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bldgs\SoBCaICbIC\"/>
    </mc:Choice>
  </mc:AlternateContent>
  <xr:revisionPtr revIDLastSave="0" documentId="13_ncr:1_{CD9DDD6A-EE2B-467B-813D-2B7069B42CBF}" xr6:coauthVersionLast="45" xr6:coauthVersionMax="45" xr10:uidLastSave="{00000000-0000-0000-0000-000000000000}"/>
  <bookViews>
    <workbookView xWindow="3210" yWindow="585" windowWidth="24090" windowHeight="16650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SoBCaICbIC-urbanresidential" sheetId="19" r:id="rId9"/>
    <sheet name="SoBCaICbIC-ruralresidential" sheetId="20" r:id="rId10"/>
    <sheet name="SoBCaICbIC-commercial" sheetId="21" r:id="rId11"/>
    <sheet name="TableB39" sheetId="8" state="hidden" r:id="rId12"/>
    <sheet name="TableB44" sheetId="12" state="hidden" r:id="rId13"/>
    <sheet name="Res_Prev" sheetId="7" state="hidden" r:id="rId14"/>
    <sheet name="TableB42" sheetId="11" state="hidden" r:id="rId15"/>
  </sheets>
  <definedNames>
    <definedName name="_xlnm.Print_Titles" localSheetId="11">TableB39!$2:$6</definedName>
    <definedName name="_xlnm.Print_Titles" localSheetId="14">TableB42!$2:$6</definedName>
    <definedName name="_xlnm.Print_Titles" localSheetId="12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1" l="1"/>
  <c r="L3" i="21"/>
  <c r="L4" i="21"/>
  <c r="L5" i="21"/>
  <c r="L6" i="21"/>
  <c r="L7" i="21"/>
  <c r="L2" i="20"/>
  <c r="L3" i="20"/>
  <c r="L4" i="20"/>
  <c r="L5" i="20"/>
  <c r="L6" i="20"/>
  <c r="L7" i="20"/>
  <c r="L2" i="19"/>
  <c r="L3" i="19"/>
  <c r="L4" i="19"/>
  <c r="L5" i="19"/>
  <c r="L6" i="19"/>
  <c r="L7" i="19"/>
  <c r="AL4" i="21" l="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K4" i="21"/>
  <c r="J4" i="21"/>
  <c r="I4" i="21"/>
  <c r="H4" i="21"/>
  <c r="G4" i="21"/>
  <c r="F4" i="21"/>
  <c r="E4" i="21"/>
  <c r="D4" i="21"/>
  <c r="C4" i="21"/>
  <c r="B4" i="21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K4" i="20"/>
  <c r="J4" i="20"/>
  <c r="I4" i="20"/>
  <c r="H4" i="20"/>
  <c r="G4" i="20"/>
  <c r="F4" i="20"/>
  <c r="E4" i="20"/>
  <c r="D4" i="20"/>
  <c r="C4" i="20"/>
  <c r="B4" i="20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K4" i="19"/>
  <c r="J4" i="19"/>
  <c r="I4" i="19"/>
  <c r="H4" i="19"/>
  <c r="G4" i="19"/>
  <c r="F4" i="19"/>
  <c r="E4" i="19"/>
  <c r="D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AL6" i="21" l="1"/>
  <c r="AH6" i="21"/>
  <c r="AD6" i="21"/>
  <c r="Z6" i="21"/>
  <c r="V6" i="21"/>
  <c r="N6" i="21"/>
  <c r="I6" i="21"/>
  <c r="E6" i="21"/>
  <c r="AL6" i="20"/>
  <c r="AH6" i="20"/>
  <c r="AD6" i="20"/>
  <c r="Z6" i="20"/>
  <c r="V6" i="20"/>
  <c r="N6" i="20"/>
  <c r="I6" i="20"/>
  <c r="E6" i="20"/>
  <c r="AK6" i="21"/>
  <c r="AG6" i="21"/>
  <c r="AC6" i="21"/>
  <c r="Y6" i="21"/>
  <c r="U6" i="21"/>
  <c r="Q6" i="21"/>
  <c r="M6" i="21"/>
  <c r="H6" i="21"/>
  <c r="D6" i="21"/>
  <c r="AK6" i="20"/>
  <c r="AG6" i="20"/>
  <c r="AC6" i="20"/>
  <c r="Y6" i="20"/>
  <c r="U6" i="20"/>
  <c r="Q6" i="20"/>
  <c r="M6" i="20"/>
  <c r="H6" i="20"/>
  <c r="D6" i="20"/>
  <c r="AJ6" i="21"/>
  <c r="AF6" i="21"/>
  <c r="AB6" i="21"/>
  <c r="T6" i="21"/>
  <c r="P6" i="21"/>
  <c r="K6" i="21"/>
  <c r="G6" i="21"/>
  <c r="C6" i="21"/>
  <c r="AJ6" i="20"/>
  <c r="AF6" i="20"/>
  <c r="AB6" i="20"/>
  <c r="T6" i="20"/>
  <c r="P6" i="20"/>
  <c r="K6" i="20"/>
  <c r="G6" i="20"/>
  <c r="C6" i="20"/>
  <c r="AI6" i="21"/>
  <c r="AE6" i="21"/>
  <c r="AA6" i="21"/>
  <c r="W6" i="21"/>
  <c r="S6" i="21"/>
  <c r="O6" i="21"/>
  <c r="J6" i="21"/>
  <c r="F6" i="21"/>
  <c r="B6" i="21"/>
  <c r="AI6" i="20"/>
  <c r="AE6" i="20"/>
  <c r="AA6" i="20"/>
  <c r="W6" i="20"/>
  <c r="S6" i="20"/>
  <c r="O6" i="20"/>
  <c r="J6" i="20"/>
  <c r="F6" i="20"/>
  <c r="B6" i="20"/>
  <c r="AK6" i="19"/>
  <c r="AG6" i="19"/>
  <c r="AC6" i="19"/>
  <c r="Y6" i="19"/>
  <c r="U6" i="19"/>
  <c r="Q6" i="19"/>
  <c r="M6" i="19"/>
  <c r="H6" i="19"/>
  <c r="D6" i="19"/>
  <c r="AJ6" i="19"/>
  <c r="AF6" i="19"/>
  <c r="AB6" i="19"/>
  <c r="T6" i="19"/>
  <c r="P6" i="19"/>
  <c r="K6" i="19"/>
  <c r="G6" i="19"/>
  <c r="C6" i="19"/>
  <c r="B6" i="19"/>
  <c r="AI6" i="19"/>
  <c r="AE6" i="19"/>
  <c r="AA6" i="19"/>
  <c r="W6" i="19"/>
  <c r="S6" i="19"/>
  <c r="O6" i="19"/>
  <c r="J6" i="19"/>
  <c r="F6" i="19"/>
  <c r="AL6" i="19"/>
  <c r="AH6" i="19"/>
  <c r="AD6" i="19"/>
  <c r="Z6" i="19"/>
  <c r="V6" i="19"/>
  <c r="N6" i="19"/>
  <c r="I6" i="19"/>
  <c r="E6" i="19"/>
  <c r="AL2" i="21"/>
  <c r="AH2" i="21"/>
  <c r="AD2" i="21"/>
  <c r="Z2" i="21"/>
  <c r="V2" i="21"/>
  <c r="R2" i="21"/>
  <c r="N2" i="21"/>
  <c r="I2" i="21"/>
  <c r="E2" i="21"/>
  <c r="AL2" i="20"/>
  <c r="AH2" i="20"/>
  <c r="AD2" i="20"/>
  <c r="Z2" i="20"/>
  <c r="AK2" i="21"/>
  <c r="AG2" i="21"/>
  <c r="AC2" i="21"/>
  <c r="Y2" i="21"/>
  <c r="U2" i="21"/>
  <c r="Q2" i="21"/>
  <c r="M2" i="21"/>
  <c r="H2" i="21"/>
  <c r="D2" i="21"/>
  <c r="AK2" i="20"/>
  <c r="AG2" i="20"/>
  <c r="AC2" i="20"/>
  <c r="Y2" i="20"/>
  <c r="AJ2" i="21"/>
  <c r="AF2" i="21"/>
  <c r="AB2" i="21"/>
  <c r="T2" i="21"/>
  <c r="P2" i="21"/>
  <c r="K2" i="21"/>
  <c r="G2" i="21"/>
  <c r="C2" i="21"/>
  <c r="AJ2" i="20"/>
  <c r="AF2" i="20"/>
  <c r="AB2" i="20"/>
  <c r="AI2" i="21"/>
  <c r="AE2" i="21"/>
  <c r="AA2" i="21"/>
  <c r="W2" i="21"/>
  <c r="O2" i="21"/>
  <c r="J2" i="21"/>
  <c r="F2" i="21"/>
  <c r="B2" i="21"/>
  <c r="AI2" i="20"/>
  <c r="AE2" i="20"/>
  <c r="AA2" i="20"/>
  <c r="W2" i="20"/>
  <c r="V2" i="20"/>
  <c r="R2" i="20"/>
  <c r="N2" i="20"/>
  <c r="I2" i="20"/>
  <c r="E2" i="20"/>
  <c r="AK2" i="19"/>
  <c r="AG2" i="19"/>
  <c r="AC2" i="19"/>
  <c r="Y2" i="19"/>
  <c r="U2" i="19"/>
  <c r="Q2" i="19"/>
  <c r="M2" i="19"/>
  <c r="H2" i="19"/>
  <c r="D2" i="19"/>
  <c r="U2" i="20"/>
  <c r="Q2" i="20"/>
  <c r="M2" i="20"/>
  <c r="H2" i="20"/>
  <c r="D2" i="20"/>
  <c r="AJ2" i="19"/>
  <c r="AF2" i="19"/>
  <c r="AB2" i="19"/>
  <c r="T2" i="19"/>
  <c r="P2" i="19"/>
  <c r="K2" i="19"/>
  <c r="G2" i="19"/>
  <c r="C2" i="19"/>
  <c r="T2" i="20"/>
  <c r="P2" i="20"/>
  <c r="K2" i="20"/>
  <c r="G2" i="20"/>
  <c r="C2" i="20"/>
  <c r="AI2" i="19"/>
  <c r="AE2" i="19"/>
  <c r="AA2" i="19"/>
  <c r="W2" i="19"/>
  <c r="O2" i="19"/>
  <c r="J2" i="19"/>
  <c r="F2" i="19"/>
  <c r="O2" i="20"/>
  <c r="J2" i="20"/>
  <c r="F2" i="20"/>
  <c r="B2" i="20"/>
  <c r="AL2" i="19"/>
  <c r="AH2" i="19"/>
  <c r="AD2" i="19"/>
  <c r="Z2" i="19"/>
  <c r="V2" i="19"/>
  <c r="R2" i="19"/>
  <c r="N2" i="19"/>
  <c r="I2" i="19"/>
  <c r="E2" i="19"/>
  <c r="B2" i="19"/>
  <c r="AL7" i="21"/>
  <c r="AH7" i="21"/>
  <c r="AD7" i="21"/>
  <c r="Z7" i="21"/>
  <c r="V7" i="21"/>
  <c r="N7" i="21"/>
  <c r="I7" i="21"/>
  <c r="E7" i="21"/>
  <c r="AL7" i="20"/>
  <c r="AH7" i="20"/>
  <c r="AD7" i="20"/>
  <c r="Z7" i="20"/>
  <c r="V7" i="20"/>
  <c r="N7" i="20"/>
  <c r="I7" i="20"/>
  <c r="E7" i="20"/>
  <c r="AK7" i="21"/>
  <c r="AG7" i="21"/>
  <c r="AC7" i="21"/>
  <c r="Y7" i="21"/>
  <c r="U7" i="21"/>
  <c r="Q7" i="21"/>
  <c r="M7" i="21"/>
  <c r="H7" i="21"/>
  <c r="D7" i="21"/>
  <c r="AK7" i="20"/>
  <c r="AG7" i="20"/>
  <c r="AC7" i="20"/>
  <c r="Y7" i="20"/>
  <c r="U7" i="20"/>
  <c r="Q7" i="20"/>
  <c r="M7" i="20"/>
  <c r="H7" i="20"/>
  <c r="D7" i="20"/>
  <c r="AJ7" i="21"/>
  <c r="AF7" i="21"/>
  <c r="AB7" i="21"/>
  <c r="T7" i="21"/>
  <c r="P7" i="21"/>
  <c r="K7" i="21"/>
  <c r="G7" i="21"/>
  <c r="C7" i="21"/>
  <c r="AJ7" i="20"/>
  <c r="AF7" i="20"/>
  <c r="AB7" i="20"/>
  <c r="T7" i="20"/>
  <c r="P7" i="20"/>
  <c r="K7" i="20"/>
  <c r="G7" i="20"/>
  <c r="C7" i="20"/>
  <c r="AI7" i="21"/>
  <c r="AE7" i="21"/>
  <c r="AA7" i="21"/>
  <c r="W7" i="21"/>
  <c r="S7" i="21"/>
  <c r="O7" i="21"/>
  <c r="J7" i="21"/>
  <c r="F7" i="21"/>
  <c r="B7" i="21"/>
  <c r="AI7" i="20"/>
  <c r="AE7" i="20"/>
  <c r="AA7" i="20"/>
  <c r="W7" i="20"/>
  <c r="S7" i="20"/>
  <c r="O7" i="20"/>
  <c r="J7" i="20"/>
  <c r="F7" i="20"/>
  <c r="B7" i="20"/>
  <c r="AL7" i="19"/>
  <c r="AH7" i="19"/>
  <c r="AD7" i="19"/>
  <c r="Z7" i="19"/>
  <c r="V7" i="19"/>
  <c r="N7" i="19"/>
  <c r="I7" i="19"/>
  <c r="E7" i="19"/>
  <c r="AK7" i="19"/>
  <c r="AG7" i="19"/>
  <c r="AC7" i="19"/>
  <c r="Y7" i="19"/>
  <c r="U7" i="19"/>
  <c r="Q7" i="19"/>
  <c r="M7" i="19"/>
  <c r="H7" i="19"/>
  <c r="D7" i="19"/>
  <c r="AJ7" i="19"/>
  <c r="AF7" i="19"/>
  <c r="AB7" i="19"/>
  <c r="T7" i="19"/>
  <c r="P7" i="19"/>
  <c r="K7" i="19"/>
  <c r="G7" i="19"/>
  <c r="C7" i="19"/>
  <c r="B7" i="19"/>
  <c r="AI7" i="19"/>
  <c r="AE7" i="19"/>
  <c r="AA7" i="19"/>
  <c r="W7" i="19"/>
  <c r="S7" i="19"/>
  <c r="O7" i="19"/>
  <c r="J7" i="19"/>
  <c r="F7" i="19"/>
  <c r="AL3" i="21"/>
  <c r="AH3" i="21"/>
  <c r="AD3" i="21"/>
  <c r="Z3" i="21"/>
  <c r="V3" i="21"/>
  <c r="R3" i="21"/>
  <c r="N3" i="21"/>
  <c r="I3" i="21"/>
  <c r="E3" i="21"/>
  <c r="AL3" i="20"/>
  <c r="AH3" i="20"/>
  <c r="AD3" i="20"/>
  <c r="Z3" i="20"/>
  <c r="V3" i="20"/>
  <c r="R3" i="20"/>
  <c r="N3" i="20"/>
  <c r="I3" i="20"/>
  <c r="E3" i="20"/>
  <c r="AK3" i="21"/>
  <c r="AG3" i="21"/>
  <c r="AC3" i="21"/>
  <c r="Y3" i="21"/>
  <c r="U3" i="21"/>
  <c r="Q3" i="21"/>
  <c r="M3" i="21"/>
  <c r="H3" i="21"/>
  <c r="D3" i="21"/>
  <c r="AK3" i="20"/>
  <c r="AG3" i="20"/>
  <c r="AC3" i="20"/>
  <c r="Y3" i="20"/>
  <c r="U3" i="20"/>
  <c r="Q3" i="20"/>
  <c r="M3" i="20"/>
  <c r="H3" i="20"/>
  <c r="D3" i="20"/>
  <c r="AJ3" i="21"/>
  <c r="AF3" i="21"/>
  <c r="AB3" i="21"/>
  <c r="T3" i="21"/>
  <c r="P3" i="21"/>
  <c r="K3" i="21"/>
  <c r="G3" i="21"/>
  <c r="C3" i="21"/>
  <c r="AJ3" i="20"/>
  <c r="AF3" i="20"/>
  <c r="AB3" i="20"/>
  <c r="T3" i="20"/>
  <c r="P3" i="20"/>
  <c r="K3" i="20"/>
  <c r="G3" i="20"/>
  <c r="C3" i="20"/>
  <c r="AI3" i="21"/>
  <c r="AE3" i="21"/>
  <c r="AA3" i="21"/>
  <c r="W3" i="21"/>
  <c r="O3" i="21"/>
  <c r="J3" i="21"/>
  <c r="F3" i="21"/>
  <c r="B3" i="21"/>
  <c r="AI3" i="20"/>
  <c r="AE3" i="20"/>
  <c r="AA3" i="20"/>
  <c r="W3" i="20"/>
  <c r="O3" i="20"/>
  <c r="J3" i="20"/>
  <c r="F3" i="20"/>
  <c r="B3" i="20"/>
  <c r="AL3" i="19"/>
  <c r="AH3" i="19"/>
  <c r="AD3" i="19"/>
  <c r="Z3" i="19"/>
  <c r="V3" i="19"/>
  <c r="R3" i="19"/>
  <c r="N3" i="19"/>
  <c r="I3" i="19"/>
  <c r="E3" i="19"/>
  <c r="AK3" i="19"/>
  <c r="AG3" i="19"/>
  <c r="AC3" i="19"/>
  <c r="Y3" i="19"/>
  <c r="U3" i="19"/>
  <c r="Q3" i="19"/>
  <c r="M3" i="19"/>
  <c r="H3" i="19"/>
  <c r="D3" i="19"/>
  <c r="AJ3" i="19"/>
  <c r="AF3" i="19"/>
  <c r="AB3" i="19"/>
  <c r="T3" i="19"/>
  <c r="P3" i="19"/>
  <c r="K3" i="19"/>
  <c r="G3" i="19"/>
  <c r="C3" i="19"/>
  <c r="B3" i="19"/>
  <c r="AI3" i="19"/>
  <c r="AE3" i="19"/>
  <c r="AA3" i="19"/>
  <c r="W3" i="19"/>
  <c r="O3" i="19"/>
  <c r="J3" i="19"/>
  <c r="F3" i="19"/>
  <c r="AL5" i="21"/>
  <c r="AH5" i="21"/>
  <c r="AD5" i="21"/>
  <c r="Z5" i="21"/>
  <c r="V5" i="21"/>
  <c r="N5" i="21"/>
  <c r="I5" i="21"/>
  <c r="E5" i="21"/>
  <c r="AL5" i="20"/>
  <c r="AH5" i="20"/>
  <c r="AD5" i="20"/>
  <c r="Z5" i="20"/>
  <c r="V5" i="20"/>
  <c r="N5" i="20"/>
  <c r="I5" i="20"/>
  <c r="E5" i="20"/>
  <c r="AK5" i="21"/>
  <c r="AG5" i="21"/>
  <c r="AC5" i="21"/>
  <c r="Y5" i="21"/>
  <c r="U5" i="21"/>
  <c r="Q5" i="21"/>
  <c r="M5" i="21"/>
  <c r="H5" i="21"/>
  <c r="D5" i="21"/>
  <c r="AK5" i="20"/>
  <c r="AG5" i="20"/>
  <c r="AC5" i="20"/>
  <c r="Y5" i="20"/>
  <c r="U5" i="20"/>
  <c r="Q5" i="20"/>
  <c r="M5" i="20"/>
  <c r="H5" i="20"/>
  <c r="D5" i="20"/>
  <c r="AJ5" i="21"/>
  <c r="AF5" i="21"/>
  <c r="AB5" i="21"/>
  <c r="T5" i="21"/>
  <c r="P5" i="21"/>
  <c r="K5" i="21"/>
  <c r="G5" i="21"/>
  <c r="C5" i="21"/>
  <c r="AJ5" i="20"/>
  <c r="AF5" i="20"/>
  <c r="AB5" i="20"/>
  <c r="T5" i="20"/>
  <c r="P5" i="20"/>
  <c r="K5" i="20"/>
  <c r="G5" i="20"/>
  <c r="C5" i="20"/>
  <c r="AI5" i="21"/>
  <c r="AE5" i="21"/>
  <c r="AA5" i="21"/>
  <c r="W5" i="21"/>
  <c r="S5" i="21"/>
  <c r="O5" i="21"/>
  <c r="J5" i="21"/>
  <c r="F5" i="21"/>
  <c r="B5" i="21"/>
  <c r="AI5" i="20"/>
  <c r="AE5" i="20"/>
  <c r="AA5" i="20"/>
  <c r="W5" i="20"/>
  <c r="S5" i="20"/>
  <c r="O5" i="20"/>
  <c r="J5" i="20"/>
  <c r="F5" i="20"/>
  <c r="B5" i="20"/>
  <c r="AJ5" i="19"/>
  <c r="AF5" i="19"/>
  <c r="AB5" i="19"/>
  <c r="T5" i="19"/>
  <c r="P5" i="19"/>
  <c r="K5" i="19"/>
  <c r="G5" i="19"/>
  <c r="C5" i="19"/>
  <c r="B5" i="19"/>
  <c r="AI5" i="19"/>
  <c r="AE5" i="19"/>
  <c r="AA5" i="19"/>
  <c r="W5" i="19"/>
  <c r="S5" i="19"/>
  <c r="O5" i="19"/>
  <c r="J5" i="19"/>
  <c r="F5" i="19"/>
  <c r="AL5" i="19"/>
  <c r="AH5" i="19"/>
  <c r="AD5" i="19"/>
  <c r="Z5" i="19"/>
  <c r="V5" i="19"/>
  <c r="N5" i="19"/>
  <c r="I5" i="19"/>
  <c r="E5" i="19"/>
  <c r="AK5" i="19"/>
  <c r="AG5" i="19"/>
  <c r="AC5" i="19"/>
  <c r="Y5" i="19"/>
  <c r="U5" i="19"/>
  <c r="Q5" i="19"/>
  <c r="M5" i="19"/>
  <c r="H5" i="19"/>
  <c r="D5" i="19"/>
  <c r="C102" i="10"/>
  <c r="C103" i="10"/>
  <c r="C101" i="10"/>
  <c r="C97" i="10"/>
  <c r="C98" i="10"/>
  <c r="C96" i="10"/>
  <c r="E95" i="10" s="1"/>
  <c r="F95" i="10" s="1"/>
  <c r="E6" i="16" s="1"/>
  <c r="X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X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E6" i="13"/>
  <c r="I4" i="13"/>
  <c r="I5" i="13"/>
  <c r="I6" i="13"/>
  <c r="E7" i="13"/>
  <c r="I7" i="13"/>
  <c r="E8" i="13"/>
  <c r="I8" i="13"/>
  <c r="E9" i="13"/>
  <c r="I9" i="13"/>
  <c r="E10" i="13"/>
  <c r="F10" i="13" s="1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F32" i="13" s="1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1" i="13" l="1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R5" i="20" s="1"/>
  <c r="G15" i="13"/>
  <c r="G7" i="13" s="1"/>
  <c r="D6" i="10" s="1"/>
  <c r="E6" i="10" s="1"/>
  <c r="G29" i="13"/>
  <c r="G24" i="13" s="1"/>
  <c r="D21" i="10" s="1"/>
  <c r="E21" i="10" s="1"/>
  <c r="C7" i="16"/>
  <c r="R5" i="19" s="1"/>
  <c r="D8" i="16"/>
  <c r="X5" i="20" s="1"/>
  <c r="E5" i="16"/>
  <c r="S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E31" i="10" s="1"/>
  <c r="F20" i="13"/>
  <c r="F13" i="13"/>
  <c r="G6" i="13"/>
  <c r="D5" i="10" s="1"/>
  <c r="E5" i="10" s="1"/>
  <c r="G17" i="13"/>
  <c r="D15" i="10" s="1"/>
  <c r="E15" i="10" s="1"/>
  <c r="G38" i="13"/>
  <c r="E100" i="10"/>
  <c r="E26" i="10"/>
  <c r="F26" i="10" s="1"/>
  <c r="E17" i="10"/>
  <c r="D51" i="14"/>
  <c r="D48" i="14" s="1"/>
  <c r="C51" i="14"/>
  <c r="D43" i="14"/>
  <c r="D42" i="14" s="1"/>
  <c r="F12" i="13"/>
  <c r="E3" i="14" l="1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X5" i="21" s="1"/>
  <c r="E7" i="16"/>
  <c r="R5" i="21" s="1"/>
  <c r="F31" i="10"/>
  <c r="G9" i="13"/>
  <c r="D8" i="10" s="1"/>
  <c r="E8" i="10" s="1"/>
  <c r="E4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18" i="10" l="1"/>
  <c r="E14" i="10" s="1"/>
  <c r="D14" i="10"/>
  <c r="D4" i="10"/>
  <c r="F20" i="10"/>
  <c r="E41" i="10"/>
  <c r="C3" i="16"/>
  <c r="S2" i="19" s="1"/>
  <c r="D3" i="16"/>
  <c r="S2" i="20" s="1"/>
  <c r="F4" i="10"/>
  <c r="E88" i="10"/>
  <c r="F45" i="10"/>
  <c r="E4" i="16" s="1"/>
  <c r="X2" i="21" s="1"/>
  <c r="E3" i="16"/>
  <c r="S2" i="21" s="1"/>
  <c r="C5" i="16" l="1"/>
  <c r="S3" i="19" s="1"/>
  <c r="F14" i="10"/>
  <c r="D5" i="16"/>
  <c r="S3" i="20" s="1"/>
  <c r="F88" i="10"/>
  <c r="E10" i="16" s="1"/>
  <c r="E9" i="16"/>
  <c r="D9" i="16"/>
  <c r="F41" i="10"/>
  <c r="C9" i="16"/>
  <c r="C4" i="16"/>
  <c r="X2" i="19" s="1"/>
  <c r="D4" i="16"/>
  <c r="X2" i="20" s="1"/>
  <c r="R6" i="20" l="1"/>
  <c r="D11" i="16"/>
  <c r="R7" i="20" s="1"/>
  <c r="C6" i="16"/>
  <c r="X3" i="19" s="1"/>
  <c r="D6" i="16"/>
  <c r="X3" i="20" s="1"/>
  <c r="R6" i="19"/>
  <c r="C11" i="16"/>
  <c r="R7" i="19" s="1"/>
  <c r="X6" i="21"/>
  <c r="E12" i="16"/>
  <c r="X7" i="21" s="1"/>
  <c r="R6" i="21"/>
  <c r="E11" i="16"/>
  <c r="R7" i="21" s="1"/>
  <c r="D10" i="16"/>
  <c r="C10" i="16"/>
  <c r="X6" i="19" l="1"/>
  <c r="C12" i="16"/>
  <c r="X7" i="19" s="1"/>
  <c r="X6" i="20"/>
  <c r="D12" i="16"/>
  <c r="X7" i="20" s="1"/>
</calcChain>
</file>

<file path=xl/sharedStrings.xml><?xml version="1.0" encoding="utf-8"?>
<sst xmlns="http://schemas.openxmlformats.org/spreadsheetml/2006/main" count="2715" uniqueCount="622">
  <si>
    <t>Notes</t>
  </si>
  <si>
    <t>Total</t>
  </si>
  <si>
    <t>Equipment</t>
  </si>
  <si>
    <t>Labor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</si>
  <si>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</si>
  <si>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</si>
  <si>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</si>
  <si>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</si>
  <si>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</si>
  <si>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</si>
  <si>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</si>
  <si>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</si>
  <si>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</si>
  <si>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</si>
  <si>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</si>
  <si>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</si>
  <si>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</si>
  <si>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</si>
  <si>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</si>
  <si>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</si>
  <si>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</si>
  <si>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</si>
  <si>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</si>
  <si>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</si>
  <si>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</si>
  <si>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</si>
  <si>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</si>
  <si>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</si>
  <si>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</si>
  <si>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</si>
  <si>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</si>
  <si>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</si>
  <si>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</si>
  <si>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</si>
  <si>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</si>
  <si>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</si>
  <si>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</si>
  <si>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</si>
  <si>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</si>
  <si>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</si>
  <si>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</si>
  <si>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</si>
  <si>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</si>
  <si>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</si>
  <si>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</si>
  <si>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</si>
  <si>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</si>
  <si>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</si>
  <si>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</si>
  <si>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</si>
  <si>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</si>
  <si>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</si>
  <si>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</si>
  <si>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</si>
  <si>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</si>
  <si>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</si>
  <si>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</si>
  <si>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</si>
  <si>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</si>
  <si>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</si>
  <si>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</si>
  <si>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</si>
  <si>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</si>
  <si>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</si>
  <si>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</si>
  <si>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</si>
  <si>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</si>
  <si>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</si>
  <si>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</si>
  <si>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</si>
  <si>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</si>
  <si>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</si>
  <si>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</si>
  <si>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</si>
  <si>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</si>
  <si>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</si>
  <si>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</si>
  <si>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</si>
  <si>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</si>
  <si>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</si>
  <si>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</si>
  <si>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</si>
  <si>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</si>
  <si>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</si>
  <si>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</si>
  <si>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</si>
  <si>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</si>
  <si>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</si>
  <si>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</si>
  <si>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</si>
  <si>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</si>
  <si>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</si>
  <si>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</si>
  <si>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Thu Jun 18 2020 14:16:24 GMT-0700 (Pacific Daylight Time)</t>
  </si>
  <si>
    <t>Source: U.S. Energy Information Administration</t>
  </si>
  <si>
    <t>full name</t>
  </si>
  <si>
    <t>api key</t>
  </si>
  <si>
    <t>units</t>
  </si>
  <si>
    <t>Growth (2019-2050)</t>
  </si>
  <si>
    <t>Equipment Stock (million units)</t>
  </si>
  <si>
    <t>30-AEO2020.2.</t>
  </si>
  <si>
    <t>Main Space Heaters</t>
  </si>
  <si>
    <t>30-AEO2020.3.</t>
  </si>
  <si>
    <t>Electric Heat Pumps</t>
  </si>
  <si>
    <t>Residential Equipment: Equipment Stock: Main Space Heaters: Electric Heat Pumps: Reference case</t>
  </si>
  <si>
    <t>30-AEO2020.4.ref2020-d112119a</t>
  </si>
  <si>
    <t>millions</t>
  </si>
  <si>
    <t>Electric Other</t>
  </si>
  <si>
    <t>Residential Equipment: Equipment Stock: Main Space Heaters: Electric Other: Reference case</t>
  </si>
  <si>
    <t>30-AEO2020.5.ref2020-d112119a</t>
  </si>
  <si>
    <t>Natural Gas Heat Pumps</t>
  </si>
  <si>
    <t>Residential Equipment: Equipment Stock: Main Space Heaters: Natural Gas Heat Pumps: Reference case</t>
  </si>
  <si>
    <t>30-AEO2020.6.ref2020-d112119a</t>
  </si>
  <si>
    <t>Natural Gas Other</t>
  </si>
  <si>
    <t>Residential Equipment: Equipment Stock: Main Space Heaters: Natural Gas Other: Reference case</t>
  </si>
  <si>
    <t>30-AEO2020.7.ref2020-d112119a</t>
  </si>
  <si>
    <t>Distillate Fuel Oil</t>
  </si>
  <si>
    <t>Residential Equipment: Equipment Stock: Main Space Heaters: Distillate Fuel Oil: Reference case</t>
  </si>
  <si>
    <t>30-AEO2020.8.ref2020-d112119a</t>
  </si>
  <si>
    <t>Propane</t>
  </si>
  <si>
    <t>Residential Equipment: Equipment Stock: Main Space Heaters: Propane: Reference case</t>
  </si>
  <si>
    <t>30-AEO2020.9.ref2020-d112119a</t>
  </si>
  <si>
    <t>Kerosene</t>
  </si>
  <si>
    <t>Residential Equipment: Equipment Stock: Main Space Heaters: Kerosene: Reference case</t>
  </si>
  <si>
    <t>30-AEO2020.10.ref2020-d112119a</t>
  </si>
  <si>
    <t>Wood Stoves</t>
  </si>
  <si>
    <t>Residential Equipment: Equipment Stock: Main Space Heaters: Wood Stoves: Reference case</t>
  </si>
  <si>
    <t>30-AEO2020.11.ref2020-d112119a</t>
  </si>
  <si>
    <t>Geothermal Heat Pumps</t>
  </si>
  <si>
    <t>Residential Equipment: Equipment Stock: Main Space Heaters: Geothermal Heat Pumps: Reference case</t>
  </si>
  <si>
    <t>30-AEO2020.12.ref2020-d112119a</t>
  </si>
  <si>
    <t>Residential Equipment: Equipment Stock: Main Space Heaters: Total: Reference case</t>
  </si>
  <si>
    <t>30-AEO2020.13.ref2020-d112119a</t>
  </si>
  <si>
    <t>Space Cooling (million units)</t>
  </si>
  <si>
    <t>30-AEO2020.15.</t>
  </si>
  <si>
    <t>Residential Equipment: Equipment Stock: Space Cooling: Electric Heat Pumps: Reference case</t>
  </si>
  <si>
    <t>30-AEO2020.16.ref2020-d112119a</t>
  </si>
  <si>
    <t>Residential Equipment: Equipment Stock: Space Cooling: Natural Gas Heat Pumps: Reference case</t>
  </si>
  <si>
    <t>30-AEO2020.17.ref2020-d112119a</t>
  </si>
  <si>
    <t>Residential Equipment: Equipment Stock: Space Cooling: Geothermal Heat Pumps: Reference case</t>
  </si>
  <si>
    <t>30-AEO2020.18.ref2020-d112119a</t>
  </si>
  <si>
    <t>Central Air Conditioners</t>
  </si>
  <si>
    <t>Residential Equipment: Equipment Stock: Space Cooling: Central Air Conditioners: Reference case</t>
  </si>
  <si>
    <t>30-AEO2020.19.ref2020-d112119a</t>
  </si>
  <si>
    <t>Room Air Conditioners</t>
  </si>
  <si>
    <t>Residential Equipment: Equipment Stock: Space Cooling: Room Air Conditioners: Reference case</t>
  </si>
  <si>
    <t>30-AEO2020.20.ref2020-d112119a</t>
  </si>
  <si>
    <t>Residential Equipment: Equipment Stock: Space Cooling: Total: Reference case</t>
  </si>
  <si>
    <t>30-AEO2020.21.ref2020-d112119a</t>
  </si>
  <si>
    <t>Water Heaters (million units)</t>
  </si>
  <si>
    <t>30-AEO2020.23.</t>
  </si>
  <si>
    <t>Electric</t>
  </si>
  <si>
    <t>Residential Equipment: Equipment Stock: Water Heaters: Electric: Reference case</t>
  </si>
  <si>
    <t>30-AEO2020.24.ref2020-d112119a</t>
  </si>
  <si>
    <t>Natural Gas</t>
  </si>
  <si>
    <t>Residential Equipment: Equipment Stock: Water Heaters: Natural Gas: Reference case</t>
  </si>
  <si>
    <t>30-AEO2020.25.ref2020-d112119a</t>
  </si>
  <si>
    <t>Residential Equipment: Equipment Stock: Water Heaters: Distillate Fuel Oil: Reference case</t>
  </si>
  <si>
    <t>30-AEO2020.26.ref2020-d112119a</t>
  </si>
  <si>
    <t>Residential Equipment: Equipment Stock: Water Heaters: Propane: Reference case</t>
  </si>
  <si>
    <t>30-AEO2020.27.ref2020-d112119a</t>
  </si>
  <si>
    <t>Residential Equipment: Equipment Stock: Water Heaters: Solar Thermal: Reference case</t>
  </si>
  <si>
    <t>30-AEO2020.28.ref2020-d112119a</t>
  </si>
  <si>
    <t>Residential Equipment: Equipment Stock: Water Heaters: Total: Reference case</t>
  </si>
  <si>
    <t>30-AEO2020.29.ref2020-d112119a</t>
  </si>
  <si>
    <t>Cooking Equipment (million units)</t>
  </si>
  <si>
    <t>30-AEO2020.31.</t>
  </si>
  <si>
    <t>Residential Equipment: Equipment Stock: Cooking Equipment: Electric: Reference case</t>
  </si>
  <si>
    <t>30-AEO2020.32.ref2020-d112119a</t>
  </si>
  <si>
    <t>Residential Equipment: Equipment Stock: Cooking Equipment: Natural Gas: Reference case</t>
  </si>
  <si>
    <t>30-AEO2020.33.ref2020-d112119a</t>
  </si>
  <si>
    <t>Residential Equipment: Equipment Stock: Cooking Equipment: Propane: Reference case</t>
  </si>
  <si>
    <t>30-AEO2020.34.ref2020-d112119a</t>
  </si>
  <si>
    <t>Residential Equipment: Equipment Stock: Cooking Equipment: Total: Reference case</t>
  </si>
  <si>
    <t>30-AEO2020.35.ref2020-d112119a</t>
  </si>
  <si>
    <t>Clothes Dryers (million units)</t>
  </si>
  <si>
    <t>30-AEO2020.37.</t>
  </si>
  <si>
    <t>Residential Equipment: Equipment Stock: Clothes Dryers: Electric: Reference case</t>
  </si>
  <si>
    <t>30-AEO2020.38.ref2020-d112119a</t>
  </si>
  <si>
    <t>Residential Equipment: Equipment Stock: Clothes Dryers: Natural Gas: Reference case</t>
  </si>
  <si>
    <t>30-AEO2020.39.ref2020-d112119a</t>
  </si>
  <si>
    <t>Residential Equipment: Equipment Stock: Clothes Dryers: Total: Reference case</t>
  </si>
  <si>
    <t>30-AEO2020.40.ref2020-d112119a</t>
  </si>
  <si>
    <t>Other Appliances (million units)</t>
  </si>
  <si>
    <t>30-AEO2020.42.</t>
  </si>
  <si>
    <t>Refrigerators</t>
  </si>
  <si>
    <t>Residential Equipment: Equipment Stock: Other Appliances: Refrigerators: Reference case</t>
  </si>
  <si>
    <t>30-AEO2020.43.ref2020-d112119a</t>
  </si>
  <si>
    <t>Freezers</t>
  </si>
  <si>
    <t>Residential Equipment: Equipment Stock: Other Appliances: Freezers: Reference case</t>
  </si>
  <si>
    <t>30-AEO2020.44.ref2020-d112119a</t>
  </si>
  <si>
    <t>Stock Average Equipment Efficiency</t>
  </si>
  <si>
    <t>30-AEO2020.46.</t>
  </si>
  <si>
    <t>30-AEO2020.47.</t>
  </si>
  <si>
    <t>Electric Heat Pumps (HSPF)</t>
  </si>
  <si>
    <t>Residential Equipment: Stock Average Efficiency: Main Space Heaters: Electric Heat Pumps: Reference case</t>
  </si>
  <si>
    <t>30-AEO2020.48.ref2020-d112119a</t>
  </si>
  <si>
    <t>HSPF</t>
  </si>
  <si>
    <t>Natural Gas Heat Pumps (GCOP)</t>
  </si>
  <si>
    <t>Residential Equipment: Stock Average Efficiency: Main Space Heaters: Natural Gas Heat Pumps: Reference case</t>
  </si>
  <si>
    <t>30-AEO2020.49.ref2020-d112119a</t>
  </si>
  <si>
    <t>GCOP</t>
  </si>
  <si>
    <t>Geothermal Heat Pumps (COP)</t>
  </si>
  <si>
    <t>Residential Equipment: Stock Average Efficiency: Main Space Heaters: Geothermal Heat Pumps: Reference case</t>
  </si>
  <si>
    <t>30-AEO2020.50.ref2020-d112119a</t>
  </si>
  <si>
    <t>COP</t>
  </si>
  <si>
    <t>Natural Gas Furnace (AFUE)</t>
  </si>
  <si>
    <t>Residential Equipment: Stock Average Efficiency: Main Space Heaters: Natural Gas Furnace: Reference case</t>
  </si>
  <si>
    <t>30-AEO2020.51.ref2020-d112119a</t>
  </si>
  <si>
    <t>AFUE</t>
  </si>
  <si>
    <t>Distillate Furnace (AFUE)</t>
  </si>
  <si>
    <t>Residential Equipment: Stock Average Efficiency: Main Space Heaters: Distillate Furnace: Reference case</t>
  </si>
  <si>
    <t>30-AEO2020.52.ref2020-d112119a</t>
  </si>
  <si>
    <t>Space Cooling</t>
  </si>
  <si>
    <t>30-AEO2020.54.</t>
  </si>
  <si>
    <t>Electric Heat Pumps (SEER)</t>
  </si>
  <si>
    <t>Residential Equipment: Stock Average Efficiency: Space Cooling: Electric Heat Pumps: Reference case</t>
  </si>
  <si>
    <t>30-AEO2020.55.ref2020-d112119a</t>
  </si>
  <si>
    <t>SEER</t>
  </si>
  <si>
    <t>Residential Equipment: Stock Average Efficiency: Space Cooling: Natural Gas Heat Pumps: Reference case</t>
  </si>
  <si>
    <t>30-AEO2020.56.ref2020-d112119a</t>
  </si>
  <si>
    <t>Geothermal Heat Pumps (EER)</t>
  </si>
  <si>
    <t>Residential Equipment: Stock Average Efficiency: Space Cooling: Geothermal Heat Pumps: Reference case</t>
  </si>
  <si>
    <t>30-AEO2020.57.ref2020-d112119a</t>
  </si>
  <si>
    <t>EER</t>
  </si>
  <si>
    <t>Central Air Conditioners (SEER)</t>
  </si>
  <si>
    <t>Residential Equipment: Stock Average Efficiency: Space Cooling: Central Air Conditioners: Reference case</t>
  </si>
  <si>
    <t>30-AEO2020.58.ref2020-d112119a</t>
  </si>
  <si>
    <t>Room Air Conditioners (EER)</t>
  </si>
  <si>
    <t>Residential Equipment: Stock Average Efficiency: Space Cooling: Room Air Conditioners: Reference case</t>
  </si>
  <si>
    <t>30-AEO2020.59.ref2020-d112119a</t>
  </si>
  <si>
    <t>Water Heaters</t>
  </si>
  <si>
    <t>30-AEO2020.61.</t>
  </si>
  <si>
    <t>Electric (EF)</t>
  </si>
  <si>
    <t>Residential Equipment: Stock Average Efficiency: Water Heaters: Electric: Reference case</t>
  </si>
  <si>
    <t>30-AEO2020.62.ref2020-d112119a</t>
  </si>
  <si>
    <t>EF</t>
  </si>
  <si>
    <t>Natural Gas (EF)</t>
  </si>
  <si>
    <t>Residential Equipment: Stock Average Efficiency: Water Heaters: Natural Gas: Reference case</t>
  </si>
  <si>
    <t>30-AEO2020.63.ref2020-d112119a</t>
  </si>
  <si>
    <t>Distillate Fuel Oil (EF)</t>
  </si>
  <si>
    <t>Residential Equipment: Stock Average Efficiency: Water Heaters: Distillate Fuel Oil: Reference case</t>
  </si>
  <si>
    <t>30-AEO2020.64.ref2020-d112119a</t>
  </si>
  <si>
    <t>Propane (EF)</t>
  </si>
  <si>
    <t>Residential Equipment: Stock Average Efficiency: Water Heaters: Propane: Reference case</t>
  </si>
  <si>
    <t>30-AEO2020.65.ref2020-d112119a</t>
  </si>
  <si>
    <t>Other Appliances (kilowatthours per year)</t>
  </si>
  <si>
    <t>30-AEO2020.67.</t>
  </si>
  <si>
    <t>Residential Equipment: Stock Average Efficiency: Other Appliances: Refrigerators: Reference case</t>
  </si>
  <si>
    <t>30-AEO2020.68.ref2020-d112119a</t>
  </si>
  <si>
    <t>kWh</t>
  </si>
  <si>
    <t>Residential Equipment: Stock Average Efficiency: Other Appliances: Freezers: Reference case</t>
  </si>
  <si>
    <t>30-AEO2020.69.ref2020-d112119a</t>
  </si>
  <si>
    <t>Building Shell Efficiency Index</t>
  </si>
  <si>
    <t>30-AEO2020.71.</t>
  </si>
  <si>
    <t>Space Heating</t>
  </si>
  <si>
    <t>30-AEO2020.72.</t>
  </si>
  <si>
    <t>Pre-2015 Homes</t>
  </si>
  <si>
    <t>Residential Equipment: Building Shell Efficiency Index: Space Heating: Pre-2015 Homes: Reference case</t>
  </si>
  <si>
    <t>30-AEO2020.73.ref2020-d112119a</t>
  </si>
  <si>
    <t>2015=1.00</t>
  </si>
  <si>
    <t>New Construction</t>
  </si>
  <si>
    <t>Residential Equipment: Building Shell Efficiency Index: Space Heating: New Construction: Reference case</t>
  </si>
  <si>
    <t>30-AEO2020.74.ref2020-d112119a</t>
  </si>
  <si>
    <t>All Homes</t>
  </si>
  <si>
    <t>Residential Equipment: Building Shell Efficiency Index: Space Heating: All Homes: Reference case</t>
  </si>
  <si>
    <t>30-AEO2020.75.ref2020-d112119a</t>
  </si>
  <si>
    <t>30-AEO2020.77.</t>
  </si>
  <si>
    <t>Residential Equipment: Building Shell Efficiency Index: Space Cooling: Pre-2015 Homes: Reference case</t>
  </si>
  <si>
    <t>30-AEO2020.78.ref2020-d112119a</t>
  </si>
  <si>
    <t>Residential Equipment: Building Shell Efficiency Index: Space Cooling: New Construction: Reference case</t>
  </si>
  <si>
    <t>30-AEO2020.79.ref2020-d112119a</t>
  </si>
  <si>
    <t>Residential Equipment: Building Shell Efficiency Index: Space Cooling: All Homes: Reference case</t>
  </si>
  <si>
    <t>30-AEO2020.80.ref2020-d112119a</t>
  </si>
  <si>
    <t>Distributed Generation and</t>
  </si>
  <si>
    <t>30-AEO2020.82.</t>
  </si>
  <si>
    <t>Combined Heat and Power</t>
  </si>
  <si>
    <t>30-AEO2020.83.</t>
  </si>
  <si>
    <t>Generating Capacity (gigawatts)</t>
  </si>
  <si>
    <t>30-AEO2020.84.</t>
  </si>
  <si>
    <t>Natural Gas Fuel Cells</t>
  </si>
  <si>
    <t>Residential: Combined Heat and Power: Generating Capacity: Fuel Cells: Reference case</t>
  </si>
  <si>
    <t>30-AEO2020.85.ref2020-d112119a</t>
  </si>
  <si>
    <t>GW</t>
  </si>
  <si>
    <t>- -</t>
  </si>
  <si>
    <t>Solar Photovoltaic</t>
  </si>
  <si>
    <t>Residential: Combined Heat and Power: Generating Capacity: Solar Photovoltaic: Reference case</t>
  </si>
  <si>
    <t>30-AEO2020.86.ref2020-d112119a</t>
  </si>
  <si>
    <t>Wind</t>
  </si>
  <si>
    <t>Residential: Combined Heat and Power: Generating Capacity: Wind: Reference case</t>
  </si>
  <si>
    <t>30-AEO2020.87.ref2020-d112119a</t>
  </si>
  <si>
    <t>Residential: Combined Heat and Power: Generating Capacity: Total: Reference case</t>
  </si>
  <si>
    <t>30-AEO2020.88.ref2020-d112119a</t>
  </si>
  <si>
    <t>Net Generation (billion kilowatthours)</t>
  </si>
  <si>
    <t>30-AEO2020.89.</t>
  </si>
  <si>
    <t>Residential: Combined Heat and Power: Net Generation: Fuel Cells: Reference case</t>
  </si>
  <si>
    <t>30-AEO2020.90.ref2020-d112119a</t>
  </si>
  <si>
    <t>billion kWh</t>
  </si>
  <si>
    <t>Residential: Combined Heat and Power: Net Generation: Solar Photovoltaic: Reference case</t>
  </si>
  <si>
    <t>30-AEO2020.91.ref2020-d112119a</t>
  </si>
  <si>
    <t>Residential: Combined Heat and Power: Net Generation: Wind: Reference case</t>
  </si>
  <si>
    <t>30-AEO2020.92.ref2020-d112119a</t>
  </si>
  <si>
    <t>Residential: Combined Heat and Power: Net Generation: Total: Reference case</t>
  </si>
  <si>
    <t>30-AEO2020.93.ref2020-d112119a</t>
  </si>
  <si>
    <t>Disposition</t>
  </si>
  <si>
    <t>30-AEO2020.94.</t>
  </si>
  <si>
    <t>Sales to the Grid</t>
  </si>
  <si>
    <t>Residential: Combined Heat and Power: Net Generation: Sales to the Grid: Reference case</t>
  </si>
  <si>
    <t>30-AEO2020.95.ref2020-d112119a</t>
  </si>
  <si>
    <t>Generation for Own Use</t>
  </si>
  <si>
    <t>Residential: Combined Heat and Power: Net Generation: Generation for Own Use: Reference case</t>
  </si>
  <si>
    <t>30-AEO2020.96.ref2020-d112119a</t>
  </si>
  <si>
    <t>Energy Input (trillion Btu)</t>
  </si>
  <si>
    <t>30-AEO2020.97.</t>
  </si>
  <si>
    <t>Residential: Combined Heat and Power: Energy Input: Fuel Cells: Reference case</t>
  </si>
  <si>
    <t>30-AEO2020.98.ref2020-d112119a</t>
  </si>
  <si>
    <t>trillion Btu</t>
  </si>
  <si>
    <t>Residential: Combined Heat and Power: Energy Input: Solar Photovoltaic: Reference case</t>
  </si>
  <si>
    <t>30-AEO2020.99.ref2020-d112119a</t>
  </si>
  <si>
    <t>Residential: Combined Heat and Power: Energy Input: Wind: Reference case</t>
  </si>
  <si>
    <t>30-AEO2020.100.ref2020-d112119a</t>
  </si>
  <si>
    <t>Residential: Combined Heat and Power: Energy Input: Total: Reference case</t>
  </si>
  <si>
    <t>30-AEO2020.101.ref2020-d112119a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</si>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</sst>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2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data/browser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/>
  </sheetViews>
  <sheetFormatPr defaultRowHeight="15" x14ac:dyDescent="0.25"/>
  <cols>
    <col min="2" max="2" width="76.85546875" customWidth="1"/>
    <col min="3" max="3" width="43.140625" customWidth="1"/>
    <col min="4" max="4" width="65.7109375" customWidth="1"/>
    <col min="5" max="5" width="5.7109375" customWidth="1"/>
    <col min="6" max="6" width="63.42578125" customWidth="1"/>
  </cols>
  <sheetData>
    <row r="1" spans="1:2" x14ac:dyDescent="0.25">
      <c r="A1" s="2" t="s">
        <v>616</v>
      </c>
    </row>
    <row r="3" spans="1:2" x14ac:dyDescent="0.25">
      <c r="A3" s="2" t="s">
        <v>79</v>
      </c>
      <c r="B3" s="3" t="s">
        <v>84</v>
      </c>
    </row>
    <row r="4" spans="1:2" x14ac:dyDescent="0.25">
      <c r="B4" t="s">
        <v>83</v>
      </c>
    </row>
    <row r="5" spans="1:2" x14ac:dyDescent="0.25">
      <c r="B5" s="4">
        <v>2018</v>
      </c>
    </row>
    <row r="6" spans="1:2" x14ac:dyDescent="0.25">
      <c r="B6" t="s">
        <v>85</v>
      </c>
    </row>
    <row r="7" spans="1:2" x14ac:dyDescent="0.25">
      <c r="B7" s="1" t="s">
        <v>86</v>
      </c>
    </row>
    <row r="10" spans="1:2" x14ac:dyDescent="0.25">
      <c r="B10" s="3" t="s">
        <v>87</v>
      </c>
    </row>
    <row r="11" spans="1:2" x14ac:dyDescent="0.25">
      <c r="B11" t="s">
        <v>83</v>
      </c>
    </row>
    <row r="12" spans="1:2" x14ac:dyDescent="0.25">
      <c r="B12" s="4">
        <v>2016</v>
      </c>
    </row>
    <row r="13" spans="1:2" x14ac:dyDescent="0.25">
      <c r="B13" t="s">
        <v>523</v>
      </c>
    </row>
    <row r="14" spans="1:2" x14ac:dyDescent="0.25">
      <c r="B14" s="1" t="s">
        <v>88</v>
      </c>
    </row>
    <row r="17" spans="1:3" x14ac:dyDescent="0.25">
      <c r="B17" s="3" t="s">
        <v>89</v>
      </c>
    </row>
    <row r="18" spans="1:3" x14ac:dyDescent="0.25">
      <c r="B18" t="s">
        <v>83</v>
      </c>
    </row>
    <row r="19" spans="1:3" x14ac:dyDescent="0.25">
      <c r="B19" s="4">
        <v>2020</v>
      </c>
    </row>
    <row r="20" spans="1:3" ht="30" x14ac:dyDescent="0.25">
      <c r="B20" s="5" t="s">
        <v>90</v>
      </c>
      <c r="C20" s="6"/>
    </row>
    <row r="21" spans="1:3" ht="30" x14ac:dyDescent="0.25">
      <c r="B21" s="7" t="s">
        <v>91</v>
      </c>
      <c r="C21" s="6"/>
    </row>
    <row r="24" spans="1:3" x14ac:dyDescent="0.25">
      <c r="B24" s="3" t="s">
        <v>607</v>
      </c>
    </row>
    <row r="25" spans="1:3" x14ac:dyDescent="0.25">
      <c r="B25" t="s">
        <v>608</v>
      </c>
    </row>
    <row r="26" spans="1:3" x14ac:dyDescent="0.25">
      <c r="B26" s="4">
        <v>2008</v>
      </c>
    </row>
    <row r="27" spans="1:3" x14ac:dyDescent="0.25">
      <c r="B27" t="s">
        <v>609</v>
      </c>
    </row>
    <row r="28" spans="1:3" x14ac:dyDescent="0.25">
      <c r="B28" s="1" t="s">
        <v>610</v>
      </c>
    </row>
    <row r="31" spans="1:3" x14ac:dyDescent="0.25">
      <c r="A31" s="112" t="s">
        <v>81</v>
      </c>
    </row>
    <row r="32" spans="1:3" x14ac:dyDescent="0.25">
      <c r="A32" s="114" t="s">
        <v>613</v>
      </c>
    </row>
    <row r="33" spans="1:1" x14ac:dyDescent="0.25">
      <c r="A33" s="113" t="s">
        <v>615</v>
      </c>
    </row>
    <row r="34" spans="1:1" x14ac:dyDescent="0.25">
      <c r="A34" s="113" t="s">
        <v>614</v>
      </c>
    </row>
    <row r="35" spans="1:1" x14ac:dyDescent="0.25">
      <c r="A35" s="106"/>
    </row>
    <row r="36" spans="1:1" x14ac:dyDescent="0.25">
      <c r="A36" s="106" t="s">
        <v>558</v>
      </c>
    </row>
    <row r="37" spans="1:1" x14ac:dyDescent="0.25">
      <c r="A37" s="106"/>
    </row>
    <row r="38" spans="1:1" x14ac:dyDescent="0.25">
      <c r="A38" s="106" t="s">
        <v>597</v>
      </c>
    </row>
    <row r="39" spans="1:1" x14ac:dyDescent="0.25">
      <c r="A39" s="106"/>
    </row>
    <row r="40" spans="1:1" x14ac:dyDescent="0.25">
      <c r="A40" s="106" t="s">
        <v>611</v>
      </c>
    </row>
    <row r="41" spans="1:1" x14ac:dyDescent="0.25">
      <c r="A41" s="106"/>
    </row>
    <row r="42" spans="1:1" x14ac:dyDescent="0.25">
      <c r="A42" s="106" t="s">
        <v>612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L7"/>
  <sheetViews>
    <sheetView workbookViewId="0"/>
  </sheetViews>
  <sheetFormatPr defaultRowHeight="15" x14ac:dyDescent="0.25"/>
  <cols>
    <col min="1" max="1" width="22.85546875" customWidth="1"/>
  </cols>
  <sheetData>
    <row r="1" spans="1:38" x14ac:dyDescent="0.25">
      <c r="A1" s="99" t="s">
        <v>617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620</v>
      </c>
      <c r="L1" t="s">
        <v>621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</row>
    <row r="2" spans="1:38" x14ac:dyDescent="0.25">
      <c r="A2" s="64" t="s">
        <v>492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0.54557663658145084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0.45442336341854916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</row>
    <row r="3" spans="1:38" x14ac:dyDescent="0.25">
      <c r="A3" s="64" t="s">
        <v>493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0.76199981922600579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0.23800018077399421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</row>
    <row r="4" spans="1:38" x14ac:dyDescent="0.25">
      <c r="A4" s="64" t="s">
        <v>605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</row>
    <row r="5" spans="1:38" x14ac:dyDescent="0.25">
      <c r="A5" s="64" t="s">
        <v>499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1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0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</row>
    <row r="6" spans="1:38" x14ac:dyDescent="0.25">
      <c r="A6" s="64" t="s">
        <v>561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0.7542031594839681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0.2457968405160319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</row>
    <row r="7" spans="1:38" x14ac:dyDescent="0.25">
      <c r="A7" s="64" t="s">
        <v>82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0.7542031594839681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0.2457968405160319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L7"/>
  <sheetViews>
    <sheetView workbookViewId="0"/>
  </sheetViews>
  <sheetFormatPr defaultRowHeight="15" x14ac:dyDescent="0.25"/>
  <cols>
    <col min="1" max="1" width="22.85546875" customWidth="1"/>
  </cols>
  <sheetData>
    <row r="1" spans="1:38" x14ac:dyDescent="0.25">
      <c r="A1" s="99" t="s">
        <v>617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620</v>
      </c>
      <c r="L1" t="s">
        <v>621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</row>
    <row r="2" spans="1:38" x14ac:dyDescent="0.25">
      <c r="A2" s="64" t="s">
        <v>492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0.70398750275034405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0.29601249724965595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</row>
    <row r="3" spans="1:38" x14ac:dyDescent="0.25">
      <c r="A3" s="64" t="s">
        <v>493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0.5798301102469372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0.4201698897530628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</row>
    <row r="4" spans="1:38" x14ac:dyDescent="0.25">
      <c r="A4" s="64" t="s">
        <v>605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</row>
    <row r="5" spans="1:38" x14ac:dyDescent="0.25">
      <c r="A5" s="64" t="s">
        <v>499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0.40766894664785691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0.59233105335214309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</row>
    <row r="6" spans="1:38" x14ac:dyDescent="0.25">
      <c r="A6" s="64" t="s">
        <v>561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0.75439886948727197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0.24560113051272803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</row>
    <row r="7" spans="1:38" x14ac:dyDescent="0.25">
      <c r="A7" s="64" t="s">
        <v>82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0.75439886948727197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0.24560113051272803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defaultRowHeight="15" x14ac:dyDescent="0.25"/>
  <cols>
    <col min="2" max="2" width="28.7109375" customWidth="1"/>
    <col min="3" max="11" width="7.7109375" style="11" customWidth="1"/>
  </cols>
  <sheetData>
    <row r="1" spans="2:11" ht="30" x14ac:dyDescent="0.25">
      <c r="B1" s="10" t="s">
        <v>323</v>
      </c>
    </row>
    <row r="2" spans="2:11" ht="26.25" customHeight="1" x14ac:dyDescent="0.25">
      <c r="B2" s="121" t="s">
        <v>324</v>
      </c>
      <c r="C2" s="122"/>
      <c r="D2" s="122"/>
      <c r="E2" s="122"/>
      <c r="F2" s="122"/>
      <c r="G2" s="122"/>
      <c r="H2" s="122"/>
      <c r="I2" s="122"/>
      <c r="J2" s="122"/>
      <c r="K2" s="122"/>
    </row>
    <row r="3" spans="2:11" ht="24" customHeight="1" thickBot="1" x14ac:dyDescent="0.3">
      <c r="B3" s="12"/>
      <c r="C3" s="123" t="s">
        <v>325</v>
      </c>
      <c r="D3" s="124"/>
      <c r="E3" s="124"/>
      <c r="F3" s="124"/>
      <c r="G3" s="124"/>
      <c r="H3" s="125"/>
      <c r="I3" s="125"/>
      <c r="J3" s="125"/>
      <c r="K3" s="125"/>
    </row>
    <row r="4" spans="2:11" ht="27" customHeight="1" thickTop="1" x14ac:dyDescent="0.25">
      <c r="B4" s="12"/>
      <c r="C4" s="126" t="s">
        <v>326</v>
      </c>
      <c r="D4" s="128" t="s">
        <v>327</v>
      </c>
      <c r="E4" s="130" t="s">
        <v>328</v>
      </c>
      <c r="F4" s="131"/>
      <c r="G4" s="131"/>
      <c r="H4" s="131"/>
      <c r="I4" s="131"/>
      <c r="J4" s="131"/>
      <c r="K4" s="131"/>
    </row>
    <row r="5" spans="2:11" ht="63.75" customHeight="1" thickBot="1" x14ac:dyDescent="0.3">
      <c r="B5" s="13"/>
      <c r="C5" s="127" t="s">
        <v>326</v>
      </c>
      <c r="D5" s="129"/>
      <c r="E5" s="14" t="s">
        <v>329</v>
      </c>
      <c r="F5" s="14" t="s">
        <v>330</v>
      </c>
      <c r="G5" s="14" t="s">
        <v>331</v>
      </c>
      <c r="H5" s="14" t="s">
        <v>332</v>
      </c>
      <c r="I5" s="14" t="s">
        <v>333</v>
      </c>
      <c r="J5" s="14" t="s">
        <v>334</v>
      </c>
      <c r="K5" s="14" t="s">
        <v>82</v>
      </c>
    </row>
    <row r="6" spans="2:11" ht="24" customHeight="1" thickTop="1" x14ac:dyDescent="0.25">
      <c r="B6" s="15" t="s">
        <v>335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5">
      <c r="B7" s="18" t="s">
        <v>336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  <c r="J7" s="19" t="s">
        <v>337</v>
      </c>
      <c r="K7" s="19" t="s">
        <v>337</v>
      </c>
    </row>
    <row r="8" spans="2:11" ht="15" customHeight="1" x14ac:dyDescent="0.25">
      <c r="B8" s="20" t="s">
        <v>338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339</v>
      </c>
      <c r="I8" s="17">
        <v>400</v>
      </c>
      <c r="J8" s="17">
        <v>3809</v>
      </c>
      <c r="K8" s="17" t="s">
        <v>339</v>
      </c>
    </row>
    <row r="9" spans="2:11" ht="15" customHeight="1" x14ac:dyDescent="0.25">
      <c r="B9" s="20" t="s">
        <v>340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339</v>
      </c>
      <c r="I9" s="17">
        <v>734</v>
      </c>
      <c r="J9" s="17">
        <v>4622</v>
      </c>
      <c r="K9" s="17" t="s">
        <v>339</v>
      </c>
    </row>
    <row r="10" spans="2:11" ht="15" customHeight="1" x14ac:dyDescent="0.25">
      <c r="B10" s="20" t="s">
        <v>341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339</v>
      </c>
      <c r="I10" s="17">
        <v>2008</v>
      </c>
      <c r="J10" s="17">
        <v>8246</v>
      </c>
      <c r="K10" s="17" t="s">
        <v>339</v>
      </c>
    </row>
    <row r="11" spans="2:11" ht="15" customHeight="1" x14ac:dyDescent="0.25">
      <c r="B11" s="20" t="s">
        <v>342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339</v>
      </c>
    </row>
    <row r="12" spans="2:11" ht="15" customHeight="1" x14ac:dyDescent="0.25">
      <c r="B12" s="20" t="s">
        <v>343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5">
      <c r="B13" s="20" t="s">
        <v>344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339</v>
      </c>
    </row>
    <row r="14" spans="2:11" ht="15" customHeight="1" x14ac:dyDescent="0.25">
      <c r="B14" s="20" t="s">
        <v>345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339</v>
      </c>
    </row>
    <row r="15" spans="2:11" ht="15" customHeight="1" x14ac:dyDescent="0.25">
      <c r="B15" s="20" t="s">
        <v>346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339</v>
      </c>
    </row>
    <row r="16" spans="2:11" ht="24" customHeight="1" x14ac:dyDescent="0.25">
      <c r="B16" s="18" t="s">
        <v>347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  <c r="J16" s="18" t="s">
        <v>337</v>
      </c>
      <c r="K16" s="18" t="s">
        <v>337</v>
      </c>
    </row>
    <row r="17" spans="2:14" x14ac:dyDescent="0.25">
      <c r="B17" s="20" t="s">
        <v>348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339</v>
      </c>
    </row>
    <row r="18" spans="2:14" x14ac:dyDescent="0.25">
      <c r="B18" s="20" t="s">
        <v>349</v>
      </c>
      <c r="C18" s="17">
        <v>1252</v>
      </c>
      <c r="D18" s="17">
        <v>1196</v>
      </c>
      <c r="E18" s="17" t="s">
        <v>339</v>
      </c>
      <c r="F18" s="17" t="s">
        <v>339</v>
      </c>
      <c r="G18" s="17">
        <v>336</v>
      </c>
      <c r="H18" s="17" t="s">
        <v>350</v>
      </c>
      <c r="I18" s="17" t="s">
        <v>339</v>
      </c>
      <c r="J18" s="17">
        <v>944</v>
      </c>
      <c r="K18" s="17" t="s">
        <v>339</v>
      </c>
    </row>
    <row r="19" spans="2:14" x14ac:dyDescent="0.25">
      <c r="B19" s="20" t="s">
        <v>351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339</v>
      </c>
      <c r="I19" s="17">
        <v>145</v>
      </c>
      <c r="J19" s="17">
        <v>1296</v>
      </c>
      <c r="K19" s="17" t="s">
        <v>339</v>
      </c>
    </row>
    <row r="20" spans="2:14" x14ac:dyDescent="0.25">
      <c r="B20" s="20" t="s">
        <v>352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339</v>
      </c>
    </row>
    <row r="21" spans="2:14" x14ac:dyDescent="0.25">
      <c r="B21" s="21" t="s">
        <v>353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339</v>
      </c>
    </row>
    <row r="22" spans="2:14" x14ac:dyDescent="0.25">
      <c r="B22" s="21" t="s">
        <v>354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339</v>
      </c>
      <c r="I22" s="17">
        <v>588</v>
      </c>
      <c r="J22" s="17">
        <v>1012</v>
      </c>
      <c r="K22" s="17" t="s">
        <v>350</v>
      </c>
    </row>
    <row r="23" spans="2:14" x14ac:dyDescent="0.25">
      <c r="B23" s="20" t="s">
        <v>355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339</v>
      </c>
    </row>
    <row r="24" spans="2:14" x14ac:dyDescent="0.25">
      <c r="B24" s="20" t="s">
        <v>356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339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5">
      <c r="B25" s="23" t="s">
        <v>357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339</v>
      </c>
      <c r="I25" s="17">
        <v>312</v>
      </c>
      <c r="J25" s="17">
        <v>3964</v>
      </c>
      <c r="K25" s="17" t="s">
        <v>339</v>
      </c>
    </row>
    <row r="26" spans="2:14" ht="15" customHeight="1" x14ac:dyDescent="0.25">
      <c r="B26" s="23" t="s">
        <v>358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339</v>
      </c>
      <c r="I26" s="17">
        <v>826</v>
      </c>
      <c r="J26" s="17">
        <v>5470</v>
      </c>
      <c r="K26" s="17">
        <v>860</v>
      </c>
    </row>
    <row r="27" spans="2:14" ht="15" customHeight="1" x14ac:dyDescent="0.25">
      <c r="B27" s="20" t="s">
        <v>359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339</v>
      </c>
    </row>
    <row r="28" spans="2:14" ht="15" customHeight="1" x14ac:dyDescent="0.25">
      <c r="B28" s="20" t="s">
        <v>360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339</v>
      </c>
    </row>
    <row r="29" spans="2:14" ht="15" customHeight="1" x14ac:dyDescent="0.25">
      <c r="B29" s="20" t="s">
        <v>361</v>
      </c>
      <c r="C29" s="17">
        <v>1440</v>
      </c>
      <c r="D29" s="17">
        <v>1391</v>
      </c>
      <c r="E29" s="17" t="s">
        <v>339</v>
      </c>
      <c r="F29" s="17" t="s">
        <v>339</v>
      </c>
      <c r="G29" s="17">
        <v>253</v>
      </c>
      <c r="H29" s="17" t="s">
        <v>339</v>
      </c>
      <c r="I29" s="17">
        <v>466</v>
      </c>
      <c r="J29" s="17">
        <v>601</v>
      </c>
      <c r="K29" s="17" t="s">
        <v>339</v>
      </c>
    </row>
    <row r="30" spans="2:14" ht="15" customHeight="1" x14ac:dyDescent="0.25">
      <c r="B30" s="20" t="s">
        <v>362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350</v>
      </c>
      <c r="I30" s="17">
        <v>1359</v>
      </c>
      <c r="J30" s="17">
        <v>2801</v>
      </c>
      <c r="K30" s="17" t="s">
        <v>339</v>
      </c>
    </row>
    <row r="31" spans="2:14" ht="15" customHeight="1" x14ac:dyDescent="0.25">
      <c r="B31" s="20" t="s">
        <v>363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339</v>
      </c>
      <c r="I31" s="17">
        <v>433</v>
      </c>
      <c r="J31" s="17">
        <v>2498</v>
      </c>
      <c r="K31" s="17" t="s">
        <v>339</v>
      </c>
    </row>
    <row r="32" spans="2:14" ht="15" customHeight="1" x14ac:dyDescent="0.25">
      <c r="B32" s="20" t="s">
        <v>364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339</v>
      </c>
      <c r="I32" s="17">
        <v>841</v>
      </c>
      <c r="J32" s="17">
        <v>7297</v>
      </c>
      <c r="K32" s="17" t="s">
        <v>339</v>
      </c>
    </row>
    <row r="33" spans="2:11" ht="15" customHeight="1" x14ac:dyDescent="0.25">
      <c r="B33" s="20" t="s">
        <v>365</v>
      </c>
      <c r="C33" s="17">
        <v>2002</v>
      </c>
      <c r="D33" s="17">
        <v>1886</v>
      </c>
      <c r="E33" s="17" t="s">
        <v>339</v>
      </c>
      <c r="F33" s="17" t="s">
        <v>339</v>
      </c>
      <c r="G33" s="17">
        <v>737</v>
      </c>
      <c r="H33" s="17" t="s">
        <v>339</v>
      </c>
      <c r="I33" s="17">
        <v>408</v>
      </c>
      <c r="J33" s="17">
        <v>1257</v>
      </c>
      <c r="K33" s="17" t="s">
        <v>339</v>
      </c>
    </row>
    <row r="34" spans="2:11" ht="15" customHeight="1" x14ac:dyDescent="0.25">
      <c r="B34" s="20" t="s">
        <v>366</v>
      </c>
      <c r="C34" s="17">
        <v>3256</v>
      </c>
      <c r="D34" s="17">
        <v>1415</v>
      </c>
      <c r="E34" s="17" t="s">
        <v>339</v>
      </c>
      <c r="F34" s="17" t="s">
        <v>339</v>
      </c>
      <c r="G34" s="17" t="s">
        <v>339</v>
      </c>
      <c r="H34" s="17" t="s">
        <v>339</v>
      </c>
      <c r="I34" s="17">
        <v>296</v>
      </c>
      <c r="J34" s="17">
        <v>886</v>
      </c>
      <c r="K34" s="17" t="s">
        <v>339</v>
      </c>
    </row>
    <row r="35" spans="2:11" ht="24" customHeight="1" x14ac:dyDescent="0.25">
      <c r="B35" s="18" t="s">
        <v>367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  <c r="J35" s="18" t="s">
        <v>337</v>
      </c>
      <c r="K35" s="18" t="s">
        <v>337</v>
      </c>
    </row>
    <row r="36" spans="2:11" ht="15" customHeight="1" x14ac:dyDescent="0.25">
      <c r="B36" s="20" t="s">
        <v>368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339</v>
      </c>
    </row>
    <row r="37" spans="2:11" ht="15" customHeight="1" x14ac:dyDescent="0.25">
      <c r="B37" s="20" t="s">
        <v>369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339</v>
      </c>
    </row>
    <row r="38" spans="2:11" ht="15" customHeight="1" x14ac:dyDescent="0.25">
      <c r="B38" s="20" t="s">
        <v>370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339</v>
      </c>
    </row>
    <row r="39" spans="2:11" ht="15" customHeight="1" x14ac:dyDescent="0.25">
      <c r="B39" s="20" t="s">
        <v>371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339</v>
      </c>
    </row>
    <row r="40" spans="2:11" ht="15" customHeight="1" x14ac:dyDescent="0.25">
      <c r="B40" s="20" t="s">
        <v>372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339</v>
      </c>
    </row>
    <row r="41" spans="2:11" ht="15" customHeight="1" x14ac:dyDescent="0.25">
      <c r="B41" s="20" t="s">
        <v>373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339</v>
      </c>
    </row>
    <row r="42" spans="2:11" ht="15" customHeight="1" x14ac:dyDescent="0.25">
      <c r="B42" s="20" t="s">
        <v>374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5">
      <c r="B43" s="20" t="s">
        <v>375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339</v>
      </c>
      <c r="I43" s="17">
        <v>1636</v>
      </c>
      <c r="J43" s="17">
        <v>4281</v>
      </c>
      <c r="K43" s="17" t="s">
        <v>339</v>
      </c>
    </row>
    <row r="44" spans="2:11" ht="15" customHeight="1" x14ac:dyDescent="0.25">
      <c r="B44" s="20" t="s">
        <v>376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339</v>
      </c>
      <c r="I44" s="17">
        <v>1395</v>
      </c>
      <c r="J44" s="17">
        <v>4076</v>
      </c>
      <c r="K44" s="17" t="s">
        <v>339</v>
      </c>
    </row>
    <row r="45" spans="2:11" ht="15" customHeight="1" x14ac:dyDescent="0.25">
      <c r="B45" s="20" t="s">
        <v>377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339</v>
      </c>
      <c r="I45" s="17">
        <v>1303</v>
      </c>
      <c r="J45" s="17">
        <v>3741</v>
      </c>
      <c r="K45" s="17" t="s">
        <v>339</v>
      </c>
    </row>
    <row r="46" spans="2:11" ht="24" customHeight="1" x14ac:dyDescent="0.25">
      <c r="B46" s="18" t="s">
        <v>378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  <c r="J46" s="19" t="s">
        <v>337</v>
      </c>
      <c r="K46" s="19" t="s">
        <v>337</v>
      </c>
    </row>
    <row r="47" spans="2:11" ht="15" customHeight="1" x14ac:dyDescent="0.25">
      <c r="B47" s="20" t="s">
        <v>379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339</v>
      </c>
    </row>
    <row r="48" spans="2:11" ht="15" customHeight="1" x14ac:dyDescent="0.25">
      <c r="B48" s="21" t="s">
        <v>380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339</v>
      </c>
      <c r="I48" s="17">
        <v>1823</v>
      </c>
      <c r="J48" s="17">
        <v>1769</v>
      </c>
      <c r="K48" s="17" t="s">
        <v>339</v>
      </c>
    </row>
    <row r="49" spans="2:11" ht="15" customHeight="1" x14ac:dyDescent="0.25">
      <c r="B49" s="21" t="s">
        <v>381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339</v>
      </c>
    </row>
    <row r="50" spans="2:11" ht="15" customHeight="1" x14ac:dyDescent="0.25">
      <c r="B50" s="20" t="s">
        <v>382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5">
      <c r="B51" s="21" t="s">
        <v>383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339</v>
      </c>
    </row>
    <row r="52" spans="2:11" ht="15" customHeight="1" x14ac:dyDescent="0.25">
      <c r="B52" s="21" t="s">
        <v>384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339</v>
      </c>
    </row>
    <row r="53" spans="2:11" ht="15" customHeight="1" x14ac:dyDescent="0.25">
      <c r="B53" s="20" t="s">
        <v>385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5">
      <c r="B54" s="21" t="s">
        <v>386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339</v>
      </c>
    </row>
    <row r="55" spans="2:11" ht="15" customHeight="1" x14ac:dyDescent="0.25">
      <c r="B55" s="21" t="s">
        <v>387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339</v>
      </c>
      <c r="I55" s="17">
        <v>1077</v>
      </c>
      <c r="J55" s="17">
        <v>3136</v>
      </c>
      <c r="K55" s="17" t="s">
        <v>339</v>
      </c>
    </row>
    <row r="56" spans="2:11" ht="15" customHeight="1" x14ac:dyDescent="0.25">
      <c r="B56" s="21" t="s">
        <v>388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339</v>
      </c>
    </row>
    <row r="57" spans="2:11" ht="15" customHeight="1" x14ac:dyDescent="0.25">
      <c r="B57" s="20" t="s">
        <v>389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5">
      <c r="B58" s="21" t="s">
        <v>390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339</v>
      </c>
    </row>
    <row r="59" spans="2:11" ht="15" customHeight="1" x14ac:dyDescent="0.25">
      <c r="B59" s="21" t="s">
        <v>391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5">
      <c r="B60" s="18" t="s">
        <v>392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  <c r="J60" s="18" t="s">
        <v>337</v>
      </c>
      <c r="K60" s="18" t="s">
        <v>337</v>
      </c>
    </row>
    <row r="61" spans="2:11" x14ac:dyDescent="0.25">
      <c r="B61" s="20" t="s">
        <v>393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5">
      <c r="B62" s="20" t="s">
        <v>394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5">
      <c r="B63" s="20" t="s">
        <v>395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339</v>
      </c>
      <c r="I63" s="17">
        <v>1777</v>
      </c>
      <c r="J63" s="17">
        <v>7351</v>
      </c>
      <c r="K63" s="17" t="s">
        <v>339</v>
      </c>
    </row>
    <row r="64" spans="2:11" x14ac:dyDescent="0.25">
      <c r="B64" s="20" t="s">
        <v>396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339</v>
      </c>
    </row>
    <row r="65" spans="2:11" x14ac:dyDescent="0.25">
      <c r="B65" s="20" t="s">
        <v>397</v>
      </c>
      <c r="C65" s="17">
        <v>2454</v>
      </c>
      <c r="D65" s="17">
        <v>2319</v>
      </c>
      <c r="E65" s="17">
        <v>458</v>
      </c>
      <c r="F65" s="17" t="s">
        <v>339</v>
      </c>
      <c r="G65" s="17">
        <v>631</v>
      </c>
      <c r="H65" s="17" t="s">
        <v>339</v>
      </c>
      <c r="I65" s="17">
        <v>581</v>
      </c>
      <c r="J65" s="17">
        <v>1495</v>
      </c>
      <c r="K65" s="17" t="s">
        <v>339</v>
      </c>
    </row>
    <row r="66" spans="2:11" ht="24" customHeight="1" x14ac:dyDescent="0.25">
      <c r="B66" s="18" t="s">
        <v>398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  <c r="J66" s="18" t="s">
        <v>337</v>
      </c>
      <c r="K66" s="18" t="s">
        <v>337</v>
      </c>
    </row>
    <row r="67" spans="2:11" x14ac:dyDescent="0.25">
      <c r="B67" s="20" t="s">
        <v>399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339</v>
      </c>
      <c r="I67" s="17">
        <v>4257</v>
      </c>
      <c r="J67" s="17">
        <v>24999</v>
      </c>
      <c r="K67" s="17">
        <v>1127</v>
      </c>
    </row>
    <row r="68" spans="2:11" x14ac:dyDescent="0.25">
      <c r="B68" s="20" t="s">
        <v>400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339</v>
      </c>
      <c r="I68" s="17">
        <v>5762</v>
      </c>
      <c r="J68" s="17">
        <v>13422</v>
      </c>
      <c r="K68" s="17">
        <v>297</v>
      </c>
    </row>
    <row r="69" spans="2:11" x14ac:dyDescent="0.25">
      <c r="B69" s="20" t="s">
        <v>401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339</v>
      </c>
    </row>
    <row r="70" spans="2:11" x14ac:dyDescent="0.25">
      <c r="B70" s="20" t="s">
        <v>402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339</v>
      </c>
    </row>
    <row r="71" spans="2:11" x14ac:dyDescent="0.25">
      <c r="B71" s="20" t="s">
        <v>403</v>
      </c>
      <c r="C71" s="17">
        <v>5404</v>
      </c>
      <c r="D71" s="17">
        <v>5265</v>
      </c>
      <c r="E71" s="17">
        <v>1041</v>
      </c>
      <c r="F71" s="17" t="s">
        <v>339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339</v>
      </c>
    </row>
    <row r="72" spans="2:11" ht="24" customHeight="1" x14ac:dyDescent="0.25">
      <c r="B72" s="18" t="s">
        <v>404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  <c r="J72" s="24" t="s">
        <v>337</v>
      </c>
      <c r="K72" s="24" t="s">
        <v>337</v>
      </c>
    </row>
    <row r="73" spans="2:11" ht="15" customHeight="1" x14ac:dyDescent="0.25">
      <c r="B73" s="20" t="s">
        <v>405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339</v>
      </c>
      <c r="I73" s="17">
        <v>1908</v>
      </c>
      <c r="J73" s="17">
        <v>6967</v>
      </c>
      <c r="K73" s="17" t="s">
        <v>339</v>
      </c>
    </row>
    <row r="74" spans="2:11" ht="15" customHeight="1" x14ac:dyDescent="0.25">
      <c r="B74" s="20" t="s">
        <v>406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339</v>
      </c>
      <c r="I74" s="17">
        <v>982</v>
      </c>
      <c r="J74" s="17">
        <v>5320</v>
      </c>
      <c r="K74" s="17" t="s">
        <v>339</v>
      </c>
    </row>
    <row r="75" spans="2:11" ht="15" customHeight="1" x14ac:dyDescent="0.25">
      <c r="B75" s="20" t="s">
        <v>407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339</v>
      </c>
      <c r="I75" s="17">
        <v>1219</v>
      </c>
      <c r="J75" s="17">
        <v>6041</v>
      </c>
      <c r="K75" s="17" t="s">
        <v>339</v>
      </c>
    </row>
    <row r="76" spans="2:11" ht="15" customHeight="1" x14ac:dyDescent="0.25">
      <c r="B76" s="20" t="s">
        <v>408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5">
      <c r="B77" s="20" t="s">
        <v>409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339</v>
      </c>
    </row>
    <row r="78" spans="2:11" ht="15" customHeight="1" x14ac:dyDescent="0.25">
      <c r="B78" s="20" t="s">
        <v>410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5">
      <c r="B79" s="20" t="s">
        <v>411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339</v>
      </c>
    </row>
    <row r="80" spans="2:11" ht="24" customHeight="1" x14ac:dyDescent="0.25">
      <c r="B80" s="18" t="s">
        <v>412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  <c r="J80" s="24" t="s">
        <v>337</v>
      </c>
      <c r="K80" s="24" t="s">
        <v>337</v>
      </c>
    </row>
    <row r="81" spans="2:11" ht="15" customHeight="1" x14ac:dyDescent="0.25">
      <c r="B81" s="20" t="s">
        <v>413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339</v>
      </c>
      <c r="I81" s="17">
        <v>1180</v>
      </c>
      <c r="J81" s="17">
        <v>3012</v>
      </c>
      <c r="K81" s="17" t="s">
        <v>339</v>
      </c>
    </row>
    <row r="82" spans="2:11" ht="15" customHeight="1" x14ac:dyDescent="0.25">
      <c r="B82" s="20" t="s">
        <v>414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339</v>
      </c>
    </row>
    <row r="83" spans="2:11" ht="15" customHeight="1" x14ac:dyDescent="0.25">
      <c r="B83" s="20" t="s">
        <v>415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339</v>
      </c>
    </row>
    <row r="84" spans="2:11" ht="15" customHeight="1" x14ac:dyDescent="0.25">
      <c r="B84" s="20" t="s">
        <v>416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5">
      <c r="B85" s="20" t="s">
        <v>417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5">
      <c r="B86" s="20" t="s">
        <v>418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339</v>
      </c>
    </row>
    <row r="87" spans="2:11" ht="24" customHeight="1" x14ac:dyDescent="0.25">
      <c r="B87" s="18" t="s">
        <v>419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  <c r="J87" s="24" t="s">
        <v>337</v>
      </c>
      <c r="K87" s="24" t="s">
        <v>337</v>
      </c>
    </row>
    <row r="88" spans="2:11" ht="15" customHeight="1" x14ac:dyDescent="0.25">
      <c r="B88" s="20" t="s">
        <v>420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5">
      <c r="B89" s="21" t="s">
        <v>421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5">
      <c r="B90" s="21" t="s">
        <v>422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5">
      <c r="B91" s="21" t="s">
        <v>423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339</v>
      </c>
    </row>
    <row r="92" spans="2:11" ht="15" customHeight="1" x14ac:dyDescent="0.25">
      <c r="B92" s="21" t="s">
        <v>424</v>
      </c>
      <c r="C92" s="17">
        <v>1925</v>
      </c>
      <c r="D92" s="17">
        <v>502</v>
      </c>
      <c r="E92" s="17" t="s">
        <v>339</v>
      </c>
      <c r="F92" s="17" t="s">
        <v>339</v>
      </c>
      <c r="G92" s="17" t="s">
        <v>339</v>
      </c>
      <c r="H92" s="17" t="s">
        <v>339</v>
      </c>
      <c r="I92" s="17" t="s">
        <v>339</v>
      </c>
      <c r="J92" s="17">
        <v>360</v>
      </c>
      <c r="K92" s="17" t="s">
        <v>339</v>
      </c>
    </row>
    <row r="93" spans="2:11" ht="15" customHeight="1" x14ac:dyDescent="0.25">
      <c r="B93" s="20" t="s">
        <v>425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339</v>
      </c>
    </row>
    <row r="94" spans="2:11" ht="15" customHeight="1" x14ac:dyDescent="0.25">
      <c r="B94" s="21" t="s">
        <v>426</v>
      </c>
      <c r="C94" s="17">
        <v>1573</v>
      </c>
      <c r="D94" s="17">
        <v>1557</v>
      </c>
      <c r="E94" s="17">
        <v>212</v>
      </c>
      <c r="F94" s="17" t="s">
        <v>339</v>
      </c>
      <c r="G94" s="17">
        <v>558</v>
      </c>
      <c r="H94" s="17">
        <v>697</v>
      </c>
      <c r="I94" s="17">
        <v>471</v>
      </c>
      <c r="J94" s="17">
        <v>495</v>
      </c>
      <c r="K94" s="17" t="s">
        <v>339</v>
      </c>
    </row>
    <row r="95" spans="2:11" ht="15" customHeight="1" x14ac:dyDescent="0.25">
      <c r="B95" s="21" t="s">
        <v>427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339</v>
      </c>
    </row>
    <row r="96" spans="2:11" ht="15" customHeight="1" x14ac:dyDescent="0.25">
      <c r="B96" s="21" t="s">
        <v>428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339</v>
      </c>
    </row>
    <row r="97" spans="2:11" ht="45.95" customHeight="1" x14ac:dyDescent="0.25">
      <c r="B97" s="18" t="s">
        <v>429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  <c r="J97" s="24" t="s">
        <v>337</v>
      </c>
      <c r="K97" s="24" t="s">
        <v>337</v>
      </c>
    </row>
    <row r="98" spans="2:11" ht="15" customHeight="1" x14ac:dyDescent="0.25">
      <c r="B98" s="20" t="s">
        <v>430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5">
      <c r="B99" s="20" t="s">
        <v>431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339</v>
      </c>
      <c r="I99" s="17">
        <v>1363</v>
      </c>
      <c r="J99" s="17">
        <v>8598</v>
      </c>
      <c r="K99" s="17">
        <v>549</v>
      </c>
    </row>
    <row r="100" spans="2:11" ht="15" customHeight="1" x14ac:dyDescent="0.25">
      <c r="B100" s="20" t="s">
        <v>432</v>
      </c>
      <c r="C100" s="17">
        <v>1250</v>
      </c>
      <c r="D100" s="17">
        <v>1073</v>
      </c>
      <c r="E100" s="17" t="s">
        <v>339</v>
      </c>
      <c r="F100" s="17" t="s">
        <v>339</v>
      </c>
      <c r="G100" s="17">
        <v>227</v>
      </c>
      <c r="H100" s="17" t="s">
        <v>339</v>
      </c>
      <c r="I100" s="17">
        <v>273</v>
      </c>
      <c r="J100" s="17">
        <v>652</v>
      </c>
      <c r="K100" s="17" t="s">
        <v>339</v>
      </c>
    </row>
    <row r="101" spans="2:11" ht="15" customHeight="1" x14ac:dyDescent="0.25">
      <c r="B101" s="20" t="s">
        <v>82</v>
      </c>
      <c r="C101" s="17">
        <v>832</v>
      </c>
      <c r="D101" s="17">
        <v>826</v>
      </c>
      <c r="E101" s="17" t="s">
        <v>339</v>
      </c>
      <c r="F101" s="17" t="s">
        <v>339</v>
      </c>
      <c r="G101" s="17" t="s">
        <v>339</v>
      </c>
      <c r="H101" s="17" t="s">
        <v>339</v>
      </c>
      <c r="I101" s="17">
        <v>219</v>
      </c>
      <c r="J101" s="17">
        <v>422</v>
      </c>
      <c r="K101" s="17" t="s">
        <v>350</v>
      </c>
    </row>
    <row r="102" spans="2:11" ht="33.950000000000003" customHeight="1" x14ac:dyDescent="0.25">
      <c r="B102" s="18" t="s">
        <v>433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  <c r="J102" s="24" t="s">
        <v>337</v>
      </c>
      <c r="K102" s="24" t="s">
        <v>337</v>
      </c>
    </row>
    <row r="103" spans="2:11" ht="15" customHeight="1" x14ac:dyDescent="0.25">
      <c r="B103" s="20" t="s">
        <v>430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5">
      <c r="B104" s="20" t="s">
        <v>431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339</v>
      </c>
      <c r="I104" s="17">
        <v>1058</v>
      </c>
      <c r="J104" s="17">
        <v>6096</v>
      </c>
      <c r="K104" s="17">
        <v>366</v>
      </c>
    </row>
    <row r="105" spans="2:11" ht="15" customHeight="1" x14ac:dyDescent="0.25">
      <c r="B105" s="20" t="s">
        <v>432</v>
      </c>
      <c r="C105" s="17">
        <v>880</v>
      </c>
      <c r="D105" s="17">
        <v>722</v>
      </c>
      <c r="E105" s="17" t="s">
        <v>339</v>
      </c>
      <c r="F105" s="17" t="s">
        <v>339</v>
      </c>
      <c r="G105" s="17">
        <v>201</v>
      </c>
      <c r="H105" s="17" t="s">
        <v>339</v>
      </c>
      <c r="I105" s="17" t="s">
        <v>339</v>
      </c>
      <c r="J105" s="17">
        <v>469</v>
      </c>
      <c r="K105" s="17" t="s">
        <v>339</v>
      </c>
    </row>
    <row r="106" spans="2:11" ht="15" customHeight="1" x14ac:dyDescent="0.25">
      <c r="B106" s="20" t="s">
        <v>82</v>
      </c>
      <c r="C106" s="17">
        <v>1686</v>
      </c>
      <c r="D106" s="17">
        <v>1571</v>
      </c>
      <c r="E106" s="17">
        <v>369</v>
      </c>
      <c r="F106" s="17" t="s">
        <v>339</v>
      </c>
      <c r="G106" s="17">
        <v>337</v>
      </c>
      <c r="H106" s="17" t="s">
        <v>339</v>
      </c>
      <c r="I106" s="17">
        <v>301</v>
      </c>
      <c r="J106" s="17">
        <v>1058</v>
      </c>
      <c r="K106" s="17" t="s">
        <v>339</v>
      </c>
    </row>
    <row r="107" spans="2:11" ht="24" customHeight="1" x14ac:dyDescent="0.25">
      <c r="B107" s="18" t="s">
        <v>434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  <c r="J107" s="19" t="s">
        <v>337</v>
      </c>
      <c r="K107" s="19" t="s">
        <v>337</v>
      </c>
    </row>
    <row r="108" spans="2:11" ht="15" customHeight="1" x14ac:dyDescent="0.25">
      <c r="B108" s="20" t="s">
        <v>435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5">
      <c r="B109" s="20" t="s">
        <v>436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339</v>
      </c>
      <c r="I109" s="17">
        <v>1979</v>
      </c>
      <c r="J109" s="17">
        <v>2868</v>
      </c>
      <c r="K109" s="17" t="s">
        <v>339</v>
      </c>
    </row>
    <row r="110" spans="2:11" ht="15" customHeight="1" x14ac:dyDescent="0.25">
      <c r="B110" s="20" t="s">
        <v>437</v>
      </c>
      <c r="C110" s="17">
        <v>4068</v>
      </c>
      <c r="D110" s="17">
        <v>4008</v>
      </c>
      <c r="E110" s="17">
        <v>379</v>
      </c>
      <c r="F110" s="17" t="s">
        <v>339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339</v>
      </c>
    </row>
    <row r="111" spans="2:11" ht="15" customHeight="1" x14ac:dyDescent="0.25">
      <c r="B111" s="20" t="s">
        <v>438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339</v>
      </c>
      <c r="I111" s="17">
        <v>894</v>
      </c>
      <c r="J111" s="17">
        <v>1754</v>
      </c>
      <c r="K111" s="17" t="s">
        <v>339</v>
      </c>
    </row>
    <row r="112" spans="2:11" ht="15" customHeight="1" x14ac:dyDescent="0.25">
      <c r="B112" s="20" t="s">
        <v>439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350</v>
      </c>
      <c r="I112" s="17">
        <v>516</v>
      </c>
      <c r="J112" s="17">
        <v>4330</v>
      </c>
      <c r="K112" s="17">
        <v>598</v>
      </c>
    </row>
    <row r="113" spans="2:11" ht="15" customHeight="1" x14ac:dyDescent="0.25">
      <c r="B113" s="20" t="s">
        <v>440</v>
      </c>
      <c r="C113" s="17">
        <v>3212</v>
      </c>
      <c r="D113" s="17">
        <v>1285</v>
      </c>
      <c r="E113" s="17" t="s">
        <v>339</v>
      </c>
      <c r="F113" s="17" t="s">
        <v>339</v>
      </c>
      <c r="G113" s="17">
        <v>560</v>
      </c>
      <c r="H113" s="17" t="s">
        <v>350</v>
      </c>
      <c r="I113" s="17" t="s">
        <v>339</v>
      </c>
      <c r="J113" s="17">
        <v>691</v>
      </c>
      <c r="K113" s="17" t="s">
        <v>350</v>
      </c>
    </row>
    <row r="114" spans="2:11" ht="15" customHeight="1" x14ac:dyDescent="0.25">
      <c r="B114" s="20" t="s">
        <v>441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339</v>
      </c>
      <c r="I114" s="17">
        <v>565</v>
      </c>
      <c r="J114" s="17">
        <v>1152</v>
      </c>
      <c r="K114" s="17" t="s">
        <v>350</v>
      </c>
    </row>
    <row r="115" spans="2:11" ht="15" customHeight="1" x14ac:dyDescent="0.25">
      <c r="B115" s="20" t="s">
        <v>442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339</v>
      </c>
    </row>
    <row r="116" spans="2:11" ht="15" customHeight="1" x14ac:dyDescent="0.25">
      <c r="B116" s="20" t="s">
        <v>443</v>
      </c>
      <c r="C116" s="17">
        <v>1295</v>
      </c>
      <c r="D116" s="17">
        <v>1181</v>
      </c>
      <c r="E116" s="17">
        <v>255</v>
      </c>
      <c r="F116" s="17" t="s">
        <v>339</v>
      </c>
      <c r="G116" s="17">
        <v>456</v>
      </c>
      <c r="H116" s="17" t="s">
        <v>339</v>
      </c>
      <c r="I116" s="17">
        <v>350</v>
      </c>
      <c r="J116" s="17">
        <v>383</v>
      </c>
      <c r="K116" s="17" t="s">
        <v>350</v>
      </c>
    </row>
    <row r="117" spans="2:11" ht="15" customHeight="1" x14ac:dyDescent="0.25">
      <c r="B117" s="20" t="s">
        <v>444</v>
      </c>
      <c r="C117" s="17">
        <v>554</v>
      </c>
      <c r="D117" s="17">
        <v>496</v>
      </c>
      <c r="E117" s="17" t="s">
        <v>339</v>
      </c>
      <c r="F117" s="17" t="s">
        <v>339</v>
      </c>
      <c r="G117" s="17">
        <v>282</v>
      </c>
      <c r="H117" s="17" t="s">
        <v>339</v>
      </c>
      <c r="I117" s="17" t="s">
        <v>339</v>
      </c>
      <c r="J117" s="17">
        <v>233</v>
      </c>
      <c r="K117" s="17" t="s">
        <v>350</v>
      </c>
    </row>
    <row r="118" spans="2:11" ht="15" customHeight="1" x14ac:dyDescent="0.25">
      <c r="B118" s="20" t="s">
        <v>445</v>
      </c>
      <c r="C118" s="17">
        <v>2107</v>
      </c>
      <c r="D118" s="17">
        <v>1992</v>
      </c>
      <c r="E118" s="17">
        <v>259</v>
      </c>
      <c r="F118" s="17" t="s">
        <v>339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339</v>
      </c>
    </row>
    <row r="119" spans="2:11" ht="15" customHeight="1" x14ac:dyDescent="0.25">
      <c r="B119" s="20" t="s">
        <v>82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339</v>
      </c>
      <c r="I119" s="17">
        <v>915</v>
      </c>
      <c r="J119" s="17">
        <v>2799</v>
      </c>
      <c r="K119" s="17" t="s">
        <v>339</v>
      </c>
    </row>
    <row r="120" spans="2:11" ht="44.1" customHeight="1" x14ac:dyDescent="0.25">
      <c r="B120" s="18" t="s">
        <v>446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  <c r="J120" s="24" t="s">
        <v>337</v>
      </c>
      <c r="K120" s="24" t="s">
        <v>337</v>
      </c>
    </row>
    <row r="121" spans="2:11" ht="15" customHeight="1" x14ac:dyDescent="0.25">
      <c r="B121" s="20" t="s">
        <v>447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5">
      <c r="B122" s="21" t="s">
        <v>448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339</v>
      </c>
    </row>
    <row r="123" spans="2:11" ht="15" customHeight="1" x14ac:dyDescent="0.25">
      <c r="B123" s="21" t="s">
        <v>449</v>
      </c>
      <c r="C123" s="17">
        <v>1753</v>
      </c>
      <c r="D123" s="17">
        <v>1659</v>
      </c>
      <c r="E123" s="17">
        <v>303</v>
      </c>
      <c r="F123" s="17" t="s">
        <v>339</v>
      </c>
      <c r="G123" s="17">
        <v>519</v>
      </c>
      <c r="H123" s="17" t="s">
        <v>339</v>
      </c>
      <c r="I123" s="17">
        <v>381</v>
      </c>
      <c r="J123" s="17">
        <v>991</v>
      </c>
      <c r="K123" s="17" t="s">
        <v>339</v>
      </c>
    </row>
    <row r="124" spans="2:11" ht="15" customHeight="1" x14ac:dyDescent="0.25">
      <c r="B124" s="21" t="s">
        <v>450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5">
      <c r="B125" s="21" t="s">
        <v>451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339</v>
      </c>
    </row>
    <row r="126" spans="2:11" ht="15" customHeight="1" x14ac:dyDescent="0.25">
      <c r="B126" s="21" t="s">
        <v>452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5">
      <c r="B127" s="21" t="s">
        <v>453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339</v>
      </c>
    </row>
    <row r="128" spans="2:11" ht="15" customHeight="1" x14ac:dyDescent="0.25">
      <c r="B128" s="21" t="s">
        <v>454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5">
      <c r="B129" s="21" t="s">
        <v>455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5">
      <c r="B130" s="21" t="s">
        <v>456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339</v>
      </c>
    </row>
    <row r="131" spans="2:11" ht="15" customHeight="1" x14ac:dyDescent="0.25">
      <c r="B131" s="21" t="s">
        <v>457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339</v>
      </c>
    </row>
    <row r="132" spans="2:11" ht="15" customHeight="1" x14ac:dyDescent="0.25">
      <c r="B132" s="21" t="s">
        <v>458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339</v>
      </c>
    </row>
    <row r="133" spans="2:11" ht="15" customHeight="1" x14ac:dyDescent="0.25">
      <c r="B133" s="21" t="s">
        <v>459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339</v>
      </c>
    </row>
    <row r="134" spans="2:11" ht="15" customHeight="1" x14ac:dyDescent="0.25">
      <c r="B134" s="21" t="s">
        <v>460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339</v>
      </c>
    </row>
    <row r="135" spans="2:11" ht="15" customHeight="1" x14ac:dyDescent="0.25">
      <c r="B135" s="21" t="s">
        <v>82</v>
      </c>
      <c r="C135" s="17">
        <v>848</v>
      </c>
      <c r="D135" s="17">
        <v>751</v>
      </c>
      <c r="E135" s="17" t="s">
        <v>339</v>
      </c>
      <c r="F135" s="17" t="s">
        <v>339</v>
      </c>
      <c r="G135" s="17">
        <v>411</v>
      </c>
      <c r="H135" s="17" t="s">
        <v>339</v>
      </c>
      <c r="I135" s="17" t="s">
        <v>339</v>
      </c>
      <c r="J135" s="17">
        <v>388</v>
      </c>
      <c r="K135" s="17" t="s">
        <v>339</v>
      </c>
    </row>
    <row r="136" spans="2:11" ht="15" customHeight="1" x14ac:dyDescent="0.25">
      <c r="B136" s="20" t="s">
        <v>461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5">
      <c r="B137" s="26" t="s">
        <v>462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339</v>
      </c>
      <c r="I137" s="27">
        <v>1303</v>
      </c>
      <c r="J137" s="27">
        <v>3741</v>
      </c>
      <c r="K137" s="27" t="s">
        <v>339</v>
      </c>
    </row>
    <row r="138" spans="2:11" ht="33.950000000000003" customHeight="1" x14ac:dyDescent="0.25">
      <c r="B138" s="46" t="s">
        <v>463</v>
      </c>
      <c r="C138" s="47" t="s">
        <v>337</v>
      </c>
      <c r="D138" s="47" t="s">
        <v>337</v>
      </c>
      <c r="E138" s="47" t="s">
        <v>337</v>
      </c>
      <c r="F138" s="47" t="s">
        <v>337</v>
      </c>
      <c r="G138" s="47" t="s">
        <v>337</v>
      </c>
      <c r="H138" s="47" t="s">
        <v>337</v>
      </c>
      <c r="I138" s="47" t="s">
        <v>337</v>
      </c>
      <c r="J138" s="47" t="s">
        <v>337</v>
      </c>
      <c r="K138" s="47" t="s">
        <v>337</v>
      </c>
    </row>
    <row r="139" spans="2:11" ht="15" customHeight="1" x14ac:dyDescent="0.25">
      <c r="B139" s="48" t="s">
        <v>464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5">
      <c r="B140" s="48" t="s">
        <v>465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5">
      <c r="B141" s="48" t="s">
        <v>466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339</v>
      </c>
    </row>
    <row r="142" spans="2:11" ht="15" customHeight="1" x14ac:dyDescent="0.25">
      <c r="B142" s="48" t="s">
        <v>467</v>
      </c>
      <c r="C142" s="49">
        <v>5964</v>
      </c>
      <c r="D142" s="49">
        <v>5962</v>
      </c>
      <c r="E142" s="49">
        <v>556</v>
      </c>
      <c r="F142" s="49" t="s">
        <v>339</v>
      </c>
      <c r="G142" s="49">
        <v>1354</v>
      </c>
      <c r="H142" s="49">
        <v>5925</v>
      </c>
      <c r="I142" s="49" t="s">
        <v>339</v>
      </c>
      <c r="J142" s="49">
        <v>742</v>
      </c>
      <c r="K142" s="49" t="s">
        <v>339</v>
      </c>
    </row>
    <row r="143" spans="2:11" ht="15" customHeight="1" x14ac:dyDescent="0.25">
      <c r="B143" s="48" t="s">
        <v>468</v>
      </c>
      <c r="C143" s="49">
        <v>4608</v>
      </c>
      <c r="D143" s="49">
        <v>4561</v>
      </c>
      <c r="E143" s="49">
        <v>325</v>
      </c>
      <c r="F143" s="49" t="s">
        <v>339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339</v>
      </c>
    </row>
    <row r="144" spans="2:11" ht="15" customHeight="1" x14ac:dyDescent="0.25">
      <c r="B144" s="48" t="s">
        <v>119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339</v>
      </c>
      <c r="I144" s="49">
        <v>1772</v>
      </c>
      <c r="J144" s="49">
        <v>4689</v>
      </c>
      <c r="K144" s="49">
        <v>277</v>
      </c>
    </row>
    <row r="145" spans="2:11" ht="15" customHeight="1" x14ac:dyDescent="0.25">
      <c r="B145" s="48" t="s">
        <v>82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339</v>
      </c>
    </row>
    <row r="146" spans="2:11" ht="33.950000000000003" customHeight="1" x14ac:dyDescent="0.25">
      <c r="B146" s="18" t="s">
        <v>469</v>
      </c>
      <c r="C146" s="24" t="s">
        <v>337</v>
      </c>
      <c r="D146" s="24" t="s">
        <v>337</v>
      </c>
      <c r="E146" s="24" t="s">
        <v>337</v>
      </c>
      <c r="F146" s="24" t="s">
        <v>337</v>
      </c>
      <c r="G146" s="24" t="s">
        <v>337</v>
      </c>
      <c r="H146" s="24" t="s">
        <v>337</v>
      </c>
      <c r="I146" s="24" t="s">
        <v>337</v>
      </c>
      <c r="J146" s="24" t="s">
        <v>337</v>
      </c>
      <c r="K146" s="24" t="s">
        <v>337</v>
      </c>
    </row>
    <row r="147" spans="2:11" ht="15" customHeight="1" x14ac:dyDescent="0.25">
      <c r="B147" s="20" t="s">
        <v>464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5">
      <c r="B148" s="20" t="s">
        <v>465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5">
      <c r="B149" s="20" t="s">
        <v>466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339</v>
      </c>
      <c r="I149" s="17">
        <v>2556</v>
      </c>
      <c r="J149" s="17">
        <v>1746</v>
      </c>
      <c r="K149" s="17" t="s">
        <v>339</v>
      </c>
    </row>
    <row r="150" spans="2:11" ht="15" customHeight="1" x14ac:dyDescent="0.25">
      <c r="B150" s="20" t="s">
        <v>467</v>
      </c>
      <c r="C150" s="17">
        <v>5925</v>
      </c>
      <c r="D150" s="17">
        <v>5925</v>
      </c>
      <c r="E150" s="17">
        <v>556</v>
      </c>
      <c r="F150" s="17" t="s">
        <v>339</v>
      </c>
      <c r="G150" s="17">
        <v>1334</v>
      </c>
      <c r="H150" s="17">
        <v>5925</v>
      </c>
      <c r="I150" s="17" t="s">
        <v>339</v>
      </c>
      <c r="J150" s="17">
        <v>725</v>
      </c>
      <c r="K150" s="17" t="s">
        <v>339</v>
      </c>
    </row>
    <row r="151" spans="2:11" ht="15" customHeight="1" x14ac:dyDescent="0.25">
      <c r="B151" s="20" t="s">
        <v>119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339</v>
      </c>
      <c r="I151" s="17">
        <v>565</v>
      </c>
      <c r="J151" s="17">
        <v>1963</v>
      </c>
      <c r="K151" s="17" t="s">
        <v>339</v>
      </c>
    </row>
    <row r="152" spans="2:11" ht="15" customHeight="1" thickBot="1" x14ac:dyDescent="0.3">
      <c r="B152" s="26" t="s">
        <v>82</v>
      </c>
      <c r="C152" s="27">
        <v>1010</v>
      </c>
      <c r="D152" s="27">
        <v>1010</v>
      </c>
      <c r="E152" s="27" t="s">
        <v>339</v>
      </c>
      <c r="F152" s="27" t="s">
        <v>339</v>
      </c>
      <c r="G152" s="27">
        <v>590</v>
      </c>
      <c r="H152" s="27" t="s">
        <v>339</v>
      </c>
      <c r="I152" s="27" t="s">
        <v>339</v>
      </c>
      <c r="J152" s="27">
        <v>411</v>
      </c>
      <c r="K152" s="27" t="s">
        <v>339</v>
      </c>
    </row>
    <row r="153" spans="2:11" ht="33.950000000000003" customHeight="1" x14ac:dyDescent="0.25">
      <c r="B153" s="28" t="s">
        <v>470</v>
      </c>
      <c r="C153" s="29" t="s">
        <v>337</v>
      </c>
      <c r="D153" s="29" t="s">
        <v>337</v>
      </c>
      <c r="E153" s="29" t="s">
        <v>337</v>
      </c>
      <c r="F153" s="29" t="s">
        <v>337</v>
      </c>
      <c r="G153" s="29" t="s">
        <v>337</v>
      </c>
      <c r="H153" s="29" t="s">
        <v>337</v>
      </c>
      <c r="I153" s="29" t="s">
        <v>337</v>
      </c>
      <c r="J153" s="29" t="s">
        <v>337</v>
      </c>
      <c r="K153" s="30" t="s">
        <v>337</v>
      </c>
    </row>
    <row r="154" spans="2:11" ht="15" customHeight="1" x14ac:dyDescent="0.25">
      <c r="B154" s="31" t="s">
        <v>464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339</v>
      </c>
      <c r="I154" s="32">
        <v>2982</v>
      </c>
      <c r="J154" s="32">
        <v>18523</v>
      </c>
      <c r="K154" s="33">
        <v>447</v>
      </c>
    </row>
    <row r="155" spans="2:11" ht="15" customHeight="1" x14ac:dyDescent="0.25">
      <c r="B155" s="31" t="s">
        <v>465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339</v>
      </c>
      <c r="I155" s="32">
        <v>17437</v>
      </c>
      <c r="J155" s="32">
        <v>27826</v>
      </c>
      <c r="K155" s="33">
        <v>873</v>
      </c>
    </row>
    <row r="156" spans="2:11" ht="15" customHeight="1" x14ac:dyDescent="0.25">
      <c r="B156" s="31" t="s">
        <v>466</v>
      </c>
      <c r="C156" s="32">
        <v>2542</v>
      </c>
      <c r="D156" s="32">
        <v>2542</v>
      </c>
      <c r="E156" s="32" t="s">
        <v>339</v>
      </c>
      <c r="F156" s="32" t="s">
        <v>339</v>
      </c>
      <c r="G156" s="32">
        <v>1008</v>
      </c>
      <c r="H156" s="32" t="s">
        <v>339</v>
      </c>
      <c r="I156" s="32">
        <v>1504</v>
      </c>
      <c r="J156" s="32">
        <v>757</v>
      </c>
      <c r="K156" s="33" t="s">
        <v>339</v>
      </c>
    </row>
    <row r="157" spans="2:11" ht="15" customHeight="1" x14ac:dyDescent="0.25">
      <c r="B157" s="31" t="s">
        <v>467</v>
      </c>
      <c r="C157" s="32">
        <v>5797</v>
      </c>
      <c r="D157" s="32">
        <v>5797</v>
      </c>
      <c r="E157" s="32">
        <v>464</v>
      </c>
      <c r="F157" s="32" t="s">
        <v>339</v>
      </c>
      <c r="G157" s="32">
        <v>1271</v>
      </c>
      <c r="H157" s="32">
        <v>5797</v>
      </c>
      <c r="I157" s="32" t="s">
        <v>339</v>
      </c>
      <c r="J157" s="32">
        <v>650</v>
      </c>
      <c r="K157" s="33" t="s">
        <v>339</v>
      </c>
    </row>
    <row r="158" spans="2:11" ht="15" customHeight="1" x14ac:dyDescent="0.25">
      <c r="B158" s="31" t="s">
        <v>119</v>
      </c>
      <c r="C158" s="32">
        <v>1948</v>
      </c>
      <c r="D158" s="32">
        <v>1948</v>
      </c>
      <c r="E158" s="32" t="s">
        <v>339</v>
      </c>
      <c r="F158" s="32">
        <v>405</v>
      </c>
      <c r="G158" s="32">
        <v>666</v>
      </c>
      <c r="H158" s="32" t="s">
        <v>350</v>
      </c>
      <c r="I158" s="32">
        <v>276</v>
      </c>
      <c r="J158" s="32">
        <v>1193</v>
      </c>
      <c r="K158" s="33" t="s">
        <v>339</v>
      </c>
    </row>
    <row r="159" spans="2:11" ht="15" customHeight="1" thickBot="1" x14ac:dyDescent="0.3">
      <c r="B159" s="34" t="s">
        <v>82</v>
      </c>
      <c r="C159" s="35">
        <v>598</v>
      </c>
      <c r="D159" s="35">
        <v>598</v>
      </c>
      <c r="E159" s="35" t="s">
        <v>339</v>
      </c>
      <c r="F159" s="35" t="s">
        <v>339</v>
      </c>
      <c r="G159" s="35">
        <v>305</v>
      </c>
      <c r="H159" s="35" t="s">
        <v>350</v>
      </c>
      <c r="I159" s="35" t="s">
        <v>339</v>
      </c>
      <c r="J159" s="35" t="s">
        <v>339</v>
      </c>
      <c r="K159" s="36" t="s">
        <v>339</v>
      </c>
    </row>
    <row r="160" spans="2:11" ht="33.950000000000003" customHeight="1" x14ac:dyDescent="0.25">
      <c r="B160" s="18" t="s">
        <v>471</v>
      </c>
      <c r="C160" s="24" t="s">
        <v>337</v>
      </c>
      <c r="D160" s="24" t="s">
        <v>337</v>
      </c>
      <c r="E160" s="24" t="s">
        <v>337</v>
      </c>
      <c r="F160" s="24" t="s">
        <v>337</v>
      </c>
      <c r="G160" s="24" t="s">
        <v>337</v>
      </c>
      <c r="H160" s="24" t="s">
        <v>337</v>
      </c>
      <c r="I160" s="24" t="s">
        <v>337</v>
      </c>
      <c r="J160" s="24" t="s">
        <v>337</v>
      </c>
      <c r="K160" s="24" t="s">
        <v>337</v>
      </c>
    </row>
    <row r="161" spans="2:11" ht="15" customHeight="1" x14ac:dyDescent="0.25">
      <c r="B161" s="20" t="s">
        <v>327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5">
      <c r="B162" s="20" t="s">
        <v>472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5">
      <c r="B163" s="20" t="s">
        <v>473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5">
      <c r="B164" s="20" t="s">
        <v>474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5">
      <c r="B165" s="20" t="s">
        <v>475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339</v>
      </c>
      <c r="I165" s="17">
        <v>795</v>
      </c>
      <c r="J165" s="17">
        <v>3538</v>
      </c>
      <c r="K165" s="17" t="s">
        <v>339</v>
      </c>
    </row>
    <row r="166" spans="2:11" ht="27.95" customHeight="1" x14ac:dyDescent="0.25">
      <c r="B166" s="20" t="s">
        <v>476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5">
      <c r="B167" s="18" t="s">
        <v>477</v>
      </c>
      <c r="C167" s="24" t="s">
        <v>337</v>
      </c>
      <c r="D167" s="24" t="s">
        <v>337</v>
      </c>
      <c r="E167" s="24" t="s">
        <v>337</v>
      </c>
      <c r="F167" s="24" t="s">
        <v>337</v>
      </c>
      <c r="G167" s="24" t="s">
        <v>337</v>
      </c>
      <c r="H167" s="24" t="s">
        <v>337</v>
      </c>
      <c r="I167" s="24" t="s">
        <v>337</v>
      </c>
      <c r="J167" s="24" t="s">
        <v>337</v>
      </c>
      <c r="K167" s="24" t="s">
        <v>337</v>
      </c>
    </row>
    <row r="168" spans="2:11" ht="15" customHeight="1" x14ac:dyDescent="0.25">
      <c r="B168" s="20" t="s">
        <v>478</v>
      </c>
      <c r="C168" s="17">
        <v>7015</v>
      </c>
      <c r="D168" s="17" t="s">
        <v>350</v>
      </c>
      <c r="E168" s="17" t="s">
        <v>350</v>
      </c>
      <c r="F168" s="17" t="s">
        <v>350</v>
      </c>
      <c r="G168" s="17" t="s">
        <v>350</v>
      </c>
      <c r="H168" s="17" t="s">
        <v>350</v>
      </c>
      <c r="I168" s="17" t="s">
        <v>350</v>
      </c>
      <c r="J168" s="17" t="s">
        <v>350</v>
      </c>
      <c r="K168" s="17" t="s">
        <v>350</v>
      </c>
    </row>
    <row r="169" spans="2:11" ht="15" customHeight="1" x14ac:dyDescent="0.25">
      <c r="B169" s="20" t="s">
        <v>479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339</v>
      </c>
      <c r="I169" s="17">
        <v>1016</v>
      </c>
      <c r="J169" s="17">
        <v>6769</v>
      </c>
      <c r="K169" s="17" t="s">
        <v>339</v>
      </c>
    </row>
    <row r="170" spans="2:11" ht="15" customHeight="1" x14ac:dyDescent="0.25">
      <c r="B170" s="20" t="s">
        <v>480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5">
      <c r="B171" s="37" t="s">
        <v>481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3.950000000000003" customHeight="1" x14ac:dyDescent="0.25">
      <c r="B172" s="18" t="s">
        <v>328</v>
      </c>
      <c r="C172" s="24" t="s">
        <v>337</v>
      </c>
      <c r="D172" s="24" t="s">
        <v>337</v>
      </c>
      <c r="E172" s="24" t="s">
        <v>337</v>
      </c>
      <c r="F172" s="24" t="s">
        <v>337</v>
      </c>
      <c r="G172" s="24" t="s">
        <v>337</v>
      </c>
      <c r="H172" s="24" t="s">
        <v>337</v>
      </c>
      <c r="I172" s="24" t="s">
        <v>337</v>
      </c>
      <c r="J172" s="24" t="s">
        <v>337</v>
      </c>
      <c r="K172" s="24" t="s">
        <v>337</v>
      </c>
    </row>
    <row r="173" spans="2:11" ht="15" customHeight="1" x14ac:dyDescent="0.25">
      <c r="B173" s="20" t="s">
        <v>482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339</v>
      </c>
    </row>
    <row r="174" spans="2:11" ht="15" customHeight="1" x14ac:dyDescent="0.25">
      <c r="B174" s="20" t="s">
        <v>330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339</v>
      </c>
      <c r="I174" s="17">
        <v>1053</v>
      </c>
      <c r="J174" s="17">
        <v>4165</v>
      </c>
      <c r="K174" s="17" t="s">
        <v>339</v>
      </c>
    </row>
    <row r="175" spans="2:11" ht="15" customHeight="1" x14ac:dyDescent="0.25">
      <c r="B175" s="20" t="s">
        <v>483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5">
      <c r="B176" s="20" t="s">
        <v>467</v>
      </c>
      <c r="C176" s="17">
        <v>5925</v>
      </c>
      <c r="D176" s="17">
        <v>5925</v>
      </c>
      <c r="E176" s="17">
        <v>556</v>
      </c>
      <c r="F176" s="17" t="s">
        <v>339</v>
      </c>
      <c r="G176" s="17">
        <v>1334</v>
      </c>
      <c r="H176" s="17">
        <v>5925</v>
      </c>
      <c r="I176" s="17" t="s">
        <v>339</v>
      </c>
      <c r="J176" s="17">
        <v>725</v>
      </c>
      <c r="K176" s="17" t="s">
        <v>339</v>
      </c>
    </row>
    <row r="177" spans="2:11" ht="15" customHeight="1" x14ac:dyDescent="0.25">
      <c r="B177" s="20" t="s">
        <v>333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339</v>
      </c>
      <c r="I177" s="17">
        <v>22443</v>
      </c>
      <c r="J177" s="17">
        <v>8817</v>
      </c>
      <c r="K177" s="17" t="s">
        <v>339</v>
      </c>
    </row>
    <row r="178" spans="2:11" ht="15" customHeight="1" x14ac:dyDescent="0.25">
      <c r="B178" s="20" t="s">
        <v>484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5">
      <c r="B179" s="26" t="s">
        <v>82</v>
      </c>
      <c r="C179" s="27">
        <v>1574</v>
      </c>
      <c r="D179" s="17">
        <v>1574</v>
      </c>
      <c r="E179" s="17" t="s">
        <v>339</v>
      </c>
      <c r="F179" s="17" t="s">
        <v>339</v>
      </c>
      <c r="G179" s="17">
        <v>667</v>
      </c>
      <c r="H179" s="17" t="s">
        <v>339</v>
      </c>
      <c r="I179" s="17" t="s">
        <v>339</v>
      </c>
      <c r="J179" s="17">
        <v>1147</v>
      </c>
      <c r="K179" s="17">
        <v>1574</v>
      </c>
    </row>
    <row r="180" spans="2:11" ht="33.950000000000003" customHeight="1" x14ac:dyDescent="0.25">
      <c r="B180" s="46" t="s">
        <v>485</v>
      </c>
      <c r="C180" s="47" t="s">
        <v>337</v>
      </c>
      <c r="D180" s="24" t="s">
        <v>337</v>
      </c>
      <c r="E180" s="24" t="s">
        <v>337</v>
      </c>
      <c r="F180" s="24" t="s">
        <v>337</v>
      </c>
      <c r="G180" s="24" t="s">
        <v>337</v>
      </c>
      <c r="H180" s="24" t="s">
        <v>337</v>
      </c>
      <c r="I180" s="24" t="s">
        <v>337</v>
      </c>
      <c r="J180" s="24" t="s">
        <v>337</v>
      </c>
      <c r="K180" s="24" t="s">
        <v>337</v>
      </c>
    </row>
    <row r="181" spans="2:11" ht="27.95" customHeight="1" x14ac:dyDescent="0.25">
      <c r="B181" s="48" t="s">
        <v>486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339</v>
      </c>
      <c r="I181" s="17">
        <v>2073</v>
      </c>
      <c r="J181" s="17">
        <v>8975</v>
      </c>
      <c r="K181" s="17">
        <v>356</v>
      </c>
    </row>
    <row r="182" spans="2:11" ht="15" customHeight="1" x14ac:dyDescent="0.25">
      <c r="B182" s="48" t="s">
        <v>482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339</v>
      </c>
    </row>
    <row r="183" spans="2:11" ht="15" customHeight="1" x14ac:dyDescent="0.25">
      <c r="B183" s="48" t="s">
        <v>487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339</v>
      </c>
    </row>
    <row r="184" spans="2:11" ht="15" customHeight="1" x14ac:dyDescent="0.25">
      <c r="B184" s="48" t="s">
        <v>468</v>
      </c>
      <c r="C184" s="49">
        <v>4608</v>
      </c>
      <c r="D184" s="17">
        <v>4561</v>
      </c>
      <c r="E184" s="17">
        <v>325</v>
      </c>
      <c r="F184" s="17" t="s">
        <v>339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339</v>
      </c>
    </row>
    <row r="185" spans="2:11" ht="15" customHeight="1" x14ac:dyDescent="0.25">
      <c r="B185" s="48" t="s">
        <v>488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339</v>
      </c>
    </row>
    <row r="186" spans="2:11" ht="15" customHeight="1" x14ac:dyDescent="0.25">
      <c r="B186" s="48" t="s">
        <v>489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5">
      <c r="B187" s="48" t="s">
        <v>490</v>
      </c>
      <c r="C187" s="49">
        <v>1918</v>
      </c>
      <c r="D187" s="17">
        <v>1879</v>
      </c>
      <c r="E187" s="17">
        <v>379</v>
      </c>
      <c r="F187" s="17" t="s">
        <v>339</v>
      </c>
      <c r="G187" s="17">
        <v>713</v>
      </c>
      <c r="H187" s="17" t="s">
        <v>339</v>
      </c>
      <c r="I187" s="17">
        <v>486</v>
      </c>
      <c r="J187" s="17">
        <v>1416</v>
      </c>
      <c r="K187" s="17" t="s">
        <v>339</v>
      </c>
    </row>
    <row r="188" spans="2:11" ht="15" customHeight="1" x14ac:dyDescent="0.25">
      <c r="B188" s="48" t="s">
        <v>82</v>
      </c>
      <c r="C188" s="49">
        <v>328</v>
      </c>
      <c r="D188" s="17">
        <v>328</v>
      </c>
      <c r="E188" s="17" t="s">
        <v>339</v>
      </c>
      <c r="F188" s="17" t="s">
        <v>339</v>
      </c>
      <c r="G188" s="17" t="s">
        <v>339</v>
      </c>
      <c r="H188" s="17" t="s">
        <v>339</v>
      </c>
      <c r="I188" s="17" t="s">
        <v>339</v>
      </c>
      <c r="J188" s="17" t="s">
        <v>339</v>
      </c>
      <c r="K188" s="17" t="s">
        <v>350</v>
      </c>
    </row>
    <row r="189" spans="2:11" ht="33.950000000000003" customHeight="1" x14ac:dyDescent="0.25">
      <c r="B189" s="18" t="s">
        <v>491</v>
      </c>
      <c r="C189" s="24" t="s">
        <v>337</v>
      </c>
      <c r="D189" s="24" t="s">
        <v>337</v>
      </c>
      <c r="E189" s="24" t="s">
        <v>337</v>
      </c>
      <c r="F189" s="24" t="s">
        <v>337</v>
      </c>
      <c r="G189" s="24" t="s">
        <v>337</v>
      </c>
      <c r="H189" s="24" t="s">
        <v>337</v>
      </c>
      <c r="I189" s="24" t="s">
        <v>337</v>
      </c>
      <c r="J189" s="24" t="s">
        <v>337</v>
      </c>
      <c r="K189" s="24" t="s">
        <v>337</v>
      </c>
    </row>
    <row r="190" spans="2:11" ht="15" customHeight="1" x14ac:dyDescent="0.25">
      <c r="B190" s="20" t="s">
        <v>492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339</v>
      </c>
      <c r="I190" s="17">
        <v>8332</v>
      </c>
      <c r="J190" s="17">
        <v>17733</v>
      </c>
      <c r="K190" s="17">
        <v>461</v>
      </c>
    </row>
    <row r="191" spans="2:11" ht="15" customHeight="1" x14ac:dyDescent="0.25">
      <c r="B191" s="20" t="s">
        <v>493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3.950000000000003" customHeight="1" x14ac:dyDescent="0.25">
      <c r="B192" s="18" t="s">
        <v>494</v>
      </c>
      <c r="C192" s="24" t="s">
        <v>337</v>
      </c>
      <c r="D192" s="24" t="s">
        <v>337</v>
      </c>
      <c r="E192" s="24" t="s">
        <v>337</v>
      </c>
      <c r="F192" s="24" t="s">
        <v>337</v>
      </c>
      <c r="G192" s="24" t="s">
        <v>337</v>
      </c>
      <c r="H192" s="24" t="s">
        <v>337</v>
      </c>
      <c r="I192" s="24" t="s">
        <v>337</v>
      </c>
      <c r="J192" s="24" t="s">
        <v>337</v>
      </c>
      <c r="K192" s="24" t="s">
        <v>337</v>
      </c>
    </row>
    <row r="193" spans="2:11" ht="15" customHeight="1" x14ac:dyDescent="0.25">
      <c r="B193" s="20" t="s">
        <v>495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5">
      <c r="B194" s="20" t="s">
        <v>496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5">
      <c r="B195" s="20" t="s">
        <v>497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.1" customHeight="1" x14ac:dyDescent="0.25">
      <c r="B196" s="18" t="s">
        <v>498</v>
      </c>
      <c r="C196" s="24" t="s">
        <v>337</v>
      </c>
      <c r="D196" s="24" t="s">
        <v>337</v>
      </c>
      <c r="E196" s="24" t="s">
        <v>337</v>
      </c>
      <c r="F196" s="24" t="s">
        <v>337</v>
      </c>
      <c r="G196" s="24" t="s">
        <v>337</v>
      </c>
      <c r="H196" s="24" t="s">
        <v>337</v>
      </c>
      <c r="I196" s="24" t="s">
        <v>337</v>
      </c>
      <c r="J196" s="24" t="s">
        <v>337</v>
      </c>
      <c r="K196" s="24" t="s">
        <v>337</v>
      </c>
    </row>
    <row r="197" spans="2:11" ht="15" customHeight="1" x14ac:dyDescent="0.25">
      <c r="B197" s="20" t="s">
        <v>492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5">
      <c r="B198" s="20" t="s">
        <v>493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5">
      <c r="B199" s="20" t="s">
        <v>499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3">
      <c r="B200" s="21"/>
    </row>
    <row r="201" spans="2:11" ht="136.5" customHeight="1" x14ac:dyDescent="0.25">
      <c r="B201" s="119" t="s">
        <v>500</v>
      </c>
      <c r="C201" s="119"/>
      <c r="D201" s="119"/>
      <c r="E201" s="119"/>
      <c r="F201" s="119"/>
      <c r="G201" s="119"/>
      <c r="H201" s="119"/>
      <c r="I201" s="120"/>
      <c r="J201" s="120"/>
      <c r="K201" s="120"/>
    </row>
    <row r="202" spans="2:11" ht="14.25" customHeight="1" x14ac:dyDescent="0.2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defaultRowHeight="15" x14ac:dyDescent="0.25"/>
  <cols>
    <col min="1" max="1" width="28.7109375" customWidth="1"/>
    <col min="2" max="9" width="7.7109375" style="11" customWidth="1"/>
  </cols>
  <sheetData>
    <row r="1" spans="1:9" ht="30" x14ac:dyDescent="0.25">
      <c r="A1" s="10" t="s">
        <v>323</v>
      </c>
    </row>
    <row r="2" spans="1:9" ht="26.25" customHeight="1" x14ac:dyDescent="0.25">
      <c r="A2" s="121" t="s">
        <v>525</v>
      </c>
      <c r="B2" s="122"/>
      <c r="C2" s="122"/>
      <c r="D2" s="122"/>
      <c r="E2" s="122"/>
      <c r="F2" s="122"/>
      <c r="G2" s="122"/>
      <c r="H2" s="122"/>
      <c r="I2" s="122"/>
    </row>
    <row r="3" spans="1:9" ht="24" customHeight="1" thickBot="1" x14ac:dyDescent="0.3">
      <c r="A3" s="12"/>
      <c r="B3" s="123" t="s">
        <v>325</v>
      </c>
      <c r="C3" s="123"/>
      <c r="D3" s="123"/>
      <c r="E3" s="123"/>
      <c r="F3" s="123"/>
      <c r="G3" s="132"/>
      <c r="H3" s="132"/>
      <c r="I3" s="132"/>
    </row>
    <row r="4" spans="1:9" ht="27" customHeight="1" thickTop="1" x14ac:dyDescent="0.25">
      <c r="A4" s="12"/>
      <c r="B4" s="126" t="s">
        <v>326</v>
      </c>
      <c r="C4" s="126" t="s">
        <v>526</v>
      </c>
      <c r="D4" s="134" t="s">
        <v>527</v>
      </c>
      <c r="E4" s="135"/>
      <c r="F4" s="135"/>
      <c r="G4" s="135"/>
      <c r="H4" s="135"/>
      <c r="I4" s="135"/>
    </row>
    <row r="5" spans="1:9" ht="63.75" customHeight="1" thickBot="1" x14ac:dyDescent="0.3">
      <c r="A5" s="56"/>
      <c r="B5" s="133" t="s">
        <v>326</v>
      </c>
      <c r="C5" s="133"/>
      <c r="D5" s="52" t="s">
        <v>528</v>
      </c>
      <c r="E5" s="52" t="s">
        <v>529</v>
      </c>
      <c r="F5" s="52" t="s">
        <v>530</v>
      </c>
      <c r="G5" s="52" t="s">
        <v>531</v>
      </c>
      <c r="H5" s="52" t="s">
        <v>532</v>
      </c>
      <c r="I5" s="52" t="s">
        <v>533</v>
      </c>
    </row>
    <row r="6" spans="1:9" ht="24" customHeight="1" thickBot="1" x14ac:dyDescent="0.3">
      <c r="A6" s="57" t="s">
        <v>335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5">
      <c r="A7" s="18" t="s">
        <v>336</v>
      </c>
      <c r="B7" s="19" t="s">
        <v>337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</row>
    <row r="8" spans="1:9" ht="15" customHeight="1" x14ac:dyDescent="0.25">
      <c r="A8" s="20" t="s">
        <v>338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5">
      <c r="A9" s="20" t="s">
        <v>340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5">
      <c r="A10" s="20" t="s">
        <v>341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5">
      <c r="A11" s="20" t="s">
        <v>342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5">
      <c r="A12" s="20" t="s">
        <v>343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5">
      <c r="A13" s="20" t="s">
        <v>344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5">
      <c r="A14" s="20" t="s">
        <v>345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5">
      <c r="A15" s="20" t="s">
        <v>346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5">
      <c r="A16" s="18" t="s">
        <v>347</v>
      </c>
      <c r="B16" s="18" t="s">
        <v>337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</row>
    <row r="17" spans="1:11" x14ac:dyDescent="0.25">
      <c r="A17" s="20" t="s">
        <v>348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5">
      <c r="A18" s="20" t="s">
        <v>349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339</v>
      </c>
      <c r="H18" s="17">
        <v>271</v>
      </c>
      <c r="I18" s="17">
        <v>323</v>
      </c>
    </row>
    <row r="19" spans="1:11" x14ac:dyDescent="0.25">
      <c r="A19" s="20" t="s">
        <v>351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5">
      <c r="A20" s="20" t="s">
        <v>352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5">
      <c r="A21" s="21" t="s">
        <v>353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5">
      <c r="A22" s="21" t="s">
        <v>354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5">
      <c r="A23" s="20" t="s">
        <v>355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5">
      <c r="A24" s="20" t="s">
        <v>356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5">
      <c r="A25" s="23" t="s">
        <v>357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5">
      <c r="A26" s="23" t="s">
        <v>358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5">
      <c r="A27" s="20" t="s">
        <v>359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5">
      <c r="A28" s="20" t="s">
        <v>360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5">
      <c r="A29" s="20" t="s">
        <v>361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5">
      <c r="A30" s="20" t="s">
        <v>362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5">
      <c r="A31" s="20" t="s">
        <v>363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339</v>
      </c>
    </row>
    <row r="32" spans="1:11" ht="15" customHeight="1" x14ac:dyDescent="0.25">
      <c r="A32" s="20" t="s">
        <v>364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5">
      <c r="A33" s="20" t="s">
        <v>365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5">
      <c r="A34" s="20" t="s">
        <v>366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339</v>
      </c>
      <c r="H34" s="17" t="s">
        <v>339</v>
      </c>
      <c r="I34" s="17" t="s">
        <v>339</v>
      </c>
    </row>
    <row r="35" spans="1:9" ht="24" customHeight="1" x14ac:dyDescent="0.25">
      <c r="A35" s="18" t="s">
        <v>367</v>
      </c>
      <c r="B35" s="18" t="s">
        <v>337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</row>
    <row r="36" spans="1:9" ht="15" customHeight="1" x14ac:dyDescent="0.25">
      <c r="A36" s="20" t="s">
        <v>368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5">
      <c r="A37" s="20" t="s">
        <v>369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5">
      <c r="A38" s="20" t="s">
        <v>370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5">
      <c r="A39" s="20" t="s">
        <v>371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5">
      <c r="A40" s="20" t="s">
        <v>372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5">
      <c r="A41" s="20" t="s">
        <v>373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5">
      <c r="A42" s="20" t="s">
        <v>374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5">
      <c r="A43" s="20" t="s">
        <v>375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5">
      <c r="A44" s="20" t="s">
        <v>376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5">
      <c r="A45" s="20" t="s">
        <v>377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5">
      <c r="A46" s="18" t="s">
        <v>378</v>
      </c>
      <c r="B46" s="19" t="s">
        <v>337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</row>
    <row r="47" spans="1:9" ht="15" customHeight="1" x14ac:dyDescent="0.25">
      <c r="A47" s="20" t="s">
        <v>379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5">
      <c r="A48" s="21" t="s">
        <v>380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5">
      <c r="A49" s="21" t="s">
        <v>381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5">
      <c r="A50" s="20" t="s">
        <v>382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5">
      <c r="A51" s="21" t="s">
        <v>383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5">
      <c r="A52" s="21" t="s">
        <v>384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5">
      <c r="A53" s="20" t="s">
        <v>385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5">
      <c r="A54" s="21" t="s">
        <v>386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5">
      <c r="A55" s="21" t="s">
        <v>387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5">
      <c r="A56" s="21" t="s">
        <v>388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5">
      <c r="A57" s="20" t="s">
        <v>389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5">
      <c r="A58" s="21" t="s">
        <v>390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5">
      <c r="A59" s="21" t="s">
        <v>391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5">
      <c r="A60" s="18" t="s">
        <v>392</v>
      </c>
      <c r="B60" s="18" t="s">
        <v>337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</row>
    <row r="61" spans="1:9" x14ac:dyDescent="0.25">
      <c r="A61" s="20" t="s">
        <v>393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5">
      <c r="A62" s="20" t="s">
        <v>394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5">
      <c r="A63" s="20" t="s">
        <v>395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5">
      <c r="A64" s="20" t="s">
        <v>396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5">
      <c r="A65" s="20" t="s">
        <v>397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5">
      <c r="A66" s="18" t="s">
        <v>398</v>
      </c>
      <c r="B66" s="18" t="s">
        <v>337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</row>
    <row r="67" spans="1:9" x14ac:dyDescent="0.25">
      <c r="A67" s="20" t="s">
        <v>399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5">
      <c r="A68" s="20" t="s">
        <v>400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5">
      <c r="A69" s="20" t="s">
        <v>401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5">
      <c r="A70" s="20" t="s">
        <v>402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5">
      <c r="A71" s="20" t="s">
        <v>403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5">
      <c r="A72" s="18" t="s">
        <v>404</v>
      </c>
      <c r="B72" s="24" t="s">
        <v>337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</row>
    <row r="73" spans="1:9" ht="15" customHeight="1" x14ac:dyDescent="0.25">
      <c r="A73" s="20" t="s">
        <v>405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5">
      <c r="A74" s="20" t="s">
        <v>406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5">
      <c r="A75" s="20" t="s">
        <v>407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5">
      <c r="A76" s="20" t="s">
        <v>408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5">
      <c r="A77" s="20" t="s">
        <v>409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5">
      <c r="A78" s="20" t="s">
        <v>410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5">
      <c r="A79" s="20" t="s">
        <v>411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5">
      <c r="A80" s="18" t="s">
        <v>412</v>
      </c>
      <c r="B80" s="24" t="s">
        <v>337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</row>
    <row r="81" spans="1:9" ht="15" customHeight="1" x14ac:dyDescent="0.25">
      <c r="A81" s="20" t="s">
        <v>413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5">
      <c r="A82" s="20" t="s">
        <v>414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5">
      <c r="A83" s="20" t="s">
        <v>415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5">
      <c r="A84" s="20" t="s">
        <v>416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5">
      <c r="A85" s="20" t="s">
        <v>417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5">
      <c r="A86" s="20" t="s">
        <v>418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5">
      <c r="A87" s="18" t="s">
        <v>419</v>
      </c>
      <c r="B87" s="24" t="s">
        <v>337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</row>
    <row r="88" spans="1:9" ht="15" customHeight="1" x14ac:dyDescent="0.25">
      <c r="A88" s="20" t="s">
        <v>420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5">
      <c r="A89" s="21" t="s">
        <v>421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5">
      <c r="A90" s="21" t="s">
        <v>422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5">
      <c r="A91" s="21" t="s">
        <v>423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5">
      <c r="A92" s="21" t="s">
        <v>424</v>
      </c>
      <c r="B92" s="17">
        <v>1925</v>
      </c>
      <c r="C92" s="17">
        <v>239</v>
      </c>
      <c r="D92" s="17" t="s">
        <v>339</v>
      </c>
      <c r="E92" s="17">
        <v>219</v>
      </c>
      <c r="F92" s="17" t="s">
        <v>339</v>
      </c>
      <c r="G92" s="17" t="s">
        <v>339</v>
      </c>
      <c r="H92" s="17" t="s">
        <v>339</v>
      </c>
      <c r="I92" s="17" t="s">
        <v>339</v>
      </c>
    </row>
    <row r="93" spans="1:9" ht="15" customHeight="1" x14ac:dyDescent="0.25">
      <c r="A93" s="20" t="s">
        <v>425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5">
      <c r="A94" s="21" t="s">
        <v>426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5">
      <c r="A95" s="21" t="s">
        <v>427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5">
      <c r="A96" s="21" t="s">
        <v>428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5.95" customHeight="1" x14ac:dyDescent="0.25">
      <c r="A97" s="18" t="s">
        <v>429</v>
      </c>
      <c r="B97" s="24" t="s">
        <v>337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</row>
    <row r="98" spans="1:9" ht="15" customHeight="1" x14ac:dyDescent="0.25">
      <c r="A98" s="20" t="s">
        <v>430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5">
      <c r="A99" s="20" t="s">
        <v>431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5">
      <c r="A100" s="20" t="s">
        <v>432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5">
      <c r="A101" s="20" t="s">
        <v>82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339</v>
      </c>
      <c r="H101" s="17" t="s">
        <v>339</v>
      </c>
      <c r="I101" s="17" t="s">
        <v>339</v>
      </c>
    </row>
    <row r="102" spans="1:9" ht="33.950000000000003" customHeight="1" x14ac:dyDescent="0.25">
      <c r="A102" s="18" t="s">
        <v>433</v>
      </c>
      <c r="B102" s="24" t="s">
        <v>337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</row>
    <row r="103" spans="1:9" ht="15" customHeight="1" x14ac:dyDescent="0.25">
      <c r="A103" s="20" t="s">
        <v>430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5">
      <c r="A104" s="20" t="s">
        <v>431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5">
      <c r="A105" s="20" t="s">
        <v>432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5">
      <c r="A106" s="20" t="s">
        <v>82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5">
      <c r="A107" s="18" t="s">
        <v>434</v>
      </c>
      <c r="B107" s="19" t="s">
        <v>337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</row>
    <row r="108" spans="1:9" ht="15" customHeight="1" x14ac:dyDescent="0.25">
      <c r="A108" s="20" t="s">
        <v>435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5">
      <c r="A109" s="20" t="s">
        <v>436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5">
      <c r="A110" s="20" t="s">
        <v>437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5">
      <c r="A111" s="20" t="s">
        <v>438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5">
      <c r="A112" s="20" t="s">
        <v>439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5">
      <c r="A113" s="20" t="s">
        <v>440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339</v>
      </c>
      <c r="I113" s="17" t="s">
        <v>339</v>
      </c>
    </row>
    <row r="114" spans="1:9" ht="15" customHeight="1" x14ac:dyDescent="0.25">
      <c r="A114" s="20" t="s">
        <v>441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5">
      <c r="A115" s="20" t="s">
        <v>442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5">
      <c r="A116" s="20" t="s">
        <v>443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339</v>
      </c>
    </row>
    <row r="117" spans="1:9" ht="15" customHeight="1" x14ac:dyDescent="0.25">
      <c r="A117" s="20" t="s">
        <v>444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5">
      <c r="A118" s="20" t="s">
        <v>445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5">
      <c r="A119" s="20" t="s">
        <v>82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.1" customHeight="1" x14ac:dyDescent="0.25">
      <c r="A120" s="18" t="s">
        <v>446</v>
      </c>
      <c r="B120" s="24" t="s">
        <v>337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</row>
    <row r="121" spans="1:9" ht="15" customHeight="1" x14ac:dyDescent="0.25">
      <c r="A121" s="20" t="s">
        <v>447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5">
      <c r="A122" s="21" t="s">
        <v>448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5">
      <c r="A123" s="21" t="s">
        <v>449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5">
      <c r="A124" s="21" t="s">
        <v>450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5">
      <c r="A125" s="21" t="s">
        <v>451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5">
      <c r="A126" s="21" t="s">
        <v>452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5">
      <c r="A127" s="21" t="s">
        <v>453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5">
      <c r="A128" s="21" t="s">
        <v>454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5">
      <c r="A129" s="21" t="s">
        <v>455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5">
      <c r="A130" s="21" t="s">
        <v>456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5">
      <c r="A131" s="21" t="s">
        <v>457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5">
      <c r="A132" s="21" t="s">
        <v>458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5">
      <c r="A133" s="21" t="s">
        <v>459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5">
      <c r="A134" s="21" t="s">
        <v>460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5">
      <c r="A135" s="21" t="s">
        <v>82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339</v>
      </c>
      <c r="H135" s="17">
        <v>492</v>
      </c>
      <c r="I135" s="17">
        <v>391</v>
      </c>
    </row>
    <row r="136" spans="1:9" ht="15" customHeight="1" x14ac:dyDescent="0.25">
      <c r="A136" s="20" t="s">
        <v>461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5">
      <c r="A137" s="20" t="s">
        <v>462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3.950000000000003" customHeight="1" x14ac:dyDescent="0.25">
      <c r="A138" s="18" t="s">
        <v>463</v>
      </c>
      <c r="B138" s="24" t="s">
        <v>337</v>
      </c>
      <c r="C138" s="24" t="s">
        <v>337</v>
      </c>
      <c r="D138" s="24" t="s">
        <v>337</v>
      </c>
      <c r="E138" s="24" t="s">
        <v>337</v>
      </c>
      <c r="F138" s="24" t="s">
        <v>337</v>
      </c>
      <c r="G138" s="24" t="s">
        <v>337</v>
      </c>
      <c r="H138" s="24" t="s">
        <v>337</v>
      </c>
      <c r="I138" s="24" t="s">
        <v>337</v>
      </c>
    </row>
    <row r="139" spans="1:9" ht="15" customHeight="1" x14ac:dyDescent="0.25">
      <c r="A139" s="20" t="s">
        <v>464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5">
      <c r="A140" s="20" t="s">
        <v>465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5">
      <c r="A141" s="20" t="s">
        <v>466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5">
      <c r="A142" s="20" t="s">
        <v>467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5">
      <c r="A143" s="20" t="s">
        <v>468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5">
      <c r="A144" s="20" t="s">
        <v>119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5">
      <c r="A145" s="20" t="s">
        <v>82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3.950000000000003" customHeight="1" x14ac:dyDescent="0.25">
      <c r="A146" s="18" t="s">
        <v>471</v>
      </c>
      <c r="B146" s="24" t="s">
        <v>337</v>
      </c>
      <c r="C146" s="24" t="s">
        <v>337</v>
      </c>
      <c r="D146" s="24" t="s">
        <v>337</v>
      </c>
      <c r="E146" s="24" t="s">
        <v>337</v>
      </c>
      <c r="F146" s="24" t="s">
        <v>337</v>
      </c>
      <c r="G146" s="24" t="s">
        <v>337</v>
      </c>
      <c r="H146" s="24" t="s">
        <v>337</v>
      </c>
      <c r="I146" s="24" t="s">
        <v>337</v>
      </c>
    </row>
    <row r="147" spans="1:9" ht="15" customHeight="1" x14ac:dyDescent="0.25">
      <c r="A147" s="20" t="s">
        <v>327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5">
      <c r="A148" s="20" t="s">
        <v>472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5">
      <c r="A149" s="20" t="s">
        <v>473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5">
      <c r="A150" s="20" t="s">
        <v>474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5">
      <c r="A151" s="20" t="s">
        <v>475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7.95" customHeight="1" x14ac:dyDescent="0.25">
      <c r="A152" s="20" t="s">
        <v>476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5">
      <c r="A153" s="18" t="s">
        <v>534</v>
      </c>
      <c r="B153" s="24" t="s">
        <v>337</v>
      </c>
      <c r="C153" s="24" t="s">
        <v>337</v>
      </c>
      <c r="D153" s="24" t="s">
        <v>337</v>
      </c>
      <c r="E153" s="24" t="s">
        <v>337</v>
      </c>
      <c r="F153" s="24" t="s">
        <v>337</v>
      </c>
      <c r="G153" s="24" t="s">
        <v>337</v>
      </c>
      <c r="H153" s="24" t="s">
        <v>337</v>
      </c>
      <c r="I153" s="24" t="s">
        <v>337</v>
      </c>
    </row>
    <row r="154" spans="1:9" ht="15" customHeight="1" x14ac:dyDescent="0.25">
      <c r="A154" s="20" t="s">
        <v>535</v>
      </c>
      <c r="B154" s="17">
        <v>322</v>
      </c>
      <c r="C154" s="17" t="s">
        <v>339</v>
      </c>
      <c r="D154" s="17" t="s">
        <v>339</v>
      </c>
      <c r="E154" s="17" t="s">
        <v>339</v>
      </c>
      <c r="F154" s="17" t="s">
        <v>339</v>
      </c>
      <c r="G154" s="17" t="s">
        <v>350</v>
      </c>
      <c r="H154" s="17" t="s">
        <v>350</v>
      </c>
      <c r="I154" s="17" t="s">
        <v>339</v>
      </c>
    </row>
    <row r="155" spans="1:9" ht="15" customHeight="1" x14ac:dyDescent="0.25">
      <c r="A155" s="20" t="s">
        <v>479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5">
      <c r="A156" s="20" t="s">
        <v>480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5">
      <c r="A157" s="37" t="s">
        <v>481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7.95" customHeight="1" x14ac:dyDescent="0.25">
      <c r="A158" s="37" t="s">
        <v>536</v>
      </c>
      <c r="B158" s="17">
        <v>3603</v>
      </c>
      <c r="C158" s="17">
        <v>371</v>
      </c>
      <c r="D158" s="17" t="s">
        <v>339</v>
      </c>
      <c r="E158" s="17">
        <v>326</v>
      </c>
      <c r="F158" s="17" t="s">
        <v>339</v>
      </c>
      <c r="G158" s="17" t="s">
        <v>339</v>
      </c>
      <c r="H158" s="17" t="s">
        <v>339</v>
      </c>
      <c r="I158" s="17" t="s">
        <v>339</v>
      </c>
    </row>
    <row r="159" spans="1:9" ht="24" customHeight="1" x14ac:dyDescent="0.25">
      <c r="A159" s="18" t="s">
        <v>537</v>
      </c>
      <c r="B159" s="24" t="s">
        <v>337</v>
      </c>
      <c r="C159" s="24" t="s">
        <v>337</v>
      </c>
      <c r="D159" s="24" t="s">
        <v>337</v>
      </c>
      <c r="E159" s="24" t="s">
        <v>337</v>
      </c>
      <c r="F159" s="24" t="s">
        <v>337</v>
      </c>
      <c r="G159" s="24" t="s">
        <v>337</v>
      </c>
      <c r="H159" s="24" t="s">
        <v>337</v>
      </c>
      <c r="I159" s="24" t="s">
        <v>337</v>
      </c>
    </row>
    <row r="160" spans="1:9" ht="15" customHeight="1" x14ac:dyDescent="0.25">
      <c r="A160" s="20" t="s">
        <v>535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5">
      <c r="A161" s="20" t="s">
        <v>479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5">
      <c r="A162" s="20" t="s">
        <v>538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7.95" customHeight="1" x14ac:dyDescent="0.25">
      <c r="A163" s="37" t="s">
        <v>539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5">
      <c r="A164" s="37" t="s">
        <v>540</v>
      </c>
      <c r="B164" s="17">
        <v>2225</v>
      </c>
      <c r="C164" s="17" t="s">
        <v>350</v>
      </c>
      <c r="D164" s="17" t="s">
        <v>350</v>
      </c>
      <c r="E164" s="17" t="s">
        <v>350</v>
      </c>
      <c r="F164" s="17" t="s">
        <v>350</v>
      </c>
      <c r="G164" s="17" t="s">
        <v>350</v>
      </c>
      <c r="H164" s="17" t="s">
        <v>350</v>
      </c>
      <c r="I164" s="17" t="s">
        <v>350</v>
      </c>
    </row>
    <row r="165" spans="1:9" ht="33.950000000000003" customHeight="1" x14ac:dyDescent="0.25">
      <c r="A165" s="18" t="s">
        <v>541</v>
      </c>
      <c r="B165" s="24" t="s">
        <v>337</v>
      </c>
      <c r="C165" s="24" t="s">
        <v>337</v>
      </c>
      <c r="D165" s="24" t="s">
        <v>337</v>
      </c>
      <c r="E165" s="24" t="s">
        <v>337</v>
      </c>
      <c r="F165" s="24" t="s">
        <v>337</v>
      </c>
      <c r="G165" s="24" t="s">
        <v>337</v>
      </c>
      <c r="H165" s="24" t="s">
        <v>337</v>
      </c>
      <c r="I165" s="24" t="s">
        <v>337</v>
      </c>
    </row>
    <row r="166" spans="1:9" ht="15" customHeight="1" x14ac:dyDescent="0.25">
      <c r="A166" s="20" t="s">
        <v>542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5">
      <c r="A167" s="20" t="s">
        <v>543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5">
      <c r="A168" s="20" t="s">
        <v>544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5">
      <c r="A169" s="20" t="s">
        <v>545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5">
      <c r="A170" s="20" t="s">
        <v>532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5">
      <c r="A171" s="20" t="s">
        <v>533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5">
      <c r="A172" s="20" t="s">
        <v>82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339</v>
      </c>
      <c r="H172" s="17">
        <v>361</v>
      </c>
      <c r="I172" s="17">
        <v>357</v>
      </c>
    </row>
    <row r="173" spans="1:9" ht="44.1" customHeight="1" x14ac:dyDescent="0.25">
      <c r="A173" s="18" t="s">
        <v>546</v>
      </c>
      <c r="B173" s="24" t="s">
        <v>337</v>
      </c>
      <c r="C173" s="24" t="s">
        <v>337</v>
      </c>
      <c r="D173" s="24" t="s">
        <v>337</v>
      </c>
      <c r="E173" s="24" t="s">
        <v>337</v>
      </c>
      <c r="F173" s="24" t="s">
        <v>337</v>
      </c>
      <c r="G173" s="24" t="s">
        <v>337</v>
      </c>
      <c r="H173" s="24" t="s">
        <v>337</v>
      </c>
      <c r="I173" s="24" t="s">
        <v>337</v>
      </c>
    </row>
    <row r="174" spans="1:9" ht="15" customHeight="1" x14ac:dyDescent="0.25">
      <c r="A174" s="20" t="s">
        <v>547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5">
      <c r="A175" s="20" t="s">
        <v>548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5">
      <c r="A176" s="20" t="s">
        <v>549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5">
      <c r="A177" s="20" t="s">
        <v>550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5">
      <c r="A178" s="20" t="s">
        <v>551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5">
      <c r="A179" s="20" t="s">
        <v>552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5">
      <c r="A180" s="20" t="s">
        <v>553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5">
      <c r="A181" s="20" t="s">
        <v>554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5">
      <c r="A182" s="20" t="s">
        <v>555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5">
      <c r="A183" s="20" t="s">
        <v>556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7.95" customHeight="1" x14ac:dyDescent="0.25">
      <c r="A184" s="20" t="s">
        <v>557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.1" customHeight="1" x14ac:dyDescent="0.25">
      <c r="A185" s="18" t="s">
        <v>498</v>
      </c>
      <c r="B185" s="24" t="s">
        <v>337</v>
      </c>
      <c r="C185" s="24" t="s">
        <v>337</v>
      </c>
      <c r="D185" s="24" t="s">
        <v>337</v>
      </c>
      <c r="E185" s="24" t="s">
        <v>337</v>
      </c>
      <c r="F185" s="24" t="s">
        <v>337</v>
      </c>
      <c r="G185" s="24" t="s">
        <v>337</v>
      </c>
      <c r="H185" s="24" t="s">
        <v>337</v>
      </c>
      <c r="I185" s="24" t="s">
        <v>337</v>
      </c>
    </row>
    <row r="186" spans="1:9" ht="15" customHeight="1" x14ac:dyDescent="0.25">
      <c r="A186" s="20" t="s">
        <v>492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5">
      <c r="A187" s="20" t="s">
        <v>493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5">
      <c r="A188" s="20" t="s">
        <v>499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3">
      <c r="A189" s="21"/>
    </row>
    <row r="190" spans="1:9" ht="140.25" customHeight="1" x14ac:dyDescent="0.25">
      <c r="A190" s="119" t="s">
        <v>500</v>
      </c>
      <c r="B190" s="119"/>
      <c r="C190" s="119"/>
      <c r="D190" s="119"/>
      <c r="E190" s="119"/>
      <c r="F190" s="119"/>
      <c r="G190" s="119"/>
      <c r="H190" s="120"/>
      <c r="I190" s="120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/>
  </sheetViews>
  <sheetFormatPr defaultRowHeight="15" x14ac:dyDescent="0.25"/>
  <cols>
    <col min="1" max="1" width="34.42578125" customWidth="1"/>
    <col min="2" max="2" width="29.28515625" customWidth="1"/>
    <col min="3" max="3" width="15.7109375" customWidth="1"/>
  </cols>
  <sheetData>
    <row r="1" spans="1:37" x14ac:dyDescent="0.25">
      <c r="A1" t="s">
        <v>92</v>
      </c>
    </row>
    <row r="2" spans="1:37" x14ac:dyDescent="0.25">
      <c r="A2" s="1" t="s">
        <v>91</v>
      </c>
    </row>
    <row r="3" spans="1:37" x14ac:dyDescent="0.25">
      <c r="A3" t="s">
        <v>93</v>
      </c>
    </row>
    <row r="4" spans="1:37" x14ac:dyDescent="0.25">
      <c r="A4" t="s">
        <v>94</v>
      </c>
    </row>
    <row r="5" spans="1:37" x14ac:dyDescent="0.25">
      <c r="B5" t="s">
        <v>95</v>
      </c>
      <c r="C5" t="s">
        <v>96</v>
      </c>
      <c r="D5" t="s">
        <v>97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98</v>
      </c>
    </row>
    <row r="6" spans="1:37" x14ac:dyDescent="0.25">
      <c r="A6" t="s">
        <v>99</v>
      </c>
      <c r="C6" t="s">
        <v>100</v>
      </c>
    </row>
    <row r="7" spans="1:37" x14ac:dyDescent="0.25">
      <c r="A7" t="s">
        <v>101</v>
      </c>
      <c r="C7" t="s">
        <v>102</v>
      </c>
    </row>
    <row r="8" spans="1:37" x14ac:dyDescent="0.25">
      <c r="A8" t="s">
        <v>103</v>
      </c>
      <c r="B8" t="s">
        <v>104</v>
      </c>
      <c r="C8" t="s">
        <v>105</v>
      </c>
      <c r="D8" t="s">
        <v>106</v>
      </c>
      <c r="E8">
        <v>12.16011</v>
      </c>
      <c r="F8">
        <v>12.356358999999999</v>
      </c>
      <c r="G8">
        <v>12.561438000000001</v>
      </c>
      <c r="H8">
        <v>12.768274999999999</v>
      </c>
      <c r="I8">
        <v>12.969970999999999</v>
      </c>
      <c r="J8">
        <v>13.170581</v>
      </c>
      <c r="K8">
        <v>13.373747</v>
      </c>
      <c r="L8">
        <v>13.573627999999999</v>
      </c>
      <c r="M8">
        <v>13.767446</v>
      </c>
      <c r="N8">
        <v>13.959652</v>
      </c>
      <c r="O8">
        <v>14.15049</v>
      </c>
      <c r="P8">
        <v>14.344804999999999</v>
      </c>
      <c r="Q8">
        <v>14.546087</v>
      </c>
      <c r="R8">
        <v>14.742549</v>
      </c>
      <c r="S8">
        <v>14.937459</v>
      </c>
      <c r="T8">
        <v>15.133319999999999</v>
      </c>
      <c r="U8">
        <v>15.331637000000001</v>
      </c>
      <c r="V8">
        <v>15.527777</v>
      </c>
      <c r="W8">
        <v>15.722246</v>
      </c>
      <c r="X8">
        <v>15.913109</v>
      </c>
      <c r="Y8">
        <v>16.099663</v>
      </c>
      <c r="Z8">
        <v>16.285965000000001</v>
      </c>
      <c r="AA8">
        <v>16.472515000000001</v>
      </c>
      <c r="AB8">
        <v>16.659490999999999</v>
      </c>
      <c r="AC8">
        <v>16.84948</v>
      </c>
      <c r="AD8">
        <v>17.044689000000002</v>
      </c>
      <c r="AE8">
        <v>17.245097999999999</v>
      </c>
      <c r="AF8">
        <v>17.449719999999999</v>
      </c>
      <c r="AG8">
        <v>17.657482000000002</v>
      </c>
      <c r="AH8">
        <v>17.865901999999998</v>
      </c>
      <c r="AI8">
        <v>18.074653999999999</v>
      </c>
      <c r="AJ8">
        <v>18.282888</v>
      </c>
      <c r="AK8" s="8">
        <v>1.2999999999999999E-2</v>
      </c>
    </row>
    <row r="9" spans="1:37" x14ac:dyDescent="0.25">
      <c r="A9" t="s">
        <v>107</v>
      </c>
      <c r="B9" t="s">
        <v>108</v>
      </c>
      <c r="C9" t="s">
        <v>109</v>
      </c>
      <c r="D9" t="s">
        <v>106</v>
      </c>
      <c r="E9">
        <v>29.549322</v>
      </c>
      <c r="F9">
        <v>29.594298999999999</v>
      </c>
      <c r="G9">
        <v>29.651693000000002</v>
      </c>
      <c r="H9">
        <v>29.713056999999999</v>
      </c>
      <c r="I9">
        <v>29.77392</v>
      </c>
      <c r="J9">
        <v>29.835207</v>
      </c>
      <c r="K9">
        <v>29.899117</v>
      </c>
      <c r="L9">
        <v>29.961113000000001</v>
      </c>
      <c r="M9">
        <v>30.01981</v>
      </c>
      <c r="N9">
        <v>30.080587000000001</v>
      </c>
      <c r="O9">
        <v>30.143084999999999</v>
      </c>
      <c r="P9">
        <v>30.212399999999999</v>
      </c>
      <c r="Q9">
        <v>30.291456</v>
      </c>
      <c r="R9">
        <v>30.369730000000001</v>
      </c>
      <c r="S9">
        <v>30.445864</v>
      </c>
      <c r="T9">
        <v>30.521585000000002</v>
      </c>
      <c r="U9">
        <v>30.596947</v>
      </c>
      <c r="V9">
        <v>30.667853999999998</v>
      </c>
      <c r="W9">
        <v>30.735598</v>
      </c>
      <c r="X9">
        <v>30.800854000000001</v>
      </c>
      <c r="Y9">
        <v>30.864176</v>
      </c>
      <c r="Z9">
        <v>30.928652</v>
      </c>
      <c r="AA9">
        <v>30.995289</v>
      </c>
      <c r="AB9">
        <v>31.064692000000001</v>
      </c>
      <c r="AC9">
        <v>31.137754000000001</v>
      </c>
      <c r="AD9">
        <v>31.216145999999998</v>
      </c>
      <c r="AE9">
        <v>31.299526</v>
      </c>
      <c r="AF9">
        <v>31.387475999999999</v>
      </c>
      <c r="AG9">
        <v>31.479217999999999</v>
      </c>
      <c r="AH9">
        <v>31.572081000000001</v>
      </c>
      <c r="AI9">
        <v>31.664916999999999</v>
      </c>
      <c r="AJ9">
        <v>31.756903000000001</v>
      </c>
      <c r="AK9" s="8">
        <v>2E-3</v>
      </c>
    </row>
    <row r="10" spans="1:37" x14ac:dyDescent="0.25">
      <c r="A10" t="s">
        <v>110</v>
      </c>
      <c r="B10" t="s">
        <v>111</v>
      </c>
      <c r="C10" t="s">
        <v>112</v>
      </c>
      <c r="D10" t="s">
        <v>106</v>
      </c>
      <c r="E10">
        <v>1.2967010000000001</v>
      </c>
      <c r="F10">
        <v>1.2918240000000001</v>
      </c>
      <c r="G10">
        <v>1.2869809999999999</v>
      </c>
      <c r="H10">
        <v>1.2821709999999999</v>
      </c>
      <c r="I10">
        <v>1.2773939999999999</v>
      </c>
      <c r="J10">
        <v>1.2726500000000001</v>
      </c>
      <c r="K10">
        <v>1.2679370000000001</v>
      </c>
      <c r="L10">
        <v>1.263255</v>
      </c>
      <c r="M10">
        <v>1.2586029999999999</v>
      </c>
      <c r="N10">
        <v>1.253981</v>
      </c>
      <c r="O10">
        <v>1.2493879999999999</v>
      </c>
      <c r="P10">
        <v>1.244823</v>
      </c>
      <c r="Q10">
        <v>1.2402880000000001</v>
      </c>
      <c r="R10">
        <v>1.235779</v>
      </c>
      <c r="S10">
        <v>1.231298</v>
      </c>
      <c r="T10">
        <v>1.2268429999999999</v>
      </c>
      <c r="U10">
        <v>1.2224139999999999</v>
      </c>
      <c r="V10">
        <v>1.218011</v>
      </c>
      <c r="W10">
        <v>1.2136340000000001</v>
      </c>
      <c r="X10">
        <v>1.2092810000000001</v>
      </c>
      <c r="Y10">
        <v>1.2049529999999999</v>
      </c>
      <c r="Z10">
        <v>1.2006490000000001</v>
      </c>
      <c r="AA10">
        <v>1.1963680000000001</v>
      </c>
      <c r="AB10">
        <v>1.1921109999999999</v>
      </c>
      <c r="AC10">
        <v>1.1878770000000001</v>
      </c>
      <c r="AD10">
        <v>1.1836660000000001</v>
      </c>
      <c r="AE10">
        <v>1.179476</v>
      </c>
      <c r="AF10">
        <v>1.1753089999999999</v>
      </c>
      <c r="AG10">
        <v>1.171163</v>
      </c>
      <c r="AH10">
        <v>1.167038</v>
      </c>
      <c r="AI10">
        <v>1.1629350000000001</v>
      </c>
      <c r="AJ10">
        <v>1.158852</v>
      </c>
      <c r="AK10" s="8">
        <v>-4.0000000000000001E-3</v>
      </c>
    </row>
    <row r="11" spans="1:37" x14ac:dyDescent="0.25">
      <c r="A11" t="s">
        <v>113</v>
      </c>
      <c r="B11" t="s">
        <v>114</v>
      </c>
      <c r="C11" t="s">
        <v>115</v>
      </c>
      <c r="D11" t="s">
        <v>106</v>
      </c>
      <c r="E11">
        <v>59.438392999999998</v>
      </c>
      <c r="F11">
        <v>60.053783000000003</v>
      </c>
      <c r="G11">
        <v>60.696261999999997</v>
      </c>
      <c r="H11">
        <v>61.354958000000003</v>
      </c>
      <c r="I11">
        <v>62.008761999999997</v>
      </c>
      <c r="J11">
        <v>62.656101</v>
      </c>
      <c r="K11">
        <v>63.307636000000002</v>
      </c>
      <c r="L11">
        <v>63.944701999999999</v>
      </c>
      <c r="M11">
        <v>64.557593999999995</v>
      </c>
      <c r="N11">
        <v>65.158264000000003</v>
      </c>
      <c r="O11">
        <v>65.749488999999997</v>
      </c>
      <c r="P11">
        <v>66.345253</v>
      </c>
      <c r="Q11">
        <v>66.956421000000006</v>
      </c>
      <c r="R11">
        <v>67.545906000000002</v>
      </c>
      <c r="S11">
        <v>68.128838000000002</v>
      </c>
      <c r="T11">
        <v>68.711524999999995</v>
      </c>
      <c r="U11">
        <v>69.298073000000002</v>
      </c>
      <c r="V11">
        <v>69.872344999999996</v>
      </c>
      <c r="W11">
        <v>70.433395000000004</v>
      </c>
      <c r="X11">
        <v>70.986320000000006</v>
      </c>
      <c r="Y11">
        <v>71.526077000000001</v>
      </c>
      <c r="Z11">
        <v>72.064552000000006</v>
      </c>
      <c r="AA11">
        <v>72.601241999999999</v>
      </c>
      <c r="AB11">
        <v>73.135116999999994</v>
      </c>
      <c r="AC11">
        <v>73.673903999999993</v>
      </c>
      <c r="AD11">
        <v>74.224861000000004</v>
      </c>
      <c r="AE11">
        <v>74.787422000000007</v>
      </c>
      <c r="AF11">
        <v>75.357697000000002</v>
      </c>
      <c r="AG11">
        <v>75.930785999999998</v>
      </c>
      <c r="AH11">
        <v>76.499724999999998</v>
      </c>
      <c r="AI11">
        <v>77.064391999999998</v>
      </c>
      <c r="AJ11">
        <v>77.623024000000001</v>
      </c>
      <c r="AK11" s="8">
        <v>8.9999999999999993E-3</v>
      </c>
    </row>
    <row r="12" spans="1:37" x14ac:dyDescent="0.25">
      <c r="A12" t="s">
        <v>116</v>
      </c>
      <c r="B12" t="s">
        <v>117</v>
      </c>
      <c r="C12" t="s">
        <v>118</v>
      </c>
      <c r="D12" t="s">
        <v>106</v>
      </c>
      <c r="E12">
        <v>5.53918</v>
      </c>
      <c r="F12">
        <v>5.472378</v>
      </c>
      <c r="G12">
        <v>5.4069419999999999</v>
      </c>
      <c r="H12">
        <v>5.3430439999999999</v>
      </c>
      <c r="I12">
        <v>5.2805989999999996</v>
      </c>
      <c r="J12">
        <v>5.2193759999999996</v>
      </c>
      <c r="K12">
        <v>5.1588950000000002</v>
      </c>
      <c r="L12">
        <v>5.0990719999999996</v>
      </c>
      <c r="M12">
        <v>5.0412239999999997</v>
      </c>
      <c r="N12">
        <v>4.9856590000000001</v>
      </c>
      <c r="O12">
        <v>4.932658</v>
      </c>
      <c r="P12">
        <v>4.8823309999999998</v>
      </c>
      <c r="Q12">
        <v>4.8339949999999998</v>
      </c>
      <c r="R12">
        <v>4.7875480000000001</v>
      </c>
      <c r="S12">
        <v>4.7427000000000001</v>
      </c>
      <c r="T12">
        <v>4.6991550000000002</v>
      </c>
      <c r="U12">
        <v>4.6567809999999996</v>
      </c>
      <c r="V12">
        <v>4.6152610000000003</v>
      </c>
      <c r="W12">
        <v>4.5752249999999997</v>
      </c>
      <c r="X12">
        <v>4.536416</v>
      </c>
      <c r="Y12">
        <v>4.4985249999999999</v>
      </c>
      <c r="Z12">
        <v>4.461557</v>
      </c>
      <c r="AA12">
        <v>4.424938</v>
      </c>
      <c r="AB12">
        <v>4.3871010000000004</v>
      </c>
      <c r="AC12">
        <v>4.3481199999999998</v>
      </c>
      <c r="AD12">
        <v>4.3082190000000002</v>
      </c>
      <c r="AE12">
        <v>4.2676439999999998</v>
      </c>
      <c r="AF12">
        <v>4.2265449999999998</v>
      </c>
      <c r="AG12">
        <v>4.1843409999999999</v>
      </c>
      <c r="AH12">
        <v>4.1413820000000001</v>
      </c>
      <c r="AI12">
        <v>4.0980549999999996</v>
      </c>
      <c r="AJ12">
        <v>4.0547190000000004</v>
      </c>
      <c r="AK12" s="8">
        <v>-0.01</v>
      </c>
    </row>
    <row r="13" spans="1:37" x14ac:dyDescent="0.25">
      <c r="A13" t="s">
        <v>119</v>
      </c>
      <c r="B13" t="s">
        <v>120</v>
      </c>
      <c r="C13" t="s">
        <v>121</v>
      </c>
      <c r="D13" t="s">
        <v>106</v>
      </c>
      <c r="E13">
        <v>5.0616500000000002</v>
      </c>
      <c r="F13">
        <v>5.0427390000000001</v>
      </c>
      <c r="G13">
        <v>5.0245930000000003</v>
      </c>
      <c r="H13">
        <v>5.0039119999999997</v>
      </c>
      <c r="I13">
        <v>4.9811800000000002</v>
      </c>
      <c r="J13">
        <v>4.9567600000000001</v>
      </c>
      <c r="K13">
        <v>4.9303999999999997</v>
      </c>
      <c r="L13">
        <v>4.9014550000000003</v>
      </c>
      <c r="M13">
        <v>4.8722310000000002</v>
      </c>
      <c r="N13">
        <v>4.8441850000000004</v>
      </c>
      <c r="O13">
        <v>4.81738</v>
      </c>
      <c r="P13">
        <v>4.7925579999999997</v>
      </c>
      <c r="Q13">
        <v>4.7703069999999999</v>
      </c>
      <c r="R13">
        <v>4.7498399999999998</v>
      </c>
      <c r="S13">
        <v>4.7302910000000002</v>
      </c>
      <c r="T13">
        <v>4.7113490000000002</v>
      </c>
      <c r="U13">
        <v>4.6926509999999997</v>
      </c>
      <c r="V13">
        <v>4.672733</v>
      </c>
      <c r="W13">
        <v>4.6513600000000004</v>
      </c>
      <c r="X13">
        <v>4.6284219999999996</v>
      </c>
      <c r="Y13">
        <v>4.6042319999999997</v>
      </c>
      <c r="Z13">
        <v>4.5797040000000004</v>
      </c>
      <c r="AA13">
        <v>4.5556929999999998</v>
      </c>
      <c r="AB13">
        <v>4.5305900000000001</v>
      </c>
      <c r="AC13">
        <v>4.504702</v>
      </c>
      <c r="AD13">
        <v>4.4786099999999998</v>
      </c>
      <c r="AE13">
        <v>4.4525730000000001</v>
      </c>
      <c r="AF13">
        <v>4.426914</v>
      </c>
      <c r="AG13">
        <v>4.4014150000000001</v>
      </c>
      <c r="AH13">
        <v>4.3757659999999996</v>
      </c>
      <c r="AI13">
        <v>4.350066</v>
      </c>
      <c r="AJ13">
        <v>4.3243679999999998</v>
      </c>
      <c r="AK13" s="8">
        <v>-5.0000000000000001E-3</v>
      </c>
    </row>
    <row r="14" spans="1:37" x14ac:dyDescent="0.25">
      <c r="A14" t="s">
        <v>122</v>
      </c>
      <c r="B14" t="s">
        <v>123</v>
      </c>
      <c r="C14" t="s">
        <v>124</v>
      </c>
      <c r="D14" t="s">
        <v>106</v>
      </c>
      <c r="E14">
        <v>3.0339999999999998E-3</v>
      </c>
      <c r="F14">
        <v>5.738E-3</v>
      </c>
      <c r="G14">
        <v>8.3590000000000001E-3</v>
      </c>
      <c r="H14">
        <v>1.0737999999999999E-2</v>
      </c>
      <c r="I14">
        <v>1.3011999999999999E-2</v>
      </c>
      <c r="J14">
        <v>1.5202E-2</v>
      </c>
      <c r="K14">
        <v>1.7309999999999999E-2</v>
      </c>
      <c r="L14">
        <v>1.9373000000000001E-2</v>
      </c>
      <c r="M14">
        <v>2.1360000000000001E-2</v>
      </c>
      <c r="N14">
        <v>2.3380000000000001E-2</v>
      </c>
      <c r="O14">
        <v>2.5363E-2</v>
      </c>
      <c r="P14">
        <v>2.7348000000000001E-2</v>
      </c>
      <c r="Q14">
        <v>2.9392999999999999E-2</v>
      </c>
      <c r="R14">
        <v>3.1461999999999997E-2</v>
      </c>
      <c r="S14">
        <v>3.347E-2</v>
      </c>
      <c r="T14">
        <v>3.5366000000000002E-2</v>
      </c>
      <c r="U14">
        <v>3.7113E-2</v>
      </c>
      <c r="V14">
        <v>3.8614000000000002E-2</v>
      </c>
      <c r="W14">
        <v>3.9898000000000003E-2</v>
      </c>
      <c r="X14">
        <v>4.0951000000000001E-2</v>
      </c>
      <c r="Y14">
        <v>4.1857999999999999E-2</v>
      </c>
      <c r="Z14">
        <v>4.2680999999999997E-2</v>
      </c>
      <c r="AA14">
        <v>4.3471999999999997E-2</v>
      </c>
      <c r="AB14">
        <v>4.4297000000000003E-2</v>
      </c>
      <c r="AC14">
        <v>4.512E-2</v>
      </c>
      <c r="AD14">
        <v>4.5953000000000001E-2</v>
      </c>
      <c r="AE14">
        <v>4.6781999999999997E-2</v>
      </c>
      <c r="AF14">
        <v>4.7620000000000003E-2</v>
      </c>
      <c r="AG14">
        <v>4.8429E-2</v>
      </c>
      <c r="AH14">
        <v>4.9162999999999998E-2</v>
      </c>
      <c r="AI14">
        <v>4.9799000000000003E-2</v>
      </c>
      <c r="AJ14">
        <v>5.0324000000000001E-2</v>
      </c>
      <c r="AK14" s="8">
        <v>9.5000000000000001E-2</v>
      </c>
    </row>
    <row r="15" spans="1:37" x14ac:dyDescent="0.25">
      <c r="A15" t="s">
        <v>125</v>
      </c>
      <c r="B15" t="s">
        <v>126</v>
      </c>
      <c r="C15" t="s">
        <v>127</v>
      </c>
      <c r="D15" t="s">
        <v>106</v>
      </c>
      <c r="E15">
        <v>3.3148070000000001</v>
      </c>
      <c r="F15">
        <v>3.2778860000000001</v>
      </c>
      <c r="G15">
        <v>3.2426460000000001</v>
      </c>
      <c r="H15">
        <v>3.2083539999999999</v>
      </c>
      <c r="I15">
        <v>3.174693</v>
      </c>
      <c r="J15">
        <v>3.1413509999999998</v>
      </c>
      <c r="K15">
        <v>3.1080749999999999</v>
      </c>
      <c r="L15">
        <v>3.0751170000000001</v>
      </c>
      <c r="M15">
        <v>3.042284</v>
      </c>
      <c r="N15">
        <v>3.009398</v>
      </c>
      <c r="O15">
        <v>2.9766210000000002</v>
      </c>
      <c r="P15">
        <v>2.943946</v>
      </c>
      <c r="Q15">
        <v>2.9111419999999999</v>
      </c>
      <c r="R15">
        <v>2.8779119999999998</v>
      </c>
      <c r="S15">
        <v>2.844147</v>
      </c>
      <c r="T15">
        <v>2.8098450000000001</v>
      </c>
      <c r="U15">
        <v>2.7750889999999999</v>
      </c>
      <c r="V15">
        <v>2.7399559999999998</v>
      </c>
      <c r="W15">
        <v>2.7056610000000001</v>
      </c>
      <c r="X15">
        <v>2.6725140000000001</v>
      </c>
      <c r="Y15">
        <v>2.6403189999999999</v>
      </c>
      <c r="Z15">
        <v>2.6084360000000002</v>
      </c>
      <c r="AA15">
        <v>2.5778949999999998</v>
      </c>
      <c r="AB15">
        <v>2.5488</v>
      </c>
      <c r="AC15">
        <v>2.5209820000000001</v>
      </c>
      <c r="AD15">
        <v>2.4947270000000001</v>
      </c>
      <c r="AE15">
        <v>2.4698880000000001</v>
      </c>
      <c r="AF15">
        <v>2.4464000000000001</v>
      </c>
      <c r="AG15">
        <v>2.422879</v>
      </c>
      <c r="AH15">
        <v>2.3993280000000001</v>
      </c>
      <c r="AI15">
        <v>2.3756569999999999</v>
      </c>
      <c r="AJ15">
        <v>2.3519299999999999</v>
      </c>
      <c r="AK15" s="8">
        <v>-1.0999999999999999E-2</v>
      </c>
    </row>
    <row r="16" spans="1:37" x14ac:dyDescent="0.25">
      <c r="A16" t="s">
        <v>128</v>
      </c>
      <c r="B16" t="s">
        <v>129</v>
      </c>
      <c r="C16" t="s">
        <v>130</v>
      </c>
      <c r="D16" t="s">
        <v>106</v>
      </c>
      <c r="E16">
        <v>0.62971100000000002</v>
      </c>
      <c r="F16">
        <v>0.68327899999999997</v>
      </c>
      <c r="G16">
        <v>0.73715299999999995</v>
      </c>
      <c r="H16">
        <v>0.79121399999999997</v>
      </c>
      <c r="I16">
        <v>0.84451100000000001</v>
      </c>
      <c r="J16">
        <v>0.89742999999999995</v>
      </c>
      <c r="K16">
        <v>0.95077800000000001</v>
      </c>
      <c r="L16">
        <v>1.003269</v>
      </c>
      <c r="M16">
        <v>1.054834</v>
      </c>
      <c r="N16">
        <v>1.10629</v>
      </c>
      <c r="O16">
        <v>1.157672</v>
      </c>
      <c r="P16">
        <v>1.209746</v>
      </c>
      <c r="Q16">
        <v>1.2632049999999999</v>
      </c>
      <c r="R16">
        <v>1.316371</v>
      </c>
      <c r="S16">
        <v>1.370511</v>
      </c>
      <c r="T16">
        <v>1.425854</v>
      </c>
      <c r="U16">
        <v>1.482602</v>
      </c>
      <c r="V16">
        <v>1.5395650000000001</v>
      </c>
      <c r="W16">
        <v>1.5954079999999999</v>
      </c>
      <c r="X16">
        <v>1.649878</v>
      </c>
      <c r="Y16">
        <v>1.7028080000000001</v>
      </c>
      <c r="Z16">
        <v>1.7556</v>
      </c>
      <c r="AA16">
        <v>1.807223</v>
      </c>
      <c r="AB16">
        <v>1.857283</v>
      </c>
      <c r="AC16">
        <v>1.906471</v>
      </c>
      <c r="AD16">
        <v>1.9549859999999999</v>
      </c>
      <c r="AE16">
        <v>2.0029840000000001</v>
      </c>
      <c r="AF16">
        <v>2.0503130000000001</v>
      </c>
      <c r="AG16">
        <v>2.0979450000000002</v>
      </c>
      <c r="AH16">
        <v>2.1455220000000002</v>
      </c>
      <c r="AI16">
        <v>2.1932149999999999</v>
      </c>
      <c r="AJ16">
        <v>2.240901</v>
      </c>
      <c r="AK16" s="8">
        <v>4.2000000000000003E-2</v>
      </c>
    </row>
    <row r="17" spans="1:37" x14ac:dyDescent="0.25">
      <c r="A17" t="s">
        <v>1</v>
      </c>
      <c r="B17" t="s">
        <v>131</v>
      </c>
      <c r="C17" t="s">
        <v>132</v>
      </c>
      <c r="D17" t="s">
        <v>106</v>
      </c>
      <c r="E17">
        <v>116.99290499999999</v>
      </c>
      <c r="F17">
        <v>117.77829</v>
      </c>
      <c r="G17">
        <v>118.616066</v>
      </c>
      <c r="H17">
        <v>119.47571600000001</v>
      </c>
      <c r="I17">
        <v>120.32403600000001</v>
      </c>
      <c r="J17">
        <v>121.164658</v>
      </c>
      <c r="K17">
        <v>122.013893</v>
      </c>
      <c r="L17">
        <v>122.840981</v>
      </c>
      <c r="M17">
        <v>123.635384</v>
      </c>
      <c r="N17">
        <v>124.42139400000001</v>
      </c>
      <c r="O17">
        <v>125.202141</v>
      </c>
      <c r="P17">
        <v>126.003212</v>
      </c>
      <c r="Q17">
        <v>126.84229999999999</v>
      </c>
      <c r="R17">
        <v>127.65709699999999</v>
      </c>
      <c r="S17">
        <v>128.46456900000001</v>
      </c>
      <c r="T17">
        <v>129.274857</v>
      </c>
      <c r="U17">
        <v>130.093323</v>
      </c>
      <c r="V17">
        <v>130.89210499999999</v>
      </c>
      <c r="W17">
        <v>131.67243999999999</v>
      </c>
      <c r="X17">
        <v>132.43774400000001</v>
      </c>
      <c r="Y17">
        <v>133.182602</v>
      </c>
      <c r="Z17">
        <v>133.92778000000001</v>
      </c>
      <c r="AA17">
        <v>134.67463699999999</v>
      </c>
      <c r="AB17">
        <v>135.419479</v>
      </c>
      <c r="AC17">
        <v>136.174408</v>
      </c>
      <c r="AD17">
        <v>136.95185900000001</v>
      </c>
      <c r="AE17">
        <v>137.75140400000001</v>
      </c>
      <c r="AF17">
        <v>138.56797800000001</v>
      </c>
      <c r="AG17">
        <v>139.39366100000001</v>
      </c>
      <c r="AH17">
        <v>140.21589700000001</v>
      </c>
      <c r="AI17">
        <v>141.03370699999999</v>
      </c>
      <c r="AJ17">
        <v>141.843918</v>
      </c>
      <c r="AK17" s="8">
        <v>6.0000000000000001E-3</v>
      </c>
    </row>
    <row r="18" spans="1:37" x14ac:dyDescent="0.25">
      <c r="A18" t="s">
        <v>133</v>
      </c>
      <c r="C18" t="s">
        <v>134</v>
      </c>
    </row>
    <row r="19" spans="1:37" x14ac:dyDescent="0.25">
      <c r="A19" t="s">
        <v>103</v>
      </c>
      <c r="B19" t="s">
        <v>135</v>
      </c>
      <c r="C19" t="s">
        <v>136</v>
      </c>
      <c r="D19" t="s">
        <v>106</v>
      </c>
      <c r="E19">
        <v>12.160114</v>
      </c>
      <c r="F19">
        <v>12.356362000000001</v>
      </c>
      <c r="G19">
        <v>12.561439999999999</v>
      </c>
      <c r="H19">
        <v>12.768272</v>
      </c>
      <c r="I19">
        <v>12.969972</v>
      </c>
      <c r="J19">
        <v>13.170576000000001</v>
      </c>
      <c r="K19">
        <v>13.373746000000001</v>
      </c>
      <c r="L19">
        <v>13.57362</v>
      </c>
      <c r="M19">
        <v>13.767443999999999</v>
      </c>
      <c r="N19">
        <v>13.959650999999999</v>
      </c>
      <c r="O19">
        <v>14.150494</v>
      </c>
      <c r="P19">
        <v>14.344804</v>
      </c>
      <c r="Q19">
        <v>14.546089</v>
      </c>
      <c r="R19">
        <v>14.742554</v>
      </c>
      <c r="S19">
        <v>14.937462</v>
      </c>
      <c r="T19">
        <v>15.133317999999999</v>
      </c>
      <c r="U19">
        <v>15.331645</v>
      </c>
      <c r="V19">
        <v>15.527780999999999</v>
      </c>
      <c r="W19">
        <v>15.722242</v>
      </c>
      <c r="X19">
        <v>15.913114</v>
      </c>
      <c r="Y19">
        <v>16.099663</v>
      </c>
      <c r="Z19">
        <v>16.285961</v>
      </c>
      <c r="AA19">
        <v>16.472521</v>
      </c>
      <c r="AB19">
        <v>16.659492</v>
      </c>
      <c r="AC19">
        <v>16.849481999999998</v>
      </c>
      <c r="AD19">
        <v>17.044695000000001</v>
      </c>
      <c r="AE19">
        <v>17.245104000000001</v>
      </c>
      <c r="AF19">
        <v>17.449719999999999</v>
      </c>
      <c r="AG19">
        <v>17.657475999999999</v>
      </c>
      <c r="AH19">
        <v>17.865905999999999</v>
      </c>
      <c r="AI19">
        <v>18.074648</v>
      </c>
      <c r="AJ19">
        <v>18.282896000000001</v>
      </c>
      <c r="AK19" s="8">
        <v>1.2999999999999999E-2</v>
      </c>
    </row>
    <row r="20" spans="1:37" x14ac:dyDescent="0.25">
      <c r="A20" t="s">
        <v>110</v>
      </c>
      <c r="B20" t="s">
        <v>137</v>
      </c>
      <c r="C20" t="s">
        <v>138</v>
      </c>
      <c r="D20" t="s">
        <v>106</v>
      </c>
      <c r="E20">
        <v>1.2967010000000001</v>
      </c>
      <c r="F20">
        <v>1.2918240000000001</v>
      </c>
      <c r="G20">
        <v>1.2869809999999999</v>
      </c>
      <c r="H20">
        <v>1.2821709999999999</v>
      </c>
      <c r="I20">
        <v>1.2773950000000001</v>
      </c>
      <c r="J20">
        <v>1.2726500000000001</v>
      </c>
      <c r="K20">
        <v>1.2679370000000001</v>
      </c>
      <c r="L20">
        <v>1.263255</v>
      </c>
      <c r="M20">
        <v>1.2586029999999999</v>
      </c>
      <c r="N20">
        <v>1.253981</v>
      </c>
      <c r="O20">
        <v>1.2493879999999999</v>
      </c>
      <c r="P20">
        <v>1.244823</v>
      </c>
      <c r="Q20">
        <v>1.2402869999999999</v>
      </c>
      <c r="R20">
        <v>1.235779</v>
      </c>
      <c r="S20">
        <v>1.2312970000000001</v>
      </c>
      <c r="T20">
        <v>1.2268429999999999</v>
      </c>
      <c r="U20">
        <v>1.2224139999999999</v>
      </c>
      <c r="V20">
        <v>1.218011</v>
      </c>
      <c r="W20">
        <v>1.2136340000000001</v>
      </c>
      <c r="X20">
        <v>1.2092810000000001</v>
      </c>
      <c r="Y20">
        <v>1.2049529999999999</v>
      </c>
      <c r="Z20">
        <v>1.2006490000000001</v>
      </c>
      <c r="AA20">
        <v>1.1963680000000001</v>
      </c>
      <c r="AB20">
        <v>1.1921109999999999</v>
      </c>
      <c r="AC20">
        <v>1.1878770000000001</v>
      </c>
      <c r="AD20">
        <v>1.1836660000000001</v>
      </c>
      <c r="AE20">
        <v>1.179476</v>
      </c>
      <c r="AF20">
        <v>1.1753089999999999</v>
      </c>
      <c r="AG20">
        <v>1.171163</v>
      </c>
      <c r="AH20">
        <v>1.167038</v>
      </c>
      <c r="AI20">
        <v>1.1629350000000001</v>
      </c>
      <c r="AJ20">
        <v>1.158852</v>
      </c>
      <c r="AK20" s="8">
        <v>-4.0000000000000001E-3</v>
      </c>
    </row>
    <row r="21" spans="1:37" x14ac:dyDescent="0.25">
      <c r="A21" t="s">
        <v>128</v>
      </c>
      <c r="B21" t="s">
        <v>139</v>
      </c>
      <c r="C21" t="s">
        <v>140</v>
      </c>
      <c r="D21" t="s">
        <v>106</v>
      </c>
      <c r="E21">
        <v>0.62971100000000002</v>
      </c>
      <c r="F21">
        <v>0.68327899999999997</v>
      </c>
      <c r="G21">
        <v>0.73715299999999995</v>
      </c>
      <c r="H21">
        <v>0.79121399999999997</v>
      </c>
      <c r="I21">
        <v>0.84451100000000001</v>
      </c>
      <c r="J21">
        <v>0.89742999999999995</v>
      </c>
      <c r="K21">
        <v>0.95077800000000001</v>
      </c>
      <c r="L21">
        <v>1.003269</v>
      </c>
      <c r="M21">
        <v>1.054834</v>
      </c>
      <c r="N21">
        <v>1.10629</v>
      </c>
      <c r="O21">
        <v>1.157672</v>
      </c>
      <c r="P21">
        <v>1.209746</v>
      </c>
      <c r="Q21">
        <v>1.2632049999999999</v>
      </c>
      <c r="R21">
        <v>1.316371</v>
      </c>
      <c r="S21">
        <v>1.370511</v>
      </c>
      <c r="T21">
        <v>1.425854</v>
      </c>
      <c r="U21">
        <v>1.482602</v>
      </c>
      <c r="V21">
        <v>1.5395650000000001</v>
      </c>
      <c r="W21">
        <v>1.5954090000000001</v>
      </c>
      <c r="X21">
        <v>1.649878</v>
      </c>
      <c r="Y21">
        <v>1.7028080000000001</v>
      </c>
      <c r="Z21">
        <v>1.7556</v>
      </c>
      <c r="AA21">
        <v>1.807223</v>
      </c>
      <c r="AB21">
        <v>1.8572820000000001</v>
      </c>
      <c r="AC21">
        <v>1.906471</v>
      </c>
      <c r="AD21">
        <v>1.9549859999999999</v>
      </c>
      <c r="AE21">
        <v>2.0029849999999998</v>
      </c>
      <c r="AF21">
        <v>2.0503130000000001</v>
      </c>
      <c r="AG21">
        <v>2.0979459999999999</v>
      </c>
      <c r="AH21">
        <v>2.1455220000000002</v>
      </c>
      <c r="AI21">
        <v>2.1932170000000002</v>
      </c>
      <c r="AJ21">
        <v>2.240901</v>
      </c>
      <c r="AK21" s="8">
        <v>4.2000000000000003E-2</v>
      </c>
    </row>
    <row r="22" spans="1:37" x14ac:dyDescent="0.25">
      <c r="A22" t="s">
        <v>141</v>
      </c>
      <c r="B22" t="s">
        <v>142</v>
      </c>
      <c r="C22" t="s">
        <v>143</v>
      </c>
      <c r="D22" t="s">
        <v>106</v>
      </c>
      <c r="E22">
        <v>60.295592999999997</v>
      </c>
      <c r="F22">
        <v>61.659401000000003</v>
      </c>
      <c r="G22">
        <v>63.049793000000001</v>
      </c>
      <c r="H22">
        <v>64.447495000000004</v>
      </c>
      <c r="I22">
        <v>65.831573000000006</v>
      </c>
      <c r="J22">
        <v>67.204329999999999</v>
      </c>
      <c r="K22">
        <v>68.576194999999998</v>
      </c>
      <c r="L22">
        <v>69.92765</v>
      </c>
      <c r="M22">
        <v>71.252105999999998</v>
      </c>
      <c r="N22">
        <v>72.564980000000006</v>
      </c>
      <c r="O22">
        <v>73.868324000000001</v>
      </c>
      <c r="P22">
        <v>75.178391000000005</v>
      </c>
      <c r="Q22">
        <v>76.506400999999997</v>
      </c>
      <c r="R22">
        <v>77.813079999999999</v>
      </c>
      <c r="S22">
        <v>79.110114999999993</v>
      </c>
      <c r="T22">
        <v>80.403724999999994</v>
      </c>
      <c r="U22">
        <v>81.697509999999994</v>
      </c>
      <c r="V22">
        <v>82.973281999999998</v>
      </c>
      <c r="W22">
        <v>84.231598000000005</v>
      </c>
      <c r="X22">
        <v>85.474648000000002</v>
      </c>
      <c r="Y22">
        <v>86.698898</v>
      </c>
      <c r="Z22">
        <v>87.917800999999997</v>
      </c>
      <c r="AA22">
        <v>89.132346999999996</v>
      </c>
      <c r="AB22">
        <v>90.340087999999994</v>
      </c>
      <c r="AC22">
        <v>91.548882000000006</v>
      </c>
      <c r="AD22">
        <v>92.766746999999995</v>
      </c>
      <c r="AE22">
        <v>93.993492000000003</v>
      </c>
      <c r="AF22">
        <v>95.225937000000002</v>
      </c>
      <c r="AG22">
        <v>96.458725000000001</v>
      </c>
      <c r="AH22">
        <v>97.684112999999996</v>
      </c>
      <c r="AI22">
        <v>98.901450999999994</v>
      </c>
      <c r="AJ22">
        <v>100.10889400000001</v>
      </c>
      <c r="AK22" s="8">
        <v>1.6E-2</v>
      </c>
    </row>
    <row r="23" spans="1:37" x14ac:dyDescent="0.25">
      <c r="A23" t="s">
        <v>144</v>
      </c>
      <c r="B23" t="s">
        <v>145</v>
      </c>
      <c r="C23" t="s">
        <v>146</v>
      </c>
      <c r="D23" t="s">
        <v>106</v>
      </c>
      <c r="E23">
        <v>57.229258999999999</v>
      </c>
      <c r="F23">
        <v>57.03978</v>
      </c>
      <c r="G23">
        <v>56.860523000000001</v>
      </c>
      <c r="H23">
        <v>56.686278999999999</v>
      </c>
      <c r="I23">
        <v>56.515056999999999</v>
      </c>
      <c r="J23">
        <v>56.347304999999999</v>
      </c>
      <c r="K23">
        <v>56.184424999999997</v>
      </c>
      <c r="L23">
        <v>56.023636000000003</v>
      </c>
      <c r="M23">
        <v>55.863303999999999</v>
      </c>
      <c r="N23">
        <v>55.707110999999998</v>
      </c>
      <c r="O23">
        <v>55.554378999999997</v>
      </c>
      <c r="P23">
        <v>55.408016000000003</v>
      </c>
      <c r="Q23">
        <v>55.270404999999997</v>
      </c>
      <c r="R23">
        <v>55.134808</v>
      </c>
      <c r="S23">
        <v>55.001697999999998</v>
      </c>
      <c r="T23">
        <v>54.871304000000002</v>
      </c>
      <c r="U23">
        <v>54.743552999999999</v>
      </c>
      <c r="V23">
        <v>54.614204000000001</v>
      </c>
      <c r="W23">
        <v>54.483662000000002</v>
      </c>
      <c r="X23">
        <v>54.351891000000002</v>
      </c>
      <c r="Y23">
        <v>54.219405999999999</v>
      </c>
      <c r="Z23">
        <v>54.088935999999997</v>
      </c>
      <c r="AA23">
        <v>53.961494000000002</v>
      </c>
      <c r="AB23">
        <v>53.837547000000001</v>
      </c>
      <c r="AC23">
        <v>53.717728000000001</v>
      </c>
      <c r="AD23">
        <v>53.603340000000003</v>
      </c>
      <c r="AE23">
        <v>53.494079999999997</v>
      </c>
      <c r="AF23">
        <v>53.389552999999999</v>
      </c>
      <c r="AG23">
        <v>53.288291999999998</v>
      </c>
      <c r="AH23">
        <v>53.188225000000003</v>
      </c>
      <c r="AI23">
        <v>53.088810000000002</v>
      </c>
      <c r="AJ23">
        <v>52.989455999999997</v>
      </c>
      <c r="AK23" s="8">
        <v>-2E-3</v>
      </c>
    </row>
    <row r="24" spans="1:37" x14ac:dyDescent="0.25">
      <c r="A24" t="s">
        <v>1</v>
      </c>
      <c r="B24" t="s">
        <v>147</v>
      </c>
      <c r="C24" t="s">
        <v>148</v>
      </c>
      <c r="D24" t="s">
        <v>106</v>
      </c>
      <c r="E24">
        <v>131.61137400000001</v>
      </c>
      <c r="F24">
        <v>133.03064000000001</v>
      </c>
      <c r="G24">
        <v>134.49589499999999</v>
      </c>
      <c r="H24">
        <v>135.97543300000001</v>
      </c>
      <c r="I24">
        <v>137.43850699999999</v>
      </c>
      <c r="J24">
        <v>138.89228800000001</v>
      </c>
      <c r="K24">
        <v>140.35308800000001</v>
      </c>
      <c r="L24">
        <v>141.791428</v>
      </c>
      <c r="M24">
        <v>143.19628900000001</v>
      </c>
      <c r="N24">
        <v>144.59200999999999</v>
      </c>
      <c r="O24">
        <v>145.980255</v>
      </c>
      <c r="P24">
        <v>147.38578799999999</v>
      </c>
      <c r="Q24">
        <v>148.82638499999999</v>
      </c>
      <c r="R24">
        <v>150.24259900000001</v>
      </c>
      <c r="S24">
        <v>151.65107699999999</v>
      </c>
      <c r="T24">
        <v>153.06104999999999</v>
      </c>
      <c r="U24">
        <v>154.477722</v>
      </c>
      <c r="V24">
        <v>155.87283300000001</v>
      </c>
      <c r="W24">
        <v>157.24655200000001</v>
      </c>
      <c r="X24">
        <v>158.598816</v>
      </c>
      <c r="Y24">
        <v>159.92572000000001</v>
      </c>
      <c r="Z24">
        <v>161.24894699999999</v>
      </c>
      <c r="AA24">
        <v>162.56994599999999</v>
      </c>
      <c r="AB24">
        <v>163.88651999999999</v>
      </c>
      <c r="AC24">
        <v>165.21044900000001</v>
      </c>
      <c r="AD24">
        <v>166.553436</v>
      </c>
      <c r="AE24">
        <v>167.915131</v>
      </c>
      <c r="AF24">
        <v>169.29083299999999</v>
      </c>
      <c r="AG24">
        <v>170.67361500000001</v>
      </c>
      <c r="AH24">
        <v>172.05081200000001</v>
      </c>
      <c r="AI24">
        <v>173.421066</v>
      </c>
      <c r="AJ24">
        <v>174.78100599999999</v>
      </c>
      <c r="AK24" s="8">
        <v>8.9999999999999993E-3</v>
      </c>
    </row>
    <row r="25" spans="1:37" x14ac:dyDescent="0.25">
      <c r="A25" t="s">
        <v>149</v>
      </c>
      <c r="C25" t="s">
        <v>150</v>
      </c>
    </row>
    <row r="26" spans="1:37" x14ac:dyDescent="0.25">
      <c r="A26" t="s">
        <v>151</v>
      </c>
      <c r="B26" t="s">
        <v>152</v>
      </c>
      <c r="C26" t="s">
        <v>153</v>
      </c>
      <c r="D26" t="s">
        <v>106</v>
      </c>
      <c r="E26">
        <v>57.776919999999997</v>
      </c>
      <c r="F26">
        <v>58.061267999999998</v>
      </c>
      <c r="G26">
        <v>58.384940999999998</v>
      </c>
      <c r="H26">
        <v>58.789561999999997</v>
      </c>
      <c r="I26">
        <v>59.155059999999999</v>
      </c>
      <c r="J26">
        <v>59.481335000000001</v>
      </c>
      <c r="K26">
        <v>59.774948000000002</v>
      </c>
      <c r="L26">
        <v>60.028830999999997</v>
      </c>
      <c r="M26">
        <v>60.256698999999998</v>
      </c>
      <c r="N26">
        <v>60.472144999999998</v>
      </c>
      <c r="O26">
        <v>60.676490999999999</v>
      </c>
      <c r="P26">
        <v>60.882179000000001</v>
      </c>
      <c r="Q26">
        <v>61.122875000000001</v>
      </c>
      <c r="R26">
        <v>61.374146000000003</v>
      </c>
      <c r="S26">
        <v>61.63382</v>
      </c>
      <c r="T26">
        <v>61.904572000000002</v>
      </c>
      <c r="U26">
        <v>62.190685000000002</v>
      </c>
      <c r="V26">
        <v>62.476959000000001</v>
      </c>
      <c r="W26">
        <v>62.766125000000002</v>
      </c>
      <c r="X26">
        <v>63.053997000000003</v>
      </c>
      <c r="Y26">
        <v>63.330314999999999</v>
      </c>
      <c r="Z26">
        <v>63.604317000000002</v>
      </c>
      <c r="AA26">
        <v>63.875179000000003</v>
      </c>
      <c r="AB26">
        <v>64.142837999999998</v>
      </c>
      <c r="AC26">
        <v>64.414885999999996</v>
      </c>
      <c r="AD26">
        <v>64.693832</v>
      </c>
      <c r="AE26">
        <v>64.982078999999999</v>
      </c>
      <c r="AF26">
        <v>65.279572000000002</v>
      </c>
      <c r="AG26">
        <v>65.582825</v>
      </c>
      <c r="AH26">
        <v>65.888924000000003</v>
      </c>
      <c r="AI26">
        <v>66.198188999999999</v>
      </c>
      <c r="AJ26">
        <v>66.508232000000007</v>
      </c>
      <c r="AK26" s="8">
        <v>5.0000000000000001E-3</v>
      </c>
    </row>
    <row r="27" spans="1:37" x14ac:dyDescent="0.25">
      <c r="A27" t="s">
        <v>154</v>
      </c>
      <c r="B27" t="s">
        <v>155</v>
      </c>
      <c r="C27" t="s">
        <v>156</v>
      </c>
      <c r="D27" t="s">
        <v>106</v>
      </c>
      <c r="E27">
        <v>59.147830999999996</v>
      </c>
      <c r="F27">
        <v>59.597881000000001</v>
      </c>
      <c r="G27">
        <v>60.112254999999998</v>
      </c>
      <c r="H27">
        <v>60.690266000000001</v>
      </c>
      <c r="I27">
        <v>61.282100999999997</v>
      </c>
      <c r="J27">
        <v>61.890841999999999</v>
      </c>
      <c r="K27">
        <v>62.527203</v>
      </c>
      <c r="L27">
        <v>63.169868000000001</v>
      </c>
      <c r="M27">
        <v>63.795467000000002</v>
      </c>
      <c r="N27">
        <v>64.414894000000004</v>
      </c>
      <c r="O27">
        <v>65.030204999999995</v>
      </c>
      <c r="P27">
        <v>65.651465999999999</v>
      </c>
      <c r="Q27">
        <v>66.281272999999999</v>
      </c>
      <c r="R27">
        <v>66.881469999999993</v>
      </c>
      <c r="S27">
        <v>67.469459999999998</v>
      </c>
      <c r="T27">
        <v>68.051910000000007</v>
      </c>
      <c r="U27">
        <v>68.629738000000003</v>
      </c>
      <c r="V27">
        <v>69.189567999999994</v>
      </c>
      <c r="W27">
        <v>69.728752</v>
      </c>
      <c r="X27">
        <v>70.253639000000007</v>
      </c>
      <c r="Y27">
        <v>70.767700000000005</v>
      </c>
      <c r="Z27">
        <v>71.281349000000006</v>
      </c>
      <c r="AA27">
        <v>71.796104</v>
      </c>
      <c r="AB27">
        <v>72.308434000000005</v>
      </c>
      <c r="AC27">
        <v>72.822861000000003</v>
      </c>
      <c r="AD27">
        <v>73.349304000000004</v>
      </c>
      <c r="AE27">
        <v>73.885506000000007</v>
      </c>
      <c r="AF27">
        <v>74.42662</v>
      </c>
      <c r="AG27">
        <v>74.968902999999997</v>
      </c>
      <c r="AH27">
        <v>75.503944000000004</v>
      </c>
      <c r="AI27">
        <v>76.030333999999996</v>
      </c>
      <c r="AJ27">
        <v>76.547752000000003</v>
      </c>
      <c r="AK27" s="8">
        <v>8.0000000000000002E-3</v>
      </c>
    </row>
    <row r="28" spans="1:37" x14ac:dyDescent="0.25">
      <c r="A28" t="s">
        <v>116</v>
      </c>
      <c r="B28" t="s">
        <v>157</v>
      </c>
      <c r="C28" t="s">
        <v>158</v>
      </c>
      <c r="D28" t="s">
        <v>106</v>
      </c>
      <c r="E28">
        <v>2.6672630000000002</v>
      </c>
      <c r="F28">
        <v>2.603523</v>
      </c>
      <c r="G28">
        <v>2.5453060000000001</v>
      </c>
      <c r="H28">
        <v>2.4906899999999998</v>
      </c>
      <c r="I28">
        <v>2.4392489999999998</v>
      </c>
      <c r="J28">
        <v>2.3919169999999998</v>
      </c>
      <c r="K28">
        <v>2.349075</v>
      </c>
      <c r="L28">
        <v>2.309606</v>
      </c>
      <c r="M28">
        <v>2.2743310000000001</v>
      </c>
      <c r="N28">
        <v>2.241606</v>
      </c>
      <c r="O28">
        <v>2.2113260000000001</v>
      </c>
      <c r="P28">
        <v>2.1844169999999998</v>
      </c>
      <c r="Q28">
        <v>2.1553049999999998</v>
      </c>
      <c r="R28">
        <v>2.124393</v>
      </c>
      <c r="S28">
        <v>2.09232</v>
      </c>
      <c r="T28">
        <v>2.0595059999999998</v>
      </c>
      <c r="U28">
        <v>2.0258310000000002</v>
      </c>
      <c r="V28">
        <v>1.9919100000000001</v>
      </c>
      <c r="W28">
        <v>1.958188</v>
      </c>
      <c r="X28">
        <v>1.9253199999999999</v>
      </c>
      <c r="Y28">
        <v>1.893151</v>
      </c>
      <c r="Z28">
        <v>1.861918</v>
      </c>
      <c r="AA28">
        <v>1.8317049999999999</v>
      </c>
      <c r="AB28">
        <v>1.802395</v>
      </c>
      <c r="AC28">
        <v>1.773933</v>
      </c>
      <c r="AD28">
        <v>1.746421</v>
      </c>
      <c r="AE28">
        <v>1.719587</v>
      </c>
      <c r="AF28">
        <v>1.693554</v>
      </c>
      <c r="AG28">
        <v>1.668129</v>
      </c>
      <c r="AH28">
        <v>1.643087</v>
      </c>
      <c r="AI28">
        <v>1.618444</v>
      </c>
      <c r="AJ28">
        <v>1.59422</v>
      </c>
      <c r="AK28" s="8">
        <v>-1.6E-2</v>
      </c>
    </row>
    <row r="29" spans="1:37" x14ac:dyDescent="0.25">
      <c r="A29" t="s">
        <v>119</v>
      </c>
      <c r="B29" t="s">
        <v>159</v>
      </c>
      <c r="C29" t="s">
        <v>160</v>
      </c>
      <c r="D29" t="s">
        <v>106</v>
      </c>
      <c r="E29">
        <v>4.0544320000000003</v>
      </c>
      <c r="F29">
        <v>3.917233</v>
      </c>
      <c r="G29">
        <v>3.794162</v>
      </c>
      <c r="H29">
        <v>3.67997</v>
      </c>
      <c r="I29">
        <v>3.575482</v>
      </c>
      <c r="J29">
        <v>3.4814210000000001</v>
      </c>
      <c r="K29">
        <v>3.3962270000000001</v>
      </c>
      <c r="L29">
        <v>3.318289</v>
      </c>
      <c r="M29">
        <v>3.2472270000000001</v>
      </c>
      <c r="N29">
        <v>3.184456</v>
      </c>
      <c r="O29">
        <v>3.1300059999999998</v>
      </c>
      <c r="P29">
        <v>3.0852599999999999</v>
      </c>
      <c r="Q29">
        <v>3.0374490000000001</v>
      </c>
      <c r="R29">
        <v>2.9866269999999999</v>
      </c>
      <c r="S29">
        <v>2.9335529999999999</v>
      </c>
      <c r="T29">
        <v>2.8789899999999999</v>
      </c>
      <c r="U29">
        <v>2.8235350000000001</v>
      </c>
      <c r="V29">
        <v>2.7671160000000001</v>
      </c>
      <c r="W29">
        <v>2.7106750000000002</v>
      </c>
      <c r="X29">
        <v>2.6548210000000001</v>
      </c>
      <c r="Y29">
        <v>2.6003440000000002</v>
      </c>
      <c r="Z29">
        <v>2.5481410000000002</v>
      </c>
      <c r="AA29">
        <v>2.4988269999999999</v>
      </c>
      <c r="AB29">
        <v>2.452639</v>
      </c>
      <c r="AC29">
        <v>2.4093870000000002</v>
      </c>
      <c r="AD29">
        <v>2.3691170000000001</v>
      </c>
      <c r="AE29">
        <v>2.3315169999999998</v>
      </c>
      <c r="AF29">
        <v>2.2963589999999998</v>
      </c>
      <c r="AG29">
        <v>2.2630249999999998</v>
      </c>
      <c r="AH29">
        <v>2.230829</v>
      </c>
      <c r="AI29">
        <v>2.1995239999999998</v>
      </c>
      <c r="AJ29">
        <v>2.1688909999999999</v>
      </c>
      <c r="AK29" s="8">
        <v>-0.02</v>
      </c>
    </row>
    <row r="30" spans="1:37" x14ac:dyDescent="0.25">
      <c r="A30" t="s">
        <v>80</v>
      </c>
      <c r="B30" t="s">
        <v>161</v>
      </c>
      <c r="C30" t="s">
        <v>162</v>
      </c>
      <c r="D30" t="s">
        <v>106</v>
      </c>
      <c r="E30">
        <v>1.3857489999999999</v>
      </c>
      <c r="F30">
        <v>1.596357</v>
      </c>
      <c r="G30">
        <v>1.7365999999999999</v>
      </c>
      <c r="H30">
        <v>1.742218</v>
      </c>
      <c r="I30">
        <v>1.749403</v>
      </c>
      <c r="J30">
        <v>1.757158</v>
      </c>
      <c r="K30">
        <v>1.7657510000000001</v>
      </c>
      <c r="L30">
        <v>1.7753859999999999</v>
      </c>
      <c r="M30">
        <v>1.7848930000000001</v>
      </c>
      <c r="N30">
        <v>1.794149</v>
      </c>
      <c r="O30">
        <v>1.8031269999999999</v>
      </c>
      <c r="P30">
        <v>1.8124469999999999</v>
      </c>
      <c r="Q30">
        <v>1.8218890000000001</v>
      </c>
      <c r="R30">
        <v>1.8313569999999999</v>
      </c>
      <c r="S30">
        <v>1.840997</v>
      </c>
      <c r="T30">
        <v>1.8505689999999999</v>
      </c>
      <c r="U30">
        <v>1.8598049999999999</v>
      </c>
      <c r="V30">
        <v>1.8686469999999999</v>
      </c>
      <c r="W30">
        <v>1.8769990000000001</v>
      </c>
      <c r="X30">
        <v>1.8848229999999999</v>
      </c>
      <c r="Y30">
        <v>1.892876</v>
      </c>
      <c r="Z30">
        <v>1.9010629999999999</v>
      </c>
      <c r="AA30">
        <v>1.9093389999999999</v>
      </c>
      <c r="AB30">
        <v>1.9176390000000001</v>
      </c>
      <c r="AC30">
        <v>1.9259729999999999</v>
      </c>
      <c r="AD30">
        <v>1.934291</v>
      </c>
      <c r="AE30">
        <v>1.942563</v>
      </c>
      <c r="AF30">
        <v>1.950774</v>
      </c>
      <c r="AG30">
        <v>1.958952</v>
      </c>
      <c r="AH30">
        <v>1.9670019999999999</v>
      </c>
      <c r="AI30">
        <v>1.9749110000000001</v>
      </c>
      <c r="AJ30">
        <v>1.9826839999999999</v>
      </c>
      <c r="AK30" s="8">
        <v>1.2E-2</v>
      </c>
    </row>
    <row r="31" spans="1:37" x14ac:dyDescent="0.25">
      <c r="A31" t="s">
        <v>1</v>
      </c>
      <c r="B31" t="s">
        <v>163</v>
      </c>
      <c r="C31" t="s">
        <v>164</v>
      </c>
      <c r="D31" t="s">
        <v>106</v>
      </c>
      <c r="E31">
        <v>125.032196</v>
      </c>
      <c r="F31">
        <v>125.776268</v>
      </c>
      <c r="G31">
        <v>126.573257</v>
      </c>
      <c r="H31">
        <v>127.392708</v>
      </c>
      <c r="I31">
        <v>128.20129399999999</v>
      </c>
      <c r="J31">
        <v>129.00266999999999</v>
      </c>
      <c r="K31">
        <v>129.81320199999999</v>
      </c>
      <c r="L31">
        <v>130.60199</v>
      </c>
      <c r="M31">
        <v>131.35862700000001</v>
      </c>
      <c r="N31">
        <v>132.10723899999999</v>
      </c>
      <c r="O31">
        <v>132.85116600000001</v>
      </c>
      <c r="P31">
        <v>133.61578399999999</v>
      </c>
      <c r="Q31">
        <v>134.41877700000001</v>
      </c>
      <c r="R31">
        <v>135.19799800000001</v>
      </c>
      <c r="S31">
        <v>135.97013899999999</v>
      </c>
      <c r="T31">
        <v>136.745544</v>
      </c>
      <c r="U31">
        <v>137.52958699999999</v>
      </c>
      <c r="V31">
        <v>138.29422</v>
      </c>
      <c r="W31">
        <v>139.040741</v>
      </c>
      <c r="X31">
        <v>139.77259799999999</v>
      </c>
      <c r="Y31">
        <v>140.48440600000001</v>
      </c>
      <c r="Z31">
        <v>141.19679300000001</v>
      </c>
      <c r="AA31">
        <v>141.911148</v>
      </c>
      <c r="AB31">
        <v>142.623932</v>
      </c>
      <c r="AC31">
        <v>143.34704600000001</v>
      </c>
      <c r="AD31">
        <v>144.09295700000001</v>
      </c>
      <c r="AE31">
        <v>144.86125200000001</v>
      </c>
      <c r="AF31">
        <v>145.64688100000001</v>
      </c>
      <c r="AG31">
        <v>146.441833</v>
      </c>
      <c r="AH31">
        <v>147.23378</v>
      </c>
      <c r="AI31">
        <v>148.02139299999999</v>
      </c>
      <c r="AJ31">
        <v>148.801773</v>
      </c>
      <c r="AK31" s="8">
        <v>6.0000000000000001E-3</v>
      </c>
    </row>
    <row r="32" spans="1:37" x14ac:dyDescent="0.25">
      <c r="A32" t="s">
        <v>165</v>
      </c>
      <c r="C32" t="s">
        <v>166</v>
      </c>
    </row>
    <row r="33" spans="1:37" x14ac:dyDescent="0.25">
      <c r="A33" t="s">
        <v>151</v>
      </c>
      <c r="B33" t="s">
        <v>167</v>
      </c>
      <c r="C33" t="s">
        <v>168</v>
      </c>
      <c r="D33" t="s">
        <v>106</v>
      </c>
      <c r="E33">
        <v>94.697243</v>
      </c>
      <c r="F33">
        <v>95.041267000000005</v>
      </c>
      <c r="G33">
        <v>95.412436999999997</v>
      </c>
      <c r="H33">
        <v>95.789649999999995</v>
      </c>
      <c r="I33">
        <v>96.150802999999996</v>
      </c>
      <c r="J33">
        <v>96.498176999999998</v>
      </c>
      <c r="K33">
        <v>96.843010000000007</v>
      </c>
      <c r="L33">
        <v>97.162315000000007</v>
      </c>
      <c r="M33">
        <v>97.446715999999995</v>
      </c>
      <c r="N33">
        <v>97.712219000000005</v>
      </c>
      <c r="O33">
        <v>97.936340000000001</v>
      </c>
      <c r="P33">
        <v>98.135002</v>
      </c>
      <c r="Q33">
        <v>98.312241</v>
      </c>
      <c r="R33">
        <v>98.421752999999995</v>
      </c>
      <c r="S33">
        <v>98.555199000000002</v>
      </c>
      <c r="T33">
        <v>98.744431000000006</v>
      </c>
      <c r="U33">
        <v>98.996002000000004</v>
      </c>
      <c r="V33">
        <v>99.300269999999998</v>
      </c>
      <c r="W33">
        <v>99.662505999999993</v>
      </c>
      <c r="X33">
        <v>100.004723</v>
      </c>
      <c r="Y33">
        <v>100.32352400000001</v>
      </c>
      <c r="Z33">
        <v>100.632057</v>
      </c>
      <c r="AA33">
        <v>100.93064099999999</v>
      </c>
      <c r="AB33">
        <v>101.216476</v>
      </c>
      <c r="AC33">
        <v>101.49756600000001</v>
      </c>
      <c r="AD33">
        <v>101.78273</v>
      </c>
      <c r="AE33">
        <v>102.07321899999999</v>
      </c>
      <c r="AF33">
        <v>102.368286</v>
      </c>
      <c r="AG33">
        <v>102.666443</v>
      </c>
      <c r="AH33">
        <v>102.96378300000001</v>
      </c>
      <c r="AI33">
        <v>103.263741</v>
      </c>
      <c r="AJ33">
        <v>103.568619</v>
      </c>
      <c r="AK33" s="8">
        <v>3.0000000000000001E-3</v>
      </c>
    </row>
    <row r="34" spans="1:37" x14ac:dyDescent="0.25">
      <c r="A34" t="s">
        <v>154</v>
      </c>
      <c r="B34" t="s">
        <v>169</v>
      </c>
      <c r="C34" t="s">
        <v>170</v>
      </c>
      <c r="D34" t="s">
        <v>106</v>
      </c>
      <c r="E34">
        <v>47.028522000000002</v>
      </c>
      <c r="F34">
        <v>47.385925</v>
      </c>
      <c r="G34">
        <v>47.769126999999997</v>
      </c>
      <c r="H34">
        <v>48.170307000000001</v>
      </c>
      <c r="I34">
        <v>48.578316000000001</v>
      </c>
      <c r="J34">
        <v>48.994231999999997</v>
      </c>
      <c r="K34">
        <v>49.423622000000002</v>
      </c>
      <c r="L34">
        <v>49.859921</v>
      </c>
      <c r="M34">
        <v>50.303370999999999</v>
      </c>
      <c r="N34">
        <v>50.760803000000003</v>
      </c>
      <c r="O34">
        <v>51.258305</v>
      </c>
      <c r="P34">
        <v>51.804512000000003</v>
      </c>
      <c r="Q34">
        <v>52.411884000000001</v>
      </c>
      <c r="R34">
        <v>53.064503000000002</v>
      </c>
      <c r="S34">
        <v>53.681786000000002</v>
      </c>
      <c r="T34">
        <v>54.242584000000001</v>
      </c>
      <c r="U34">
        <v>54.745883999999997</v>
      </c>
      <c r="V34">
        <v>55.174151999999999</v>
      </c>
      <c r="W34">
        <v>55.523457000000001</v>
      </c>
      <c r="X34">
        <v>55.881453999999998</v>
      </c>
      <c r="Y34">
        <v>56.246066999999996</v>
      </c>
      <c r="Z34">
        <v>56.624130000000001</v>
      </c>
      <c r="AA34">
        <v>57.016272999999998</v>
      </c>
      <c r="AB34">
        <v>57.420924999999997</v>
      </c>
      <c r="AC34">
        <v>57.841583</v>
      </c>
      <c r="AD34">
        <v>58.280731000000003</v>
      </c>
      <c r="AE34">
        <v>58.735767000000003</v>
      </c>
      <c r="AF34">
        <v>59.201557000000001</v>
      </c>
      <c r="AG34">
        <v>59.671303000000002</v>
      </c>
      <c r="AH34">
        <v>60.137188000000002</v>
      </c>
      <c r="AI34">
        <v>60.594771999999999</v>
      </c>
      <c r="AJ34">
        <v>61.039828999999997</v>
      </c>
      <c r="AK34" s="8">
        <v>8.0000000000000002E-3</v>
      </c>
    </row>
    <row r="35" spans="1:37" x14ac:dyDescent="0.25">
      <c r="A35" t="s">
        <v>119</v>
      </c>
      <c r="B35" t="s">
        <v>171</v>
      </c>
      <c r="C35" t="s">
        <v>172</v>
      </c>
      <c r="D35" t="s">
        <v>106</v>
      </c>
      <c r="E35">
        <v>7.0283069999999999</v>
      </c>
      <c r="F35">
        <v>6.9822759999999997</v>
      </c>
      <c r="G35">
        <v>6.9369649999999998</v>
      </c>
      <c r="H35">
        <v>6.8907509999999998</v>
      </c>
      <c r="I35">
        <v>6.8436750000000002</v>
      </c>
      <c r="J35">
        <v>6.7958480000000003</v>
      </c>
      <c r="K35">
        <v>6.7469809999999999</v>
      </c>
      <c r="L35">
        <v>6.6955879999999999</v>
      </c>
      <c r="M35">
        <v>6.6404439999999996</v>
      </c>
      <c r="N35">
        <v>6.5828620000000004</v>
      </c>
      <c r="O35">
        <v>6.5224589999999996</v>
      </c>
      <c r="P35">
        <v>6.4600540000000004</v>
      </c>
      <c r="Q35">
        <v>6.3969760000000004</v>
      </c>
      <c r="R35">
        <v>6.3330960000000003</v>
      </c>
      <c r="S35">
        <v>6.2740850000000004</v>
      </c>
      <c r="T35">
        <v>6.219576</v>
      </c>
      <c r="U35">
        <v>6.1694550000000001</v>
      </c>
      <c r="V35">
        <v>6.1227429999999998</v>
      </c>
      <c r="W35">
        <v>6.0794180000000004</v>
      </c>
      <c r="X35">
        <v>6.0332350000000003</v>
      </c>
      <c r="Y35">
        <v>5.984375</v>
      </c>
      <c r="Z35">
        <v>5.933338</v>
      </c>
      <c r="AA35">
        <v>5.8806580000000004</v>
      </c>
      <c r="AB35">
        <v>5.8270169999999997</v>
      </c>
      <c r="AC35">
        <v>5.7729699999999999</v>
      </c>
      <c r="AD35">
        <v>5.7196090000000002</v>
      </c>
      <c r="AE35">
        <v>5.6678189999999997</v>
      </c>
      <c r="AF35">
        <v>5.6184830000000003</v>
      </c>
      <c r="AG35">
        <v>5.5717600000000003</v>
      </c>
      <c r="AH35">
        <v>5.5272569999999996</v>
      </c>
      <c r="AI35">
        <v>5.4844210000000002</v>
      </c>
      <c r="AJ35">
        <v>5.4423469999999998</v>
      </c>
      <c r="AK35" s="8">
        <v>-8.0000000000000002E-3</v>
      </c>
    </row>
    <row r="36" spans="1:37" x14ac:dyDescent="0.25">
      <c r="A36" t="s">
        <v>1</v>
      </c>
      <c r="B36" t="s">
        <v>173</v>
      </c>
      <c r="C36" t="s">
        <v>174</v>
      </c>
      <c r="D36" t="s">
        <v>106</v>
      </c>
      <c r="E36">
        <v>148.754074</v>
      </c>
      <c r="F36">
        <v>149.40945400000001</v>
      </c>
      <c r="G36">
        <v>150.11852999999999</v>
      </c>
      <c r="H36">
        <v>150.850708</v>
      </c>
      <c r="I36">
        <v>151.5728</v>
      </c>
      <c r="J36">
        <v>152.28825399999999</v>
      </c>
      <c r="K36">
        <v>153.013611</v>
      </c>
      <c r="L36">
        <v>153.71781899999999</v>
      </c>
      <c r="M36">
        <v>154.390533</v>
      </c>
      <c r="N36">
        <v>155.05587800000001</v>
      </c>
      <c r="O36">
        <v>155.71710200000001</v>
      </c>
      <c r="P36">
        <v>156.39956699999999</v>
      </c>
      <c r="Q36">
        <v>157.121094</v>
      </c>
      <c r="R36">
        <v>157.81935100000001</v>
      </c>
      <c r="S36">
        <v>158.51106300000001</v>
      </c>
      <c r="T36">
        <v>159.20658900000001</v>
      </c>
      <c r="U36">
        <v>159.91133099999999</v>
      </c>
      <c r="V36">
        <v>160.59716800000001</v>
      </c>
      <c r="W36">
        <v>161.26538099999999</v>
      </c>
      <c r="X36">
        <v>161.91940299999999</v>
      </c>
      <c r="Y36">
        <v>162.55396999999999</v>
      </c>
      <c r="Z36">
        <v>163.18952899999999</v>
      </c>
      <c r="AA36">
        <v>163.82757599999999</v>
      </c>
      <c r="AB36">
        <v>164.464417</v>
      </c>
      <c r="AC36">
        <v>165.11210600000001</v>
      </c>
      <c r="AD36">
        <v>165.78306599999999</v>
      </c>
      <c r="AE36">
        <v>166.47680700000001</v>
      </c>
      <c r="AF36">
        <v>167.18832399999999</v>
      </c>
      <c r="AG36">
        <v>167.90950000000001</v>
      </c>
      <c r="AH36">
        <v>168.62822</v>
      </c>
      <c r="AI36">
        <v>169.342941</v>
      </c>
      <c r="AJ36">
        <v>170.05079699999999</v>
      </c>
      <c r="AK36" s="8">
        <v>4.0000000000000001E-3</v>
      </c>
    </row>
    <row r="37" spans="1:37" x14ac:dyDescent="0.25">
      <c r="A37" t="s">
        <v>175</v>
      </c>
      <c r="C37" t="s">
        <v>176</v>
      </c>
    </row>
    <row r="38" spans="1:37" x14ac:dyDescent="0.25">
      <c r="A38" t="s">
        <v>151</v>
      </c>
      <c r="B38" t="s">
        <v>177</v>
      </c>
      <c r="C38" t="s">
        <v>178</v>
      </c>
      <c r="D38" t="s">
        <v>106</v>
      </c>
      <c r="E38">
        <v>80.303032000000002</v>
      </c>
      <c r="F38">
        <v>81.622191999999998</v>
      </c>
      <c r="G38">
        <v>82.993522999999996</v>
      </c>
      <c r="H38">
        <v>84.367294000000001</v>
      </c>
      <c r="I38">
        <v>85.714905000000002</v>
      </c>
      <c r="J38">
        <v>87.036720000000003</v>
      </c>
      <c r="K38">
        <v>88.366721999999996</v>
      </c>
      <c r="L38">
        <v>89.649642999999998</v>
      </c>
      <c r="M38">
        <v>90.888840000000002</v>
      </c>
      <c r="N38">
        <v>92.120407</v>
      </c>
      <c r="O38">
        <v>93.345725999999999</v>
      </c>
      <c r="P38">
        <v>94.588263999999995</v>
      </c>
      <c r="Q38">
        <v>95.864081999999996</v>
      </c>
      <c r="R38">
        <v>97.119865000000004</v>
      </c>
      <c r="S38">
        <v>98.374709999999993</v>
      </c>
      <c r="T38">
        <v>99.683425999999997</v>
      </c>
      <c r="U38">
        <v>101.012856</v>
      </c>
      <c r="V38">
        <v>102.336426</v>
      </c>
      <c r="W38">
        <v>103.62841</v>
      </c>
      <c r="X38">
        <v>104.892166</v>
      </c>
      <c r="Y38">
        <v>106.12758599999999</v>
      </c>
      <c r="Z38">
        <v>107.35292099999999</v>
      </c>
      <c r="AA38">
        <v>108.57036600000001</v>
      </c>
      <c r="AB38">
        <v>109.777863</v>
      </c>
      <c r="AC38">
        <v>110.98947099999999</v>
      </c>
      <c r="AD38">
        <v>112.218643</v>
      </c>
      <c r="AE38">
        <v>113.46684999999999</v>
      </c>
      <c r="AF38">
        <v>114.730362</v>
      </c>
      <c r="AG38">
        <v>116.000992</v>
      </c>
      <c r="AH38">
        <v>117.267563</v>
      </c>
      <c r="AI38">
        <v>118.528862</v>
      </c>
      <c r="AJ38">
        <v>119.78109000000001</v>
      </c>
      <c r="AK38" s="8">
        <v>1.2999999999999999E-2</v>
      </c>
    </row>
    <row r="39" spans="1:37" x14ac:dyDescent="0.25">
      <c r="A39" t="s">
        <v>154</v>
      </c>
      <c r="B39" t="s">
        <v>179</v>
      </c>
      <c r="C39" t="s">
        <v>180</v>
      </c>
      <c r="D39" t="s">
        <v>106</v>
      </c>
      <c r="E39">
        <v>18.848251000000001</v>
      </c>
      <c r="F39">
        <v>19.110733</v>
      </c>
      <c r="G39">
        <v>19.387709000000001</v>
      </c>
      <c r="H39">
        <v>19.677948000000001</v>
      </c>
      <c r="I39">
        <v>19.978038999999999</v>
      </c>
      <c r="J39">
        <v>20.291042000000001</v>
      </c>
      <c r="K39">
        <v>20.621846999999999</v>
      </c>
      <c r="L39">
        <v>20.971992</v>
      </c>
      <c r="M39">
        <v>21.341816000000001</v>
      </c>
      <c r="N39">
        <v>21.704514</v>
      </c>
      <c r="O39">
        <v>22.062442999999998</v>
      </c>
      <c r="P39">
        <v>22.417898000000001</v>
      </c>
      <c r="Q39">
        <v>22.772589</v>
      </c>
      <c r="R39">
        <v>23.117355</v>
      </c>
      <c r="S39">
        <v>23.454087999999999</v>
      </c>
      <c r="T39">
        <v>23.781016999999999</v>
      </c>
      <c r="U39">
        <v>24.094180999999999</v>
      </c>
      <c r="V39">
        <v>24.388518999999999</v>
      </c>
      <c r="W39">
        <v>24.690162999999998</v>
      </c>
      <c r="X39">
        <v>24.999034999999999</v>
      </c>
      <c r="Y39">
        <v>25.312087999999999</v>
      </c>
      <c r="Z39">
        <v>25.630419</v>
      </c>
      <c r="AA39">
        <v>25.952957000000001</v>
      </c>
      <c r="AB39">
        <v>26.277139999999999</v>
      </c>
      <c r="AC39">
        <v>26.602685999999999</v>
      </c>
      <c r="AD39">
        <v>26.930273</v>
      </c>
      <c r="AE39">
        <v>27.258254999999998</v>
      </c>
      <c r="AF39">
        <v>27.584803000000001</v>
      </c>
      <c r="AG39">
        <v>27.908757999999999</v>
      </c>
      <c r="AH39">
        <v>28.228300000000001</v>
      </c>
      <c r="AI39">
        <v>28.543741000000001</v>
      </c>
      <c r="AJ39">
        <v>28.855881</v>
      </c>
      <c r="AK39" s="8">
        <v>1.4E-2</v>
      </c>
    </row>
    <row r="40" spans="1:37" x14ac:dyDescent="0.25">
      <c r="A40" t="s">
        <v>1</v>
      </c>
      <c r="B40" t="s">
        <v>181</v>
      </c>
      <c r="C40" t="s">
        <v>182</v>
      </c>
      <c r="D40" t="s">
        <v>106</v>
      </c>
      <c r="E40">
        <v>99.151283000000006</v>
      </c>
      <c r="F40">
        <v>100.73292499999999</v>
      </c>
      <c r="G40">
        <v>102.38123299999999</v>
      </c>
      <c r="H40">
        <v>104.045242</v>
      </c>
      <c r="I40">
        <v>105.692947</v>
      </c>
      <c r="J40">
        <v>107.327759</v>
      </c>
      <c r="K40">
        <v>108.98857099999999</v>
      </c>
      <c r="L40">
        <v>110.621635</v>
      </c>
      <c r="M40">
        <v>112.23065200000001</v>
      </c>
      <c r="N40">
        <v>113.824921</v>
      </c>
      <c r="O40">
        <v>115.40817300000001</v>
      </c>
      <c r="P40">
        <v>117.006165</v>
      </c>
      <c r="Q40">
        <v>118.636673</v>
      </c>
      <c r="R40">
        <v>120.23722100000001</v>
      </c>
      <c r="S40">
        <v>121.828796</v>
      </c>
      <c r="T40">
        <v>123.46444700000001</v>
      </c>
      <c r="U40">
        <v>125.10704</v>
      </c>
      <c r="V40">
        <v>126.72494500000001</v>
      </c>
      <c r="W40">
        <v>128.31857299999999</v>
      </c>
      <c r="X40">
        <v>129.89120500000001</v>
      </c>
      <c r="Y40">
        <v>131.43966699999999</v>
      </c>
      <c r="Z40">
        <v>132.98333700000001</v>
      </c>
      <c r="AA40">
        <v>134.523315</v>
      </c>
      <c r="AB40">
        <v>136.05500799999999</v>
      </c>
      <c r="AC40">
        <v>137.592163</v>
      </c>
      <c r="AD40">
        <v>139.148911</v>
      </c>
      <c r="AE40">
        <v>140.725098</v>
      </c>
      <c r="AF40">
        <v>142.31516999999999</v>
      </c>
      <c r="AG40">
        <v>143.90974399999999</v>
      </c>
      <c r="AH40">
        <v>145.49586500000001</v>
      </c>
      <c r="AI40">
        <v>147.07260099999999</v>
      </c>
      <c r="AJ40">
        <v>148.63696300000001</v>
      </c>
      <c r="AK40" s="8">
        <v>1.2999999999999999E-2</v>
      </c>
    </row>
    <row r="41" spans="1:37" x14ac:dyDescent="0.25">
      <c r="A41" t="s">
        <v>183</v>
      </c>
      <c r="C41" t="s">
        <v>184</v>
      </c>
    </row>
    <row r="42" spans="1:37" x14ac:dyDescent="0.25">
      <c r="A42" t="s">
        <v>185</v>
      </c>
      <c r="B42" t="s">
        <v>186</v>
      </c>
      <c r="C42" t="s">
        <v>187</v>
      </c>
      <c r="D42" t="s">
        <v>106</v>
      </c>
      <c r="E42">
        <v>165.02848800000001</v>
      </c>
      <c r="F42">
        <v>166.196136</v>
      </c>
      <c r="G42">
        <v>167.437759</v>
      </c>
      <c r="H42">
        <v>168.71060199999999</v>
      </c>
      <c r="I42">
        <v>169.96623199999999</v>
      </c>
      <c r="J42">
        <v>171.21017499999999</v>
      </c>
      <c r="K42">
        <v>172.465622</v>
      </c>
      <c r="L42">
        <v>173.68832399999999</v>
      </c>
      <c r="M42">
        <v>174.86360199999999</v>
      </c>
      <c r="N42">
        <v>176.02577199999999</v>
      </c>
      <c r="O42">
        <v>177.17952</v>
      </c>
      <c r="P42">
        <v>178.36149599999999</v>
      </c>
      <c r="Q42">
        <v>179.59646599999999</v>
      </c>
      <c r="R42">
        <v>180.79553200000001</v>
      </c>
      <c r="S42">
        <v>181.98907500000001</v>
      </c>
      <c r="T42">
        <v>183.19016999999999</v>
      </c>
      <c r="U42">
        <v>184.40747099999999</v>
      </c>
      <c r="V42">
        <v>185.59747300000001</v>
      </c>
      <c r="W42">
        <v>186.7603</v>
      </c>
      <c r="X42">
        <v>187.89991800000001</v>
      </c>
      <c r="Y42">
        <v>189.007904</v>
      </c>
      <c r="Z42">
        <v>190.11552399999999</v>
      </c>
      <c r="AA42">
        <v>191.22512800000001</v>
      </c>
      <c r="AB42">
        <v>192.33019999999999</v>
      </c>
      <c r="AC42">
        <v>193.449692</v>
      </c>
      <c r="AD42">
        <v>194.602158</v>
      </c>
      <c r="AE42">
        <v>195.787476</v>
      </c>
      <c r="AF42">
        <v>196.99795499999999</v>
      </c>
      <c r="AG42">
        <v>198.220001</v>
      </c>
      <c r="AH42">
        <v>199.435699</v>
      </c>
      <c r="AI42">
        <v>200.644363</v>
      </c>
      <c r="AJ42">
        <v>201.841949</v>
      </c>
      <c r="AK42" s="8">
        <v>7.0000000000000001E-3</v>
      </c>
    </row>
    <row r="43" spans="1:37" x14ac:dyDescent="0.25">
      <c r="A43" t="s">
        <v>188</v>
      </c>
      <c r="B43" t="s">
        <v>189</v>
      </c>
      <c r="C43" t="s">
        <v>190</v>
      </c>
      <c r="D43" t="s">
        <v>106</v>
      </c>
      <c r="E43">
        <v>43.544589999999999</v>
      </c>
      <c r="F43">
        <v>43.786140000000003</v>
      </c>
      <c r="G43">
        <v>44.044739</v>
      </c>
      <c r="H43">
        <v>44.308383999999997</v>
      </c>
      <c r="I43">
        <v>44.568489</v>
      </c>
      <c r="J43">
        <v>44.826358999999997</v>
      </c>
      <c r="K43">
        <v>45.086970999999998</v>
      </c>
      <c r="L43">
        <v>45.341248</v>
      </c>
      <c r="M43">
        <v>45.585365000000003</v>
      </c>
      <c r="N43">
        <v>45.828533</v>
      </c>
      <c r="O43">
        <v>46.070689999999999</v>
      </c>
      <c r="P43">
        <v>46.320445999999997</v>
      </c>
      <c r="Q43">
        <v>46.583950000000002</v>
      </c>
      <c r="R43">
        <v>46.841301000000001</v>
      </c>
      <c r="S43">
        <v>47.100140000000003</v>
      </c>
      <c r="T43">
        <v>47.361606999999999</v>
      </c>
      <c r="U43">
        <v>47.627215999999997</v>
      </c>
      <c r="V43">
        <v>47.884064000000002</v>
      </c>
      <c r="W43">
        <v>48.131912</v>
      </c>
      <c r="X43">
        <v>48.371116999999998</v>
      </c>
      <c r="Y43">
        <v>48.600746000000001</v>
      </c>
      <c r="Z43">
        <v>48.829650999999998</v>
      </c>
      <c r="AA43">
        <v>49.059719000000001</v>
      </c>
      <c r="AB43">
        <v>49.290367000000003</v>
      </c>
      <c r="AC43">
        <v>49.525447999999997</v>
      </c>
      <c r="AD43">
        <v>49.769858999999997</v>
      </c>
      <c r="AE43">
        <v>50.023288999999998</v>
      </c>
      <c r="AF43">
        <v>50.284194999999997</v>
      </c>
      <c r="AG43">
        <v>50.547759999999997</v>
      </c>
      <c r="AH43">
        <v>50.808917999999998</v>
      </c>
      <c r="AI43">
        <v>51.067416999999999</v>
      </c>
      <c r="AJ43">
        <v>51.322066999999997</v>
      </c>
      <c r="AK43" s="8">
        <v>5.0000000000000001E-3</v>
      </c>
    </row>
    <row r="44" spans="1:37" x14ac:dyDescent="0.25">
      <c r="A44" t="s">
        <v>191</v>
      </c>
      <c r="C44" t="s">
        <v>192</v>
      </c>
    </row>
    <row r="45" spans="1:37" x14ac:dyDescent="0.25">
      <c r="A45" t="s">
        <v>101</v>
      </c>
      <c r="C45" t="s">
        <v>193</v>
      </c>
    </row>
    <row r="46" spans="1:37" x14ac:dyDescent="0.25">
      <c r="A46" t="s">
        <v>194</v>
      </c>
      <c r="B46" t="s">
        <v>195</v>
      </c>
      <c r="C46" t="s">
        <v>196</v>
      </c>
      <c r="D46" t="s">
        <v>197</v>
      </c>
      <c r="E46">
        <v>8.0663879999999999</v>
      </c>
      <c r="F46">
        <v>8.1017299999999999</v>
      </c>
      <c r="G46">
        <v>8.1372769999999992</v>
      </c>
      <c r="H46">
        <v>8.1734840000000002</v>
      </c>
      <c r="I46">
        <v>8.2285880000000002</v>
      </c>
      <c r="J46">
        <v>8.2796719999999997</v>
      </c>
      <c r="K46">
        <v>8.3273639999999993</v>
      </c>
      <c r="L46">
        <v>8.3714399999999998</v>
      </c>
      <c r="M46">
        <v>8.4120980000000003</v>
      </c>
      <c r="N46">
        <v>8.4493960000000001</v>
      </c>
      <c r="O46">
        <v>8.4835809999999992</v>
      </c>
      <c r="P46">
        <v>8.5146010000000008</v>
      </c>
      <c r="Q46">
        <v>8.5425160000000009</v>
      </c>
      <c r="R46">
        <v>8.5671610000000005</v>
      </c>
      <c r="S46">
        <v>8.5884339999999995</v>
      </c>
      <c r="T46">
        <v>8.6062820000000002</v>
      </c>
      <c r="U46">
        <v>8.6204750000000008</v>
      </c>
      <c r="V46">
        <v>8.6305270000000007</v>
      </c>
      <c r="W46">
        <v>8.6360290000000006</v>
      </c>
      <c r="X46">
        <v>8.6409490000000009</v>
      </c>
      <c r="Y46">
        <v>8.6452139999999993</v>
      </c>
      <c r="Z46">
        <v>8.6487870000000004</v>
      </c>
      <c r="AA46">
        <v>8.6516710000000003</v>
      </c>
      <c r="AB46">
        <v>8.6538950000000003</v>
      </c>
      <c r="AC46">
        <v>8.655519</v>
      </c>
      <c r="AD46">
        <v>8.6566290000000006</v>
      </c>
      <c r="AE46">
        <v>8.6573100000000007</v>
      </c>
      <c r="AF46">
        <v>8.6576590000000007</v>
      </c>
      <c r="AG46">
        <v>8.6577599999999997</v>
      </c>
      <c r="AH46">
        <v>8.6576819999999994</v>
      </c>
      <c r="AI46">
        <v>8.6574939999999998</v>
      </c>
      <c r="AJ46">
        <v>8.6572320000000005</v>
      </c>
      <c r="AK46" s="8">
        <v>2E-3</v>
      </c>
    </row>
    <row r="47" spans="1:37" x14ac:dyDescent="0.25">
      <c r="A47" t="s">
        <v>198</v>
      </c>
      <c r="B47" t="s">
        <v>199</v>
      </c>
      <c r="C47" t="s">
        <v>200</v>
      </c>
      <c r="D47" t="s">
        <v>201</v>
      </c>
      <c r="E47">
        <v>1.3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5">
      <c r="A48" t="s">
        <v>202</v>
      </c>
      <c r="B48" t="s">
        <v>203</v>
      </c>
      <c r="C48" t="s">
        <v>204</v>
      </c>
      <c r="D48" t="s">
        <v>205</v>
      </c>
      <c r="E48">
        <v>3.3528180000000001</v>
      </c>
      <c r="F48">
        <v>3.4062890000000001</v>
      </c>
      <c r="G48">
        <v>3.4518490000000002</v>
      </c>
      <c r="H48">
        <v>3.4754559999999999</v>
      </c>
      <c r="I48">
        <v>3.4962740000000001</v>
      </c>
      <c r="J48">
        <v>3.5159449999999999</v>
      </c>
      <c r="K48">
        <v>3.534459</v>
      </c>
      <c r="L48">
        <v>3.5519579999999999</v>
      </c>
      <c r="M48">
        <v>3.5674389999999998</v>
      </c>
      <c r="N48">
        <v>3.5810949999999999</v>
      </c>
      <c r="O48">
        <v>3.593175</v>
      </c>
      <c r="P48">
        <v>3.603888</v>
      </c>
      <c r="Q48">
        <v>3.613353</v>
      </c>
      <c r="R48">
        <v>3.6221030000000001</v>
      </c>
      <c r="S48">
        <v>3.6302289999999999</v>
      </c>
      <c r="T48">
        <v>3.637724</v>
      </c>
      <c r="U48">
        <v>3.6445829999999999</v>
      </c>
      <c r="V48">
        <v>3.650874</v>
      </c>
      <c r="W48">
        <v>3.656628</v>
      </c>
      <c r="X48">
        <v>3.6618659999999998</v>
      </c>
      <c r="Y48">
        <v>3.6666249999999998</v>
      </c>
      <c r="Z48">
        <v>3.6707200000000002</v>
      </c>
      <c r="AA48">
        <v>3.6742629999999998</v>
      </c>
      <c r="AB48">
        <v>3.6772420000000001</v>
      </c>
      <c r="AC48">
        <v>3.6794889999999998</v>
      </c>
      <c r="AD48">
        <v>3.681114</v>
      </c>
      <c r="AE48">
        <v>3.6820580000000001</v>
      </c>
      <c r="AF48">
        <v>3.682347</v>
      </c>
      <c r="AG48">
        <v>3.6826270000000001</v>
      </c>
      <c r="AH48">
        <v>3.6828720000000001</v>
      </c>
      <c r="AI48">
        <v>3.683055</v>
      </c>
      <c r="AJ48">
        <v>3.6831909999999999</v>
      </c>
      <c r="AK48" s="8">
        <v>3.0000000000000001E-3</v>
      </c>
    </row>
    <row r="49" spans="1:37" x14ac:dyDescent="0.25">
      <c r="A49" t="s">
        <v>206</v>
      </c>
      <c r="B49" t="s">
        <v>207</v>
      </c>
      <c r="C49" t="s">
        <v>208</v>
      </c>
      <c r="D49" t="s">
        <v>209</v>
      </c>
      <c r="E49">
        <v>0.815604</v>
      </c>
      <c r="F49">
        <v>0.81950800000000001</v>
      </c>
      <c r="G49">
        <v>0.82336200000000004</v>
      </c>
      <c r="H49">
        <v>0.82717200000000002</v>
      </c>
      <c r="I49">
        <v>0.83110499999999998</v>
      </c>
      <c r="J49">
        <v>0.83503899999999998</v>
      </c>
      <c r="K49">
        <v>0.83898700000000004</v>
      </c>
      <c r="L49">
        <v>0.84297999999999995</v>
      </c>
      <c r="M49">
        <v>0.84667599999999998</v>
      </c>
      <c r="N49">
        <v>0.85008099999999998</v>
      </c>
      <c r="O49">
        <v>0.85316499999999995</v>
      </c>
      <c r="P49">
        <v>0.85592900000000005</v>
      </c>
      <c r="Q49">
        <v>0.85838800000000004</v>
      </c>
      <c r="R49">
        <v>0.86055300000000001</v>
      </c>
      <c r="S49">
        <v>0.86244799999999999</v>
      </c>
      <c r="T49">
        <v>0.86406400000000005</v>
      </c>
      <c r="U49">
        <v>0.86541100000000004</v>
      </c>
      <c r="V49">
        <v>0.86649500000000002</v>
      </c>
      <c r="W49">
        <v>0.86735200000000001</v>
      </c>
      <c r="X49">
        <v>0.86797500000000005</v>
      </c>
      <c r="Y49">
        <v>0.868371</v>
      </c>
      <c r="Z49">
        <v>0.868529</v>
      </c>
      <c r="AA49">
        <v>0.86846199999999996</v>
      </c>
      <c r="AB49">
        <v>0.86842699999999995</v>
      </c>
      <c r="AC49">
        <v>0.86841599999999997</v>
      </c>
      <c r="AD49">
        <v>0.86841900000000005</v>
      </c>
      <c r="AE49">
        <v>0.86843300000000001</v>
      </c>
      <c r="AF49">
        <v>0.86845300000000003</v>
      </c>
      <c r="AG49">
        <v>0.86847700000000005</v>
      </c>
      <c r="AH49">
        <v>0.86850099999999997</v>
      </c>
      <c r="AI49">
        <v>0.86852399999999996</v>
      </c>
      <c r="AJ49">
        <v>0.86854600000000004</v>
      </c>
      <c r="AK49" s="8">
        <v>2E-3</v>
      </c>
    </row>
    <row r="50" spans="1:37" x14ac:dyDescent="0.25">
      <c r="A50" t="s">
        <v>210</v>
      </c>
      <c r="B50" t="s">
        <v>211</v>
      </c>
      <c r="C50" t="s">
        <v>212</v>
      </c>
      <c r="D50" t="s">
        <v>209</v>
      </c>
      <c r="E50">
        <v>0.83301199999999997</v>
      </c>
      <c r="F50">
        <v>0.83394999999999997</v>
      </c>
      <c r="G50">
        <v>0.83488200000000001</v>
      </c>
      <c r="H50">
        <v>0.83582500000000004</v>
      </c>
      <c r="I50">
        <v>0.83675999999999995</v>
      </c>
      <c r="J50">
        <v>0.83770500000000003</v>
      </c>
      <c r="K50">
        <v>0.83865900000000004</v>
      </c>
      <c r="L50">
        <v>0.83962300000000001</v>
      </c>
      <c r="M50">
        <v>0.84053100000000003</v>
      </c>
      <c r="N50">
        <v>0.841387</v>
      </c>
      <c r="O50">
        <v>0.84218000000000004</v>
      </c>
      <c r="P50">
        <v>0.84289400000000003</v>
      </c>
      <c r="Q50">
        <v>0.84355000000000002</v>
      </c>
      <c r="R50">
        <v>0.84413400000000005</v>
      </c>
      <c r="S50">
        <v>0.84465999999999997</v>
      </c>
      <c r="T50">
        <v>0.84512500000000002</v>
      </c>
      <c r="U50">
        <v>0.84552899999999998</v>
      </c>
      <c r="V50">
        <v>0.84587299999999999</v>
      </c>
      <c r="W50">
        <v>0.84615799999999997</v>
      </c>
      <c r="X50">
        <v>0.84638400000000003</v>
      </c>
      <c r="Y50">
        <v>0.84654799999999997</v>
      </c>
      <c r="Z50">
        <v>0.84664200000000001</v>
      </c>
      <c r="AA50">
        <v>0.84668200000000005</v>
      </c>
      <c r="AB50">
        <v>0.84672899999999995</v>
      </c>
      <c r="AC50">
        <v>0.84677899999999995</v>
      </c>
      <c r="AD50">
        <v>0.846831</v>
      </c>
      <c r="AE50">
        <v>0.84688699999999995</v>
      </c>
      <c r="AF50">
        <v>0.84693600000000002</v>
      </c>
      <c r="AG50">
        <v>0.84698300000000004</v>
      </c>
      <c r="AH50">
        <v>0.84702500000000003</v>
      </c>
      <c r="AI50">
        <v>0.84705799999999998</v>
      </c>
      <c r="AJ50">
        <v>0.84707900000000003</v>
      </c>
      <c r="AK50" s="8">
        <v>1E-3</v>
      </c>
    </row>
    <row r="51" spans="1:37" x14ac:dyDescent="0.25">
      <c r="A51" t="s">
        <v>213</v>
      </c>
      <c r="C51" t="s">
        <v>214</v>
      </c>
    </row>
    <row r="52" spans="1:37" x14ac:dyDescent="0.25">
      <c r="A52" t="s">
        <v>215</v>
      </c>
      <c r="B52" t="s">
        <v>216</v>
      </c>
      <c r="C52" t="s">
        <v>217</v>
      </c>
      <c r="D52" t="s">
        <v>218</v>
      </c>
      <c r="E52">
        <v>13.628468</v>
      </c>
      <c r="F52">
        <v>13.751341999999999</v>
      </c>
      <c r="G52">
        <v>13.874824</v>
      </c>
      <c r="H52">
        <v>14.000648</v>
      </c>
      <c r="I52">
        <v>14.189617</v>
      </c>
      <c r="J52">
        <v>14.363944</v>
      </c>
      <c r="K52">
        <v>14.526837</v>
      </c>
      <c r="L52">
        <v>14.677469</v>
      </c>
      <c r="M52">
        <v>14.816541000000001</v>
      </c>
      <c r="N52">
        <v>14.944065</v>
      </c>
      <c r="O52">
        <v>15.060946</v>
      </c>
      <c r="P52">
        <v>15.166916000000001</v>
      </c>
      <c r="Q52">
        <v>15.262172</v>
      </c>
      <c r="R52">
        <v>15.346278</v>
      </c>
      <c r="S52">
        <v>15.41886</v>
      </c>
      <c r="T52">
        <v>15.479687999999999</v>
      </c>
      <c r="U52">
        <v>15.527931000000001</v>
      </c>
      <c r="V52">
        <v>15.561934000000001</v>
      </c>
      <c r="W52">
        <v>15.580244</v>
      </c>
      <c r="X52">
        <v>15.596812999999999</v>
      </c>
      <c r="Y52">
        <v>15.611336</v>
      </c>
      <c r="Z52">
        <v>15.623612</v>
      </c>
      <c r="AA52">
        <v>15.633625</v>
      </c>
      <c r="AB52">
        <v>15.641453</v>
      </c>
      <c r="AC52">
        <v>15.647259</v>
      </c>
      <c r="AD52">
        <v>15.651289</v>
      </c>
      <c r="AE52">
        <v>15.653836999999999</v>
      </c>
      <c r="AF52">
        <v>15.655206</v>
      </c>
      <c r="AG52">
        <v>15.655730999999999</v>
      </c>
      <c r="AH52">
        <v>15.655652999999999</v>
      </c>
      <c r="AI52">
        <v>15.655182999999999</v>
      </c>
      <c r="AJ52">
        <v>15.654491999999999</v>
      </c>
      <c r="AK52" s="8">
        <v>4.0000000000000001E-3</v>
      </c>
    </row>
    <row r="53" spans="1:37" x14ac:dyDescent="0.25">
      <c r="A53" t="s">
        <v>198</v>
      </c>
      <c r="B53" t="s">
        <v>219</v>
      </c>
      <c r="C53" t="s">
        <v>220</v>
      </c>
      <c r="D53" t="s">
        <v>201</v>
      </c>
      <c r="E53">
        <v>0.6</v>
      </c>
      <c r="F53">
        <v>0.60573699999999997</v>
      </c>
      <c r="G53">
        <v>0.61110500000000001</v>
      </c>
      <c r="H53">
        <v>0.61707999999999996</v>
      </c>
      <c r="I53">
        <v>0.62369200000000002</v>
      </c>
      <c r="J53">
        <v>0.63010900000000003</v>
      </c>
      <c r="K53">
        <v>0.63632299999999997</v>
      </c>
      <c r="L53">
        <v>0.64231199999999999</v>
      </c>
      <c r="M53">
        <v>0.64814300000000002</v>
      </c>
      <c r="N53">
        <v>0.65388299999999999</v>
      </c>
      <c r="O53">
        <v>0.65969299999999997</v>
      </c>
      <c r="P53">
        <v>0.665686</v>
      </c>
      <c r="Q53">
        <v>0.67196</v>
      </c>
      <c r="R53">
        <v>0.67845299999999997</v>
      </c>
      <c r="S53">
        <v>0.68484699999999998</v>
      </c>
      <c r="T53">
        <v>0.69062699999999999</v>
      </c>
      <c r="U53">
        <v>0.69520499999999996</v>
      </c>
      <c r="V53">
        <v>0.69813899999999995</v>
      </c>
      <c r="W53">
        <v>0.69932300000000003</v>
      </c>
      <c r="X53">
        <v>0.69982299999999997</v>
      </c>
      <c r="Y53">
        <v>0.69996999999999998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5">
      <c r="A54" t="s">
        <v>221</v>
      </c>
      <c r="B54" t="s">
        <v>222</v>
      </c>
      <c r="C54" t="s">
        <v>223</v>
      </c>
      <c r="D54" t="s">
        <v>224</v>
      </c>
      <c r="E54">
        <v>15.019415</v>
      </c>
      <c r="F54">
        <v>15.390105</v>
      </c>
      <c r="G54">
        <v>15.707148</v>
      </c>
      <c r="H54">
        <v>15.869014</v>
      </c>
      <c r="I54">
        <v>16.008043000000001</v>
      </c>
      <c r="J54">
        <v>16.141196999999998</v>
      </c>
      <c r="K54">
        <v>16.267306999999999</v>
      </c>
      <c r="L54">
        <v>16.386552999999999</v>
      </c>
      <c r="M54">
        <v>16.492063999999999</v>
      </c>
      <c r="N54">
        <v>16.585182</v>
      </c>
      <c r="O54">
        <v>16.667504999999998</v>
      </c>
      <c r="P54">
        <v>16.740470999999999</v>
      </c>
      <c r="Q54">
        <v>16.804887999999998</v>
      </c>
      <c r="R54">
        <v>16.864073000000001</v>
      </c>
      <c r="S54">
        <v>16.918793000000001</v>
      </c>
      <c r="T54">
        <v>16.969044</v>
      </c>
      <c r="U54">
        <v>17.014918999999999</v>
      </c>
      <c r="V54">
        <v>17.056799000000002</v>
      </c>
      <c r="W54">
        <v>17.094957000000001</v>
      </c>
      <c r="X54">
        <v>17.129550999999999</v>
      </c>
      <c r="Y54">
        <v>17.160864</v>
      </c>
      <c r="Z54">
        <v>17.187788000000001</v>
      </c>
      <c r="AA54">
        <v>17.211051999999999</v>
      </c>
      <c r="AB54">
        <v>17.230554999999999</v>
      </c>
      <c r="AC54">
        <v>17.245277000000002</v>
      </c>
      <c r="AD54">
        <v>17.255977999999999</v>
      </c>
      <c r="AE54">
        <v>17.262218000000001</v>
      </c>
      <c r="AF54">
        <v>17.264154000000001</v>
      </c>
      <c r="AG54">
        <v>17.266027000000001</v>
      </c>
      <c r="AH54">
        <v>17.267637000000001</v>
      </c>
      <c r="AI54">
        <v>17.268829</v>
      </c>
      <c r="AJ54">
        <v>17.269665</v>
      </c>
      <c r="AK54" s="8">
        <v>5.0000000000000001E-3</v>
      </c>
    </row>
    <row r="55" spans="1:37" x14ac:dyDescent="0.25">
      <c r="A55" t="s">
        <v>225</v>
      </c>
      <c r="B55" t="s">
        <v>226</v>
      </c>
      <c r="C55" t="s">
        <v>227</v>
      </c>
      <c r="D55" t="s">
        <v>218</v>
      </c>
      <c r="E55">
        <v>13.063992000000001</v>
      </c>
      <c r="F55">
        <v>13.201715</v>
      </c>
      <c r="G55">
        <v>13.337156999999999</v>
      </c>
      <c r="H55">
        <v>13.470661</v>
      </c>
      <c r="I55">
        <v>13.661602999999999</v>
      </c>
      <c r="J55">
        <v>13.839343</v>
      </c>
      <c r="K55">
        <v>14.003154</v>
      </c>
      <c r="L55">
        <v>14.152417</v>
      </c>
      <c r="M55">
        <v>14.287701</v>
      </c>
      <c r="N55">
        <v>14.409393</v>
      </c>
      <c r="O55">
        <v>14.519396</v>
      </c>
      <c r="P55">
        <v>14.617293</v>
      </c>
      <c r="Q55">
        <v>14.703091000000001</v>
      </c>
      <c r="R55">
        <v>14.777593</v>
      </c>
      <c r="S55">
        <v>14.842439000000001</v>
      </c>
      <c r="T55">
        <v>14.897216999999999</v>
      </c>
      <c r="U55">
        <v>14.942557000000001</v>
      </c>
      <c r="V55">
        <v>14.977811000000001</v>
      </c>
      <c r="W55">
        <v>15.001628999999999</v>
      </c>
      <c r="X55">
        <v>15.025048999999999</v>
      </c>
      <c r="Y55">
        <v>15.047556999999999</v>
      </c>
      <c r="Z55">
        <v>15.068643</v>
      </c>
      <c r="AA55">
        <v>15.087876</v>
      </c>
      <c r="AB55">
        <v>15.104975</v>
      </c>
      <c r="AC55">
        <v>15.119759</v>
      </c>
      <c r="AD55">
        <v>15.132191000000001</v>
      </c>
      <c r="AE55">
        <v>15.142374999999999</v>
      </c>
      <c r="AF55">
        <v>15.150517000000001</v>
      </c>
      <c r="AG55">
        <v>15.156924999999999</v>
      </c>
      <c r="AH55">
        <v>15.161902</v>
      </c>
      <c r="AI55">
        <v>15.165761</v>
      </c>
      <c r="AJ55">
        <v>15.16878</v>
      </c>
      <c r="AK55" s="8">
        <v>5.0000000000000001E-3</v>
      </c>
    </row>
    <row r="56" spans="1:37" x14ac:dyDescent="0.25">
      <c r="A56" t="s">
        <v>228</v>
      </c>
      <c r="B56" t="s">
        <v>229</v>
      </c>
      <c r="C56" t="s">
        <v>230</v>
      </c>
      <c r="D56" t="s">
        <v>224</v>
      </c>
      <c r="E56">
        <v>11.089377000000001</v>
      </c>
      <c r="F56">
        <v>11.152689000000001</v>
      </c>
      <c r="G56">
        <v>11.219194999999999</v>
      </c>
      <c r="H56">
        <v>11.291352</v>
      </c>
      <c r="I56">
        <v>11.368314</v>
      </c>
      <c r="J56">
        <v>11.450993</v>
      </c>
      <c r="K56">
        <v>11.526907</v>
      </c>
      <c r="L56">
        <v>11.593225</v>
      </c>
      <c r="M56">
        <v>11.649609</v>
      </c>
      <c r="N56">
        <v>11.69727</v>
      </c>
      <c r="O56">
        <v>11.735435000000001</v>
      </c>
      <c r="P56">
        <v>11.786841000000001</v>
      </c>
      <c r="Q56">
        <v>11.823672</v>
      </c>
      <c r="R56">
        <v>11.846556</v>
      </c>
      <c r="S56">
        <v>11.870701</v>
      </c>
      <c r="T56">
        <v>11.895593</v>
      </c>
      <c r="U56">
        <v>11.920514000000001</v>
      </c>
      <c r="V56">
        <v>11.944622000000001</v>
      </c>
      <c r="W56">
        <v>11.96688</v>
      </c>
      <c r="X56">
        <v>11.986381</v>
      </c>
      <c r="Y56">
        <v>12.002324</v>
      </c>
      <c r="Z56">
        <v>12.028273</v>
      </c>
      <c r="AA56">
        <v>12.050117</v>
      </c>
      <c r="AB56">
        <v>12.068775</v>
      </c>
      <c r="AC56">
        <v>12.085065</v>
      </c>
      <c r="AD56">
        <v>12.099886</v>
      </c>
      <c r="AE56">
        <v>12.113713000000001</v>
      </c>
      <c r="AF56">
        <v>12.126626</v>
      </c>
      <c r="AG56">
        <v>12.138464000000001</v>
      </c>
      <c r="AH56">
        <v>12.148823</v>
      </c>
      <c r="AI56">
        <v>12.157327</v>
      </c>
      <c r="AJ56">
        <v>12.163838</v>
      </c>
      <c r="AK56" s="8">
        <v>3.0000000000000001E-3</v>
      </c>
    </row>
    <row r="57" spans="1:37" x14ac:dyDescent="0.25">
      <c r="A57" t="s">
        <v>231</v>
      </c>
      <c r="C57" t="s">
        <v>232</v>
      </c>
    </row>
    <row r="58" spans="1:37" x14ac:dyDescent="0.25">
      <c r="A58" t="s">
        <v>233</v>
      </c>
      <c r="B58" t="s">
        <v>234</v>
      </c>
      <c r="C58" t="s">
        <v>235</v>
      </c>
      <c r="D58" t="s">
        <v>236</v>
      </c>
      <c r="E58">
        <v>0.90388299999999999</v>
      </c>
      <c r="F58">
        <v>0.90898599999999996</v>
      </c>
      <c r="G58">
        <v>0.91415800000000003</v>
      </c>
      <c r="H58">
        <v>0.91939599999999999</v>
      </c>
      <c r="I58">
        <v>0.92458399999999996</v>
      </c>
      <c r="J58">
        <v>0.92974699999999999</v>
      </c>
      <c r="K58">
        <v>0.93488599999999999</v>
      </c>
      <c r="L58">
        <v>0.93997699999999995</v>
      </c>
      <c r="M58">
        <v>0.94458200000000003</v>
      </c>
      <c r="N58">
        <v>0.94872599999999996</v>
      </c>
      <c r="O58">
        <v>0.95240400000000003</v>
      </c>
      <c r="P58">
        <v>0.95564400000000005</v>
      </c>
      <c r="Q58">
        <v>0.95845599999999997</v>
      </c>
      <c r="R58">
        <v>0.96083700000000005</v>
      </c>
      <c r="S58">
        <v>0.96280699999999997</v>
      </c>
      <c r="T58">
        <v>0.96436500000000003</v>
      </c>
      <c r="U58">
        <v>0.96551299999999995</v>
      </c>
      <c r="V58">
        <v>0.96626599999999996</v>
      </c>
      <c r="W58">
        <v>0.96661799999999998</v>
      </c>
      <c r="X58">
        <v>0.96658500000000003</v>
      </c>
      <c r="Y58">
        <v>0.96655999999999997</v>
      </c>
      <c r="Z58">
        <v>0.96654300000000004</v>
      </c>
      <c r="AA58">
        <v>0.96653299999999998</v>
      </c>
      <c r="AB58">
        <v>0.96653100000000003</v>
      </c>
      <c r="AC58">
        <v>0.96653199999999995</v>
      </c>
      <c r="AD58">
        <v>0.96653599999999995</v>
      </c>
      <c r="AE58">
        <v>0.96654399999999996</v>
      </c>
      <c r="AF58">
        <v>0.96655400000000002</v>
      </c>
      <c r="AG58">
        <v>0.96656699999999995</v>
      </c>
      <c r="AH58">
        <v>0.96657899999999997</v>
      </c>
      <c r="AI58">
        <v>0.96659200000000001</v>
      </c>
      <c r="AJ58">
        <v>0.96660199999999996</v>
      </c>
      <c r="AK58" s="8">
        <v>2E-3</v>
      </c>
    </row>
    <row r="59" spans="1:37" x14ac:dyDescent="0.25">
      <c r="A59" t="s">
        <v>237</v>
      </c>
      <c r="B59" t="s">
        <v>238</v>
      </c>
      <c r="C59" t="s">
        <v>239</v>
      </c>
      <c r="D59" t="s">
        <v>236</v>
      </c>
      <c r="E59">
        <v>0.602607</v>
      </c>
      <c r="F59">
        <v>0.60826999999999998</v>
      </c>
      <c r="G59">
        <v>0.61333300000000002</v>
      </c>
      <c r="H59">
        <v>0.61779600000000001</v>
      </c>
      <c r="I59">
        <v>0.62166600000000005</v>
      </c>
      <c r="J59">
        <v>0.62493200000000004</v>
      </c>
      <c r="K59">
        <v>0.62762499999999999</v>
      </c>
      <c r="L59">
        <v>0.62975899999999996</v>
      </c>
      <c r="M59">
        <v>0.63136000000000003</v>
      </c>
      <c r="N59">
        <v>0.632386</v>
      </c>
      <c r="O59">
        <v>0.63287099999999996</v>
      </c>
      <c r="P59">
        <v>0.63289700000000004</v>
      </c>
      <c r="Q59">
        <v>0.63292599999999999</v>
      </c>
      <c r="R59">
        <v>0.63295800000000002</v>
      </c>
      <c r="S59">
        <v>0.63300199999999995</v>
      </c>
      <c r="T59">
        <v>0.63305100000000003</v>
      </c>
      <c r="U59">
        <v>0.63310100000000002</v>
      </c>
      <c r="V59">
        <v>0.63315100000000002</v>
      </c>
      <c r="W59">
        <v>0.63320399999999999</v>
      </c>
      <c r="X59">
        <v>0.63325699999999996</v>
      </c>
      <c r="Y59">
        <v>0.63330900000000001</v>
      </c>
      <c r="Z59">
        <v>0.63335900000000001</v>
      </c>
      <c r="AA59">
        <v>0.63340700000000005</v>
      </c>
      <c r="AB59">
        <v>0.63345300000000004</v>
      </c>
      <c r="AC59">
        <v>0.63349599999999995</v>
      </c>
      <c r="AD59">
        <v>0.63353400000000004</v>
      </c>
      <c r="AE59">
        <v>0.63357200000000002</v>
      </c>
      <c r="AF59">
        <v>0.633606</v>
      </c>
      <c r="AG59">
        <v>0.63363999999999998</v>
      </c>
      <c r="AH59">
        <v>0.63367300000000004</v>
      </c>
      <c r="AI59">
        <v>0.63370499999999996</v>
      </c>
      <c r="AJ59">
        <v>0.63373699999999999</v>
      </c>
      <c r="AK59" s="8">
        <v>2E-3</v>
      </c>
    </row>
    <row r="60" spans="1:37" x14ac:dyDescent="0.25">
      <c r="A60" t="s">
        <v>240</v>
      </c>
      <c r="B60" t="s">
        <v>241</v>
      </c>
      <c r="C60" t="s">
        <v>242</v>
      </c>
      <c r="D60" t="s">
        <v>236</v>
      </c>
      <c r="E60">
        <v>0.56606800000000002</v>
      </c>
      <c r="F60">
        <v>0.58214100000000002</v>
      </c>
      <c r="G60">
        <v>0.59745099999999995</v>
      </c>
      <c r="H60">
        <v>0.611703</v>
      </c>
      <c r="I60">
        <v>0.62466699999999997</v>
      </c>
      <c r="J60">
        <v>0.63600900000000005</v>
      </c>
      <c r="K60">
        <v>0.64559800000000001</v>
      </c>
      <c r="L60">
        <v>0.65348200000000001</v>
      </c>
      <c r="M60">
        <v>0.65952200000000005</v>
      </c>
      <c r="N60">
        <v>0.66364100000000004</v>
      </c>
      <c r="O60">
        <v>0.66574199999999994</v>
      </c>
      <c r="P60">
        <v>0.66577699999999995</v>
      </c>
      <c r="Q60">
        <v>0.66581699999999999</v>
      </c>
      <c r="R60">
        <v>0.66585899999999998</v>
      </c>
      <c r="S60">
        <v>0.66590499999999997</v>
      </c>
      <c r="T60">
        <v>0.66595400000000005</v>
      </c>
      <c r="U60">
        <v>0.66600400000000004</v>
      </c>
      <c r="V60">
        <v>0.66605499999999995</v>
      </c>
      <c r="W60">
        <v>0.66610499999999995</v>
      </c>
      <c r="X60">
        <v>0.66615500000000005</v>
      </c>
      <c r="Y60">
        <v>0.66620400000000002</v>
      </c>
      <c r="Z60">
        <v>0.66624899999999998</v>
      </c>
      <c r="AA60">
        <v>0.666292</v>
      </c>
      <c r="AB60">
        <v>0.66633600000000004</v>
      </c>
      <c r="AC60">
        <v>0.666377</v>
      </c>
      <c r="AD60">
        <v>0.66641600000000001</v>
      </c>
      <c r="AE60">
        <v>0.66645500000000002</v>
      </c>
      <c r="AF60">
        <v>0.66649199999999997</v>
      </c>
      <c r="AG60">
        <v>0.66652800000000001</v>
      </c>
      <c r="AH60">
        <v>0.66656400000000005</v>
      </c>
      <c r="AI60">
        <v>0.66659999999999997</v>
      </c>
      <c r="AJ60">
        <v>0.66663399999999995</v>
      </c>
      <c r="AK60" s="8">
        <v>5.0000000000000001E-3</v>
      </c>
    </row>
    <row r="61" spans="1:37" x14ac:dyDescent="0.25">
      <c r="A61" t="s">
        <v>243</v>
      </c>
      <c r="B61" t="s">
        <v>244</v>
      </c>
      <c r="C61" t="s">
        <v>245</v>
      </c>
      <c r="D61" t="s">
        <v>236</v>
      </c>
      <c r="E61">
        <v>0.59544699999999995</v>
      </c>
      <c r="F61">
        <v>0.599472</v>
      </c>
      <c r="G61">
        <v>0.60328199999999998</v>
      </c>
      <c r="H61">
        <v>0.606877</v>
      </c>
      <c r="I61">
        <v>0.61017699999999997</v>
      </c>
      <c r="J61">
        <v>0.61310200000000004</v>
      </c>
      <c r="K61">
        <v>0.61565499999999995</v>
      </c>
      <c r="L61">
        <v>0.61783399999999999</v>
      </c>
      <c r="M61">
        <v>0.61960300000000001</v>
      </c>
      <c r="N61">
        <v>0.62090500000000004</v>
      </c>
      <c r="O61">
        <v>0.62170300000000001</v>
      </c>
      <c r="P61">
        <v>0.62196799999999997</v>
      </c>
      <c r="Q61">
        <v>0.62225399999999997</v>
      </c>
      <c r="R61">
        <v>0.62255799999999994</v>
      </c>
      <c r="S61">
        <v>0.62288200000000005</v>
      </c>
      <c r="T61">
        <v>0.62322299999999997</v>
      </c>
      <c r="U61">
        <v>0.62357700000000005</v>
      </c>
      <c r="V61">
        <v>0.62394099999999997</v>
      </c>
      <c r="W61">
        <v>0.62431099999999995</v>
      </c>
      <c r="X61">
        <v>0.62468500000000005</v>
      </c>
      <c r="Y61">
        <v>0.62505699999999997</v>
      </c>
      <c r="Z61">
        <v>0.62542299999999995</v>
      </c>
      <c r="AA61">
        <v>0.62577899999999997</v>
      </c>
      <c r="AB61">
        <v>0.62612900000000005</v>
      </c>
      <c r="AC61">
        <v>0.626471</v>
      </c>
      <c r="AD61">
        <v>0.62680400000000003</v>
      </c>
      <c r="AE61">
        <v>0.62713099999999999</v>
      </c>
      <c r="AF61">
        <v>0.62745200000000001</v>
      </c>
      <c r="AG61">
        <v>0.62777300000000003</v>
      </c>
      <c r="AH61">
        <v>0.62809499999999996</v>
      </c>
      <c r="AI61">
        <v>0.62841899999999995</v>
      </c>
      <c r="AJ61">
        <v>0.62874399999999997</v>
      </c>
      <c r="AK61" s="8">
        <v>2E-3</v>
      </c>
    </row>
    <row r="62" spans="1:37" x14ac:dyDescent="0.25">
      <c r="A62" t="s">
        <v>246</v>
      </c>
      <c r="C62" t="s">
        <v>247</v>
      </c>
    </row>
    <row r="63" spans="1:37" x14ac:dyDescent="0.25">
      <c r="A63" t="s">
        <v>185</v>
      </c>
      <c r="B63" t="s">
        <v>248</v>
      </c>
      <c r="C63" t="s">
        <v>249</v>
      </c>
      <c r="D63" t="s">
        <v>250</v>
      </c>
      <c r="E63">
        <v>631.17059300000005</v>
      </c>
      <c r="F63">
        <v>621.62829599999998</v>
      </c>
      <c r="G63">
        <v>611.962402</v>
      </c>
      <c r="H63">
        <v>602.15692100000001</v>
      </c>
      <c r="I63">
        <v>592.27484100000004</v>
      </c>
      <c r="J63">
        <v>582.93145800000002</v>
      </c>
      <c r="K63">
        <v>574.12420699999996</v>
      </c>
      <c r="L63">
        <v>565.85333300000002</v>
      </c>
      <c r="M63">
        <v>558.10553000000004</v>
      </c>
      <c r="N63">
        <v>550.85461399999997</v>
      </c>
      <c r="O63">
        <v>544.08429000000001</v>
      </c>
      <c r="P63">
        <v>537.80908199999999</v>
      </c>
      <c r="Q63">
        <v>532.10931400000004</v>
      </c>
      <c r="R63">
        <v>526.97009300000002</v>
      </c>
      <c r="S63">
        <v>522.37658699999997</v>
      </c>
      <c r="T63">
        <v>518.32519500000001</v>
      </c>
      <c r="U63">
        <v>514.78955099999996</v>
      </c>
      <c r="V63">
        <v>511.76858499999997</v>
      </c>
      <c r="W63">
        <v>509.23284899999999</v>
      </c>
      <c r="X63">
        <v>507.20153800000003</v>
      </c>
      <c r="Y63">
        <v>505.65002399999997</v>
      </c>
      <c r="Z63">
        <v>504.60354599999999</v>
      </c>
      <c r="AA63">
        <v>504.081909</v>
      </c>
      <c r="AB63">
        <v>504.069885</v>
      </c>
      <c r="AC63">
        <v>504.06195100000002</v>
      </c>
      <c r="AD63">
        <v>504.05599999999998</v>
      </c>
      <c r="AE63">
        <v>504.05246</v>
      </c>
      <c r="AF63">
        <v>504.05221599999999</v>
      </c>
      <c r="AG63">
        <v>504.05285600000002</v>
      </c>
      <c r="AH63">
        <v>504.05599999999998</v>
      </c>
      <c r="AI63">
        <v>504.06210299999998</v>
      </c>
      <c r="AJ63">
        <v>504.07015999999999</v>
      </c>
      <c r="AK63" s="8">
        <v>-7.0000000000000001E-3</v>
      </c>
    </row>
    <row r="64" spans="1:37" x14ac:dyDescent="0.25">
      <c r="A64" t="s">
        <v>188</v>
      </c>
      <c r="B64" t="s">
        <v>251</v>
      </c>
      <c r="C64" t="s">
        <v>252</v>
      </c>
      <c r="D64" t="s">
        <v>250</v>
      </c>
      <c r="E64">
        <v>463.17053199999998</v>
      </c>
      <c r="F64">
        <v>458.306488</v>
      </c>
      <c r="G64">
        <v>453.49096700000001</v>
      </c>
      <c r="H64">
        <v>448.71795700000001</v>
      </c>
      <c r="I64">
        <v>443.90039100000001</v>
      </c>
      <c r="J64">
        <v>439.00692700000002</v>
      </c>
      <c r="K64">
        <v>434.04074100000003</v>
      </c>
      <c r="L64">
        <v>429.00714099999999</v>
      </c>
      <c r="M64">
        <v>423.94998199999998</v>
      </c>
      <c r="N64">
        <v>419.13601699999998</v>
      </c>
      <c r="O64">
        <v>414.55874599999999</v>
      </c>
      <c r="P64">
        <v>410.22170999999997</v>
      </c>
      <c r="Q64">
        <v>406.10730000000001</v>
      </c>
      <c r="R64">
        <v>402.21569799999997</v>
      </c>
      <c r="S64">
        <v>398.561218</v>
      </c>
      <c r="T64">
        <v>395.15493800000002</v>
      </c>
      <c r="U64">
        <v>391.98239100000001</v>
      </c>
      <c r="V64">
        <v>389.08480800000001</v>
      </c>
      <c r="W64">
        <v>386.43585200000001</v>
      </c>
      <c r="X64">
        <v>384.04348800000002</v>
      </c>
      <c r="Y64">
        <v>381.891907</v>
      </c>
      <c r="Z64">
        <v>379.96460000000002</v>
      </c>
      <c r="AA64">
        <v>378.30517600000002</v>
      </c>
      <c r="AB64">
        <v>376.889771</v>
      </c>
      <c r="AC64">
        <v>375.75488300000001</v>
      </c>
      <c r="AD64">
        <v>374.91705300000001</v>
      </c>
      <c r="AE64">
        <v>374.37753300000003</v>
      </c>
      <c r="AF64">
        <v>374.12930299999999</v>
      </c>
      <c r="AG64">
        <v>374.12423699999999</v>
      </c>
      <c r="AH64">
        <v>374.12011699999999</v>
      </c>
      <c r="AI64">
        <v>374.11752300000001</v>
      </c>
      <c r="AJ64">
        <v>374.11608899999999</v>
      </c>
      <c r="AK64" s="8">
        <v>-7.0000000000000001E-3</v>
      </c>
    </row>
    <row r="65" spans="1:37" x14ac:dyDescent="0.25">
      <c r="A65" t="s">
        <v>253</v>
      </c>
      <c r="C65" t="s">
        <v>254</v>
      </c>
    </row>
    <row r="66" spans="1:37" x14ac:dyDescent="0.25">
      <c r="A66" t="s">
        <v>255</v>
      </c>
      <c r="C66" t="s">
        <v>256</v>
      </c>
    </row>
    <row r="67" spans="1:37" x14ac:dyDescent="0.25">
      <c r="A67" t="s">
        <v>257</v>
      </c>
      <c r="B67" t="s">
        <v>258</v>
      </c>
      <c r="C67" t="s">
        <v>259</v>
      </c>
      <c r="D67" t="s">
        <v>260</v>
      </c>
      <c r="E67">
        <v>0.96926699999999999</v>
      </c>
      <c r="F67">
        <v>0.96270599999999995</v>
      </c>
      <c r="G67">
        <v>0.95533900000000005</v>
      </c>
      <c r="H67">
        <v>0.94774199999999997</v>
      </c>
      <c r="I67">
        <v>0.94002200000000002</v>
      </c>
      <c r="J67">
        <v>0.93222700000000003</v>
      </c>
      <c r="K67">
        <v>0.92420599999999997</v>
      </c>
      <c r="L67">
        <v>0.91599799999999998</v>
      </c>
      <c r="M67">
        <v>0.90784200000000004</v>
      </c>
      <c r="N67">
        <v>0.89989799999999998</v>
      </c>
      <c r="O67">
        <v>0.89219000000000004</v>
      </c>
      <c r="P67">
        <v>0.88432699999999997</v>
      </c>
      <c r="Q67">
        <v>0.87669299999999994</v>
      </c>
      <c r="R67">
        <v>0.86920600000000003</v>
      </c>
      <c r="S67">
        <v>0.86165099999999994</v>
      </c>
      <c r="T67">
        <v>0.85407699999999998</v>
      </c>
      <c r="U67">
        <v>0.846638</v>
      </c>
      <c r="V67">
        <v>0.83933599999999997</v>
      </c>
      <c r="W67">
        <v>0.83201999999999998</v>
      </c>
      <c r="X67">
        <v>0.82466600000000001</v>
      </c>
      <c r="Y67">
        <v>0.81734600000000002</v>
      </c>
      <c r="Z67">
        <v>0.81011100000000003</v>
      </c>
      <c r="AA67">
        <v>0.80288999999999999</v>
      </c>
      <c r="AB67">
        <v>0.79568499999999998</v>
      </c>
      <c r="AC67">
        <v>0.78847800000000001</v>
      </c>
      <c r="AD67">
        <v>0.78128699999999995</v>
      </c>
      <c r="AE67">
        <v>0.77407800000000004</v>
      </c>
      <c r="AF67">
        <v>0.76688699999999999</v>
      </c>
      <c r="AG67">
        <v>0.75967499999999999</v>
      </c>
      <c r="AH67">
        <v>0.75251000000000001</v>
      </c>
      <c r="AI67">
        <v>0.74537799999999999</v>
      </c>
      <c r="AJ67">
        <v>0.73828000000000005</v>
      </c>
      <c r="AK67" s="8">
        <v>-8.9999999999999993E-3</v>
      </c>
    </row>
    <row r="68" spans="1:37" x14ac:dyDescent="0.25">
      <c r="A68" t="s">
        <v>261</v>
      </c>
      <c r="B68" t="s">
        <v>262</v>
      </c>
      <c r="C68" t="s">
        <v>263</v>
      </c>
      <c r="D68" t="s">
        <v>260</v>
      </c>
      <c r="E68">
        <v>0.89036999999999999</v>
      </c>
      <c r="F68">
        <v>0.89093299999999997</v>
      </c>
      <c r="G68">
        <v>0.89190100000000005</v>
      </c>
      <c r="H68">
        <v>0.89393199999999995</v>
      </c>
      <c r="I68">
        <v>0.87477700000000003</v>
      </c>
      <c r="J68">
        <v>0.87344100000000002</v>
      </c>
      <c r="K68">
        <v>0.87207999999999997</v>
      </c>
      <c r="L68">
        <v>0.870838</v>
      </c>
      <c r="M68">
        <v>0.869726</v>
      </c>
      <c r="N68">
        <v>0.86876799999999998</v>
      </c>
      <c r="O68">
        <v>0.86803900000000001</v>
      </c>
      <c r="P68">
        <v>0.86694499999999997</v>
      </c>
      <c r="Q68">
        <v>0.866201</v>
      </c>
      <c r="R68">
        <v>0.86521999999999999</v>
      </c>
      <c r="S68">
        <v>0.86086700000000005</v>
      </c>
      <c r="T68">
        <v>0.85772599999999999</v>
      </c>
      <c r="U68">
        <v>0.85439600000000004</v>
      </c>
      <c r="V68">
        <v>0.85317500000000002</v>
      </c>
      <c r="W68">
        <v>0.852634</v>
      </c>
      <c r="X68">
        <v>0.852576</v>
      </c>
      <c r="Y68">
        <v>0.852904</v>
      </c>
      <c r="Z68">
        <v>0.85195900000000002</v>
      </c>
      <c r="AA68">
        <v>0.85069499999999998</v>
      </c>
      <c r="AB68">
        <v>0.84990100000000002</v>
      </c>
      <c r="AC68">
        <v>0.84838599999999997</v>
      </c>
      <c r="AD68">
        <v>0.84631599999999996</v>
      </c>
      <c r="AE68">
        <v>0.84418400000000005</v>
      </c>
      <c r="AF68">
        <v>0.84233599999999997</v>
      </c>
      <c r="AG68">
        <v>0.84170800000000001</v>
      </c>
      <c r="AH68">
        <v>0.84148199999999995</v>
      </c>
      <c r="AI68">
        <v>0.84077299999999999</v>
      </c>
      <c r="AJ68">
        <v>0.84012299999999995</v>
      </c>
      <c r="AK68" s="8">
        <v>-2E-3</v>
      </c>
    </row>
    <row r="69" spans="1:37" x14ac:dyDescent="0.25">
      <c r="A69" t="s">
        <v>264</v>
      </c>
      <c r="B69" t="s">
        <v>265</v>
      </c>
      <c r="C69" t="s">
        <v>266</v>
      </c>
      <c r="D69" t="s">
        <v>260</v>
      </c>
      <c r="E69">
        <v>0.96527399999999997</v>
      </c>
      <c r="F69">
        <v>0.95820399999999994</v>
      </c>
      <c r="G69">
        <v>0.95052700000000001</v>
      </c>
      <c r="H69">
        <v>0.94283399999999995</v>
      </c>
      <c r="I69">
        <v>0.93498300000000001</v>
      </c>
      <c r="J69">
        <v>0.92723800000000001</v>
      </c>
      <c r="K69">
        <v>0.91944899999999996</v>
      </c>
      <c r="L69">
        <v>0.91166700000000001</v>
      </c>
      <c r="M69">
        <v>0.90410199999999996</v>
      </c>
      <c r="N69">
        <v>0.89687399999999995</v>
      </c>
      <c r="O69">
        <v>0.88999700000000004</v>
      </c>
      <c r="P69">
        <v>0.88312100000000004</v>
      </c>
      <c r="Q69">
        <v>0.87657200000000002</v>
      </c>
      <c r="R69">
        <v>0.87027900000000002</v>
      </c>
      <c r="S69">
        <v>0.86401700000000003</v>
      </c>
      <c r="T69">
        <v>0.85784099999999996</v>
      </c>
      <c r="U69">
        <v>0.85186700000000004</v>
      </c>
      <c r="V69">
        <v>0.846113</v>
      </c>
      <c r="W69">
        <v>0.84045999999999998</v>
      </c>
      <c r="X69">
        <v>0.83489100000000005</v>
      </c>
      <c r="Y69">
        <v>0.82945999999999998</v>
      </c>
      <c r="Z69">
        <v>0.82419100000000001</v>
      </c>
      <c r="AA69">
        <v>0.81902399999999997</v>
      </c>
      <c r="AB69">
        <v>0.81396199999999996</v>
      </c>
      <c r="AC69">
        <v>0.80898499999999995</v>
      </c>
      <c r="AD69">
        <v>0.80410499999999996</v>
      </c>
      <c r="AE69">
        <v>0.79929300000000003</v>
      </c>
      <c r="AF69">
        <v>0.79457900000000004</v>
      </c>
      <c r="AG69">
        <v>0.78994299999999995</v>
      </c>
      <c r="AH69">
        <v>0.78542999999999996</v>
      </c>
      <c r="AI69">
        <v>0.78102199999999999</v>
      </c>
      <c r="AJ69">
        <v>0.77671699999999999</v>
      </c>
      <c r="AK69" s="8">
        <v>-7.0000000000000001E-3</v>
      </c>
    </row>
    <row r="70" spans="1:37" x14ac:dyDescent="0.25">
      <c r="A70" t="s">
        <v>213</v>
      </c>
      <c r="C70" t="s">
        <v>267</v>
      </c>
    </row>
    <row r="71" spans="1:37" x14ac:dyDescent="0.25">
      <c r="A71" t="s">
        <v>257</v>
      </c>
      <c r="B71" t="s">
        <v>268</v>
      </c>
      <c r="C71" t="s">
        <v>269</v>
      </c>
      <c r="D71" t="s">
        <v>260</v>
      </c>
      <c r="E71">
        <v>0.98990199999999995</v>
      </c>
      <c r="F71">
        <v>0.98781699999999995</v>
      </c>
      <c r="G71">
        <v>0.98538199999999998</v>
      </c>
      <c r="H71">
        <v>0.98284099999999996</v>
      </c>
      <c r="I71">
        <v>0.98023700000000002</v>
      </c>
      <c r="J71">
        <v>0.97759700000000005</v>
      </c>
      <c r="K71">
        <v>0.97485999999999995</v>
      </c>
      <c r="L71">
        <v>0.97204800000000002</v>
      </c>
      <c r="M71">
        <v>0.96924900000000003</v>
      </c>
      <c r="N71">
        <v>0.96651699999999996</v>
      </c>
      <c r="O71">
        <v>0.96387</v>
      </c>
      <c r="P71">
        <v>0.96115799999999996</v>
      </c>
      <c r="Q71">
        <v>0.95850800000000003</v>
      </c>
      <c r="R71">
        <v>0.95589999999999997</v>
      </c>
      <c r="S71">
        <v>0.95324500000000001</v>
      </c>
      <c r="T71">
        <v>0.95057999999999998</v>
      </c>
      <c r="U71">
        <v>0.94796199999999997</v>
      </c>
      <c r="V71">
        <v>0.94539200000000001</v>
      </c>
      <c r="W71">
        <v>0.94281400000000004</v>
      </c>
      <c r="X71">
        <v>0.94020700000000001</v>
      </c>
      <c r="Y71">
        <v>0.93760699999999997</v>
      </c>
      <c r="Z71">
        <v>0.93503899999999995</v>
      </c>
      <c r="AA71">
        <v>0.93246300000000004</v>
      </c>
      <c r="AB71">
        <v>0.92987200000000003</v>
      </c>
      <c r="AC71">
        <v>0.927284</v>
      </c>
      <c r="AD71">
        <v>0.92469699999999999</v>
      </c>
      <c r="AE71">
        <v>0.922095</v>
      </c>
      <c r="AF71">
        <v>0.91949599999999998</v>
      </c>
      <c r="AG71">
        <v>0.91687799999999997</v>
      </c>
      <c r="AH71">
        <v>0.91427000000000003</v>
      </c>
      <c r="AI71">
        <v>0.91167200000000004</v>
      </c>
      <c r="AJ71">
        <v>0.90908199999999995</v>
      </c>
      <c r="AK71" s="8">
        <v>-3.0000000000000001E-3</v>
      </c>
    </row>
    <row r="72" spans="1:37" x14ac:dyDescent="0.25">
      <c r="A72" t="s">
        <v>261</v>
      </c>
      <c r="B72" t="s">
        <v>270</v>
      </c>
      <c r="C72" t="s">
        <v>271</v>
      </c>
      <c r="D72" t="s">
        <v>260</v>
      </c>
      <c r="E72">
        <v>0.99944699999999997</v>
      </c>
      <c r="F72">
        <v>0.99922699999999998</v>
      </c>
      <c r="G72">
        <v>0.99919100000000005</v>
      </c>
      <c r="H72">
        <v>0.99952600000000003</v>
      </c>
      <c r="I72">
        <v>0.993251</v>
      </c>
      <c r="J72">
        <v>0.99274200000000001</v>
      </c>
      <c r="K72">
        <v>0.99208700000000005</v>
      </c>
      <c r="L72">
        <v>0.99178599999999995</v>
      </c>
      <c r="M72">
        <v>0.99148800000000004</v>
      </c>
      <c r="N72">
        <v>0.99147300000000005</v>
      </c>
      <c r="O72">
        <v>0.99128000000000005</v>
      </c>
      <c r="P72">
        <v>0.99089000000000005</v>
      </c>
      <c r="Q72">
        <v>0.99075500000000005</v>
      </c>
      <c r="R72">
        <v>0.99094099999999996</v>
      </c>
      <c r="S72">
        <v>0.98867499999999997</v>
      </c>
      <c r="T72">
        <v>0.986842</v>
      </c>
      <c r="U72">
        <v>0.98464499999999999</v>
      </c>
      <c r="V72">
        <v>0.98351</v>
      </c>
      <c r="W72">
        <v>0.982931</v>
      </c>
      <c r="X72">
        <v>0.98251599999999994</v>
      </c>
      <c r="Y72">
        <v>0.98270800000000003</v>
      </c>
      <c r="Z72">
        <v>0.98225099999999999</v>
      </c>
      <c r="AA72">
        <v>0.98182999999999998</v>
      </c>
      <c r="AB72">
        <v>0.98196700000000003</v>
      </c>
      <c r="AC72">
        <v>0.98153400000000002</v>
      </c>
      <c r="AD72">
        <v>0.98066600000000004</v>
      </c>
      <c r="AE72">
        <v>0.97968900000000003</v>
      </c>
      <c r="AF72">
        <v>0.97900600000000004</v>
      </c>
      <c r="AG72">
        <v>0.97894499999999995</v>
      </c>
      <c r="AH72">
        <v>0.978962</v>
      </c>
      <c r="AI72">
        <v>0.978576</v>
      </c>
      <c r="AJ72">
        <v>0.97815799999999997</v>
      </c>
      <c r="AK72" s="8">
        <v>-1E-3</v>
      </c>
    </row>
    <row r="73" spans="1:37" x14ac:dyDescent="0.25">
      <c r="A73" t="s">
        <v>264</v>
      </c>
      <c r="B73" t="s">
        <v>272</v>
      </c>
      <c r="C73" t="s">
        <v>273</v>
      </c>
      <c r="D73" t="s">
        <v>260</v>
      </c>
      <c r="E73">
        <v>0.990282</v>
      </c>
      <c r="F73">
        <v>0.98837299999999995</v>
      </c>
      <c r="G73">
        <v>0.98617100000000002</v>
      </c>
      <c r="H73">
        <v>0.98391600000000001</v>
      </c>
      <c r="I73">
        <v>0.98157799999999995</v>
      </c>
      <c r="J73">
        <v>0.979244</v>
      </c>
      <c r="K73">
        <v>0.97685699999999998</v>
      </c>
      <c r="L73">
        <v>0.974437</v>
      </c>
      <c r="M73">
        <v>0.97206199999999998</v>
      </c>
      <c r="N73">
        <v>0.96978299999999995</v>
      </c>
      <c r="O73">
        <v>0.967611</v>
      </c>
      <c r="P73">
        <v>0.96541500000000002</v>
      </c>
      <c r="Q73">
        <v>0.96331</v>
      </c>
      <c r="R73">
        <v>0.96127099999999999</v>
      </c>
      <c r="S73">
        <v>0.959198</v>
      </c>
      <c r="T73">
        <v>0.95713000000000004</v>
      </c>
      <c r="U73">
        <v>0.95511400000000002</v>
      </c>
      <c r="V73">
        <v>0.95314900000000002</v>
      </c>
      <c r="W73">
        <v>0.95119600000000004</v>
      </c>
      <c r="X73">
        <v>0.94923800000000003</v>
      </c>
      <c r="Y73">
        <v>0.94730700000000001</v>
      </c>
      <c r="Z73">
        <v>0.94542300000000001</v>
      </c>
      <c r="AA73">
        <v>0.94355199999999995</v>
      </c>
      <c r="AB73">
        <v>0.94169199999999997</v>
      </c>
      <c r="AC73">
        <v>0.93985600000000002</v>
      </c>
      <c r="AD73">
        <v>0.93804200000000004</v>
      </c>
      <c r="AE73">
        <v>0.93623400000000001</v>
      </c>
      <c r="AF73">
        <v>0.93444899999999997</v>
      </c>
      <c r="AG73">
        <v>0.93267199999999995</v>
      </c>
      <c r="AH73">
        <v>0.93092200000000003</v>
      </c>
      <c r="AI73">
        <v>0.92919600000000002</v>
      </c>
      <c r="AJ73">
        <v>0.92748900000000001</v>
      </c>
      <c r="AK73" s="8">
        <v>-2E-3</v>
      </c>
    </row>
    <row r="74" spans="1:37" x14ac:dyDescent="0.25">
      <c r="A74" t="s">
        <v>274</v>
      </c>
      <c r="C74" t="s">
        <v>275</v>
      </c>
    </row>
    <row r="75" spans="1:37" x14ac:dyDescent="0.25">
      <c r="A75" t="s">
        <v>276</v>
      </c>
      <c r="C75" t="s">
        <v>277</v>
      </c>
    </row>
    <row r="76" spans="1:37" x14ac:dyDescent="0.25">
      <c r="A76" t="s">
        <v>278</v>
      </c>
      <c r="C76" t="s">
        <v>279</v>
      </c>
    </row>
    <row r="77" spans="1:37" x14ac:dyDescent="0.25">
      <c r="A77" t="s">
        <v>280</v>
      </c>
      <c r="B77" t="s">
        <v>281</v>
      </c>
      <c r="C77" t="s">
        <v>282</v>
      </c>
      <c r="D77" t="s">
        <v>283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2.1999999999999999E-5</v>
      </c>
      <c r="X77">
        <v>4.3000000000000002E-5</v>
      </c>
      <c r="Y77">
        <v>8.1000000000000004E-5</v>
      </c>
      <c r="Z77">
        <v>1.5100000000000001E-4</v>
      </c>
      <c r="AA77">
        <v>2.7900000000000001E-4</v>
      </c>
      <c r="AB77">
        <v>4.0700000000000003E-4</v>
      </c>
      <c r="AC77">
        <v>5.3600000000000002E-4</v>
      </c>
      <c r="AD77">
        <v>6.6600000000000003E-4</v>
      </c>
      <c r="AE77">
        <v>7.9699999999999997E-4</v>
      </c>
      <c r="AF77">
        <v>9.3000000000000005E-4</v>
      </c>
      <c r="AG77">
        <v>1.0640000000000001E-3</v>
      </c>
      <c r="AH77">
        <v>1.1969999999999999E-3</v>
      </c>
      <c r="AI77">
        <v>1.3309999999999999E-3</v>
      </c>
      <c r="AJ77">
        <v>1.4660000000000001E-3</v>
      </c>
      <c r="AK77" t="s">
        <v>284</v>
      </c>
    </row>
    <row r="78" spans="1:37" x14ac:dyDescent="0.25">
      <c r="A78" t="s">
        <v>285</v>
      </c>
      <c r="B78" t="s">
        <v>286</v>
      </c>
      <c r="C78" t="s">
        <v>287</v>
      </c>
      <c r="D78" t="s">
        <v>283</v>
      </c>
      <c r="E78">
        <v>15.371174999999999</v>
      </c>
      <c r="F78">
        <v>17.789476000000001</v>
      </c>
      <c r="G78">
        <v>20.174282000000002</v>
      </c>
      <c r="H78">
        <v>22.494509000000001</v>
      </c>
      <c r="I78">
        <v>24.817796999999999</v>
      </c>
      <c r="J78">
        <v>27.148112999999999</v>
      </c>
      <c r="K78">
        <v>29.491848000000001</v>
      </c>
      <c r="L78">
        <v>31.857081999999998</v>
      </c>
      <c r="M78">
        <v>34.242167999999999</v>
      </c>
      <c r="N78">
        <v>36.649825999999997</v>
      </c>
      <c r="O78">
        <v>39.084167000000001</v>
      </c>
      <c r="P78">
        <v>41.555790000000002</v>
      </c>
      <c r="Q78">
        <v>44.056389000000003</v>
      </c>
      <c r="R78">
        <v>46.576397</v>
      </c>
      <c r="S78">
        <v>49.118954000000002</v>
      </c>
      <c r="T78">
        <v>51.687271000000003</v>
      </c>
      <c r="U78">
        <v>54.275100999999999</v>
      </c>
      <c r="V78">
        <v>56.878039999999999</v>
      </c>
      <c r="W78">
        <v>59.506382000000002</v>
      </c>
      <c r="X78">
        <v>62.160277999999998</v>
      </c>
      <c r="Y78">
        <v>64.835609000000005</v>
      </c>
      <c r="Z78">
        <v>67.541222000000005</v>
      </c>
      <c r="AA78">
        <v>70.264602999999994</v>
      </c>
      <c r="AB78">
        <v>73.011825999999999</v>
      </c>
      <c r="AC78">
        <v>75.781441000000001</v>
      </c>
      <c r="AD78">
        <v>78.573357000000001</v>
      </c>
      <c r="AE78">
        <v>81.397155999999995</v>
      </c>
      <c r="AF78">
        <v>84.254279999999994</v>
      </c>
      <c r="AG78">
        <v>87.146216999999993</v>
      </c>
      <c r="AH78">
        <v>90.068077000000002</v>
      </c>
      <c r="AI78">
        <v>93.025383000000005</v>
      </c>
      <c r="AJ78">
        <v>96.012932000000006</v>
      </c>
      <c r="AK78" s="8">
        <v>6.0999999999999999E-2</v>
      </c>
    </row>
    <row r="79" spans="1:37" x14ac:dyDescent="0.25">
      <c r="A79" t="s">
        <v>288</v>
      </c>
      <c r="B79" t="s">
        <v>289</v>
      </c>
      <c r="C79" t="s">
        <v>290</v>
      </c>
      <c r="D79" t="s">
        <v>283</v>
      </c>
      <c r="E79">
        <v>1.4080000000000001E-2</v>
      </c>
      <c r="F79">
        <v>1.4080000000000001E-2</v>
      </c>
      <c r="G79">
        <v>1.4080000000000001E-2</v>
      </c>
      <c r="H79">
        <v>1.4080000000000001E-2</v>
      </c>
      <c r="I79">
        <v>1.4080000000000001E-2</v>
      </c>
      <c r="J79">
        <v>1.4080000000000001E-2</v>
      </c>
      <c r="K79">
        <v>1.4080000000000001E-2</v>
      </c>
      <c r="L79">
        <v>1.4080000000000001E-2</v>
      </c>
      <c r="M79">
        <v>1.4080000000000001E-2</v>
      </c>
      <c r="N79">
        <v>1.4080000000000001E-2</v>
      </c>
      <c r="O79">
        <v>1.4080000000000001E-2</v>
      </c>
      <c r="P79">
        <v>1.4080000000000001E-2</v>
      </c>
      <c r="Q79">
        <v>1.4080000000000001E-2</v>
      </c>
      <c r="R79">
        <v>1.4080000000000001E-2</v>
      </c>
      <c r="S79">
        <v>1.4081E-2</v>
      </c>
      <c r="T79">
        <v>1.4083999999999999E-2</v>
      </c>
      <c r="U79">
        <v>1.409E-2</v>
      </c>
      <c r="V79">
        <v>1.4102E-2</v>
      </c>
      <c r="W79">
        <v>1.4123999999999999E-2</v>
      </c>
      <c r="X79">
        <v>1.4166E-2</v>
      </c>
      <c r="Y79">
        <v>1.4241999999999999E-2</v>
      </c>
      <c r="Z79">
        <v>1.4382000000000001E-2</v>
      </c>
      <c r="AA79">
        <v>1.4637000000000001E-2</v>
      </c>
      <c r="AB79">
        <v>1.4893E-2</v>
      </c>
      <c r="AC79">
        <v>1.5151E-2</v>
      </c>
      <c r="AD79">
        <v>1.5412E-2</v>
      </c>
      <c r="AE79">
        <v>1.5675000000000001E-2</v>
      </c>
      <c r="AF79">
        <v>1.5939999999999999E-2</v>
      </c>
      <c r="AG79">
        <v>1.6206999999999999E-2</v>
      </c>
      <c r="AH79">
        <v>1.6475E-2</v>
      </c>
      <c r="AI79">
        <v>1.6743000000000001E-2</v>
      </c>
      <c r="AJ79">
        <v>1.7011999999999999E-2</v>
      </c>
      <c r="AK79" s="8">
        <v>6.0000000000000001E-3</v>
      </c>
    </row>
    <row r="80" spans="1:37" x14ac:dyDescent="0.25">
      <c r="A80" t="s">
        <v>1</v>
      </c>
      <c r="B80" t="s">
        <v>291</v>
      </c>
      <c r="C80" t="s">
        <v>292</v>
      </c>
      <c r="D80" t="s">
        <v>283</v>
      </c>
      <c r="E80">
        <v>15.385255000000001</v>
      </c>
      <c r="F80">
        <v>17.803556</v>
      </c>
      <c r="G80">
        <v>20.188362000000001</v>
      </c>
      <c r="H80">
        <v>22.508589000000001</v>
      </c>
      <c r="I80">
        <v>24.831876999999999</v>
      </c>
      <c r="J80">
        <v>27.162192999999998</v>
      </c>
      <c r="K80">
        <v>29.505928000000001</v>
      </c>
      <c r="L80">
        <v>31.871162000000002</v>
      </c>
      <c r="M80">
        <v>34.256247999999999</v>
      </c>
      <c r="N80">
        <v>36.663905999999997</v>
      </c>
      <c r="O80">
        <v>39.098247999999998</v>
      </c>
      <c r="P80">
        <v>41.569870000000002</v>
      </c>
      <c r="Q80">
        <v>44.070469000000003</v>
      </c>
      <c r="R80">
        <v>46.590477</v>
      </c>
      <c r="S80">
        <v>49.133034000000002</v>
      </c>
      <c r="T80">
        <v>51.701355</v>
      </c>
      <c r="U80">
        <v>54.289195999999997</v>
      </c>
      <c r="V80">
        <v>56.892155000000002</v>
      </c>
      <c r="W80">
        <v>59.520527000000001</v>
      </c>
      <c r="X80">
        <v>62.174484</v>
      </c>
      <c r="Y80">
        <v>64.849936999999997</v>
      </c>
      <c r="Z80">
        <v>67.555756000000002</v>
      </c>
      <c r="AA80">
        <v>70.279526000000004</v>
      </c>
      <c r="AB80">
        <v>73.027122000000006</v>
      </c>
      <c r="AC80">
        <v>75.797127000000003</v>
      </c>
      <c r="AD80">
        <v>78.589432000000002</v>
      </c>
      <c r="AE80">
        <v>81.413634999999999</v>
      </c>
      <c r="AF80">
        <v>84.271148999999994</v>
      </c>
      <c r="AG80">
        <v>87.163482999999999</v>
      </c>
      <c r="AH80">
        <v>90.085746999999998</v>
      </c>
      <c r="AI80">
        <v>93.043464999999998</v>
      </c>
      <c r="AJ80">
        <v>96.031409999999994</v>
      </c>
      <c r="AK80" s="8">
        <v>6.0999999999999999E-2</v>
      </c>
    </row>
    <row r="81" spans="1:37" x14ac:dyDescent="0.25">
      <c r="A81" t="s">
        <v>293</v>
      </c>
      <c r="C81" t="s">
        <v>294</v>
      </c>
    </row>
    <row r="82" spans="1:37" x14ac:dyDescent="0.25">
      <c r="A82" t="s">
        <v>280</v>
      </c>
      <c r="B82" t="s">
        <v>295</v>
      </c>
      <c r="C82" t="s">
        <v>296</v>
      </c>
      <c r="D82" t="s">
        <v>297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6.0999999999999999E-5</v>
      </c>
      <c r="X82">
        <v>1.1900000000000001E-4</v>
      </c>
      <c r="Y82">
        <v>2.2499999999999999E-4</v>
      </c>
      <c r="Z82">
        <v>4.2099999999999999E-4</v>
      </c>
      <c r="AA82">
        <v>7.7700000000000002E-4</v>
      </c>
      <c r="AB82">
        <v>1.134E-3</v>
      </c>
      <c r="AC82">
        <v>1.4940000000000001E-3</v>
      </c>
      <c r="AD82">
        <v>1.8580000000000001E-3</v>
      </c>
      <c r="AE82">
        <v>2.225E-3</v>
      </c>
      <c r="AF82">
        <v>2.5950000000000001E-3</v>
      </c>
      <c r="AG82">
        <v>2.967E-3</v>
      </c>
      <c r="AH82">
        <v>3.3409999999999998E-3</v>
      </c>
      <c r="AI82">
        <v>3.715E-3</v>
      </c>
      <c r="AJ82">
        <v>4.0899999999999999E-3</v>
      </c>
      <c r="AK82" t="s">
        <v>284</v>
      </c>
    </row>
    <row r="83" spans="1:37" x14ac:dyDescent="0.25">
      <c r="A83" t="s">
        <v>285</v>
      </c>
      <c r="B83" t="s">
        <v>298</v>
      </c>
      <c r="C83" t="s">
        <v>299</v>
      </c>
      <c r="D83" t="s">
        <v>297</v>
      </c>
      <c r="E83">
        <v>21.794682000000002</v>
      </c>
      <c r="F83">
        <v>24.929656999999999</v>
      </c>
      <c r="G83">
        <v>28.010867999999999</v>
      </c>
      <c r="H83">
        <v>30.986257999999999</v>
      </c>
      <c r="I83">
        <v>33.966178999999997</v>
      </c>
      <c r="J83">
        <v>36.957526999999999</v>
      </c>
      <c r="K83">
        <v>39.970740999999997</v>
      </c>
      <c r="L83">
        <v>43.018538999999997</v>
      </c>
      <c r="M83">
        <v>46.098610000000001</v>
      </c>
      <c r="N83">
        <v>49.215426999999998</v>
      </c>
      <c r="O83">
        <v>52.375767000000003</v>
      </c>
      <c r="P83">
        <v>55.596657</v>
      </c>
      <c r="Q83">
        <v>58.864421999999998</v>
      </c>
      <c r="R83">
        <v>62.163857</v>
      </c>
      <c r="S83">
        <v>65.500038000000004</v>
      </c>
      <c r="T83">
        <v>68.878135999999998</v>
      </c>
      <c r="U83">
        <v>72.288414000000003</v>
      </c>
      <c r="V83">
        <v>75.723861999999997</v>
      </c>
      <c r="W83">
        <v>79.201019000000002</v>
      </c>
      <c r="X83">
        <v>82.720237999999995</v>
      </c>
      <c r="Y83">
        <v>86.274940000000001</v>
      </c>
      <c r="Z83">
        <v>89.879531999999998</v>
      </c>
      <c r="AA83">
        <v>93.513664000000006</v>
      </c>
      <c r="AB83">
        <v>97.186829000000003</v>
      </c>
      <c r="AC83">
        <v>100.89685799999999</v>
      </c>
      <c r="AD83">
        <v>104.643654</v>
      </c>
      <c r="AE83">
        <v>108.442757</v>
      </c>
      <c r="AF83">
        <v>112.296341</v>
      </c>
      <c r="AG83">
        <v>116.20682499999999</v>
      </c>
      <c r="AH83">
        <v>120.166481</v>
      </c>
      <c r="AI83">
        <v>124.184105</v>
      </c>
      <c r="AJ83">
        <v>128.251419</v>
      </c>
      <c r="AK83" s="8">
        <v>5.8999999999999997E-2</v>
      </c>
    </row>
    <row r="84" spans="1:37" x14ac:dyDescent="0.25">
      <c r="A84" t="s">
        <v>288</v>
      </c>
      <c r="B84" t="s">
        <v>300</v>
      </c>
      <c r="C84" t="s">
        <v>301</v>
      </c>
      <c r="D84" t="s">
        <v>297</v>
      </c>
      <c r="E84">
        <v>1.8376E-2</v>
      </c>
      <c r="F84">
        <v>1.8376E-2</v>
      </c>
      <c r="G84">
        <v>1.8376E-2</v>
      </c>
      <c r="H84">
        <v>1.8376E-2</v>
      </c>
      <c r="I84">
        <v>1.8376E-2</v>
      </c>
      <c r="J84">
        <v>1.8376E-2</v>
      </c>
      <c r="K84">
        <v>1.8376E-2</v>
      </c>
      <c r="L84">
        <v>1.8376E-2</v>
      </c>
      <c r="M84">
        <v>1.8376E-2</v>
      </c>
      <c r="N84">
        <v>1.8376E-2</v>
      </c>
      <c r="O84">
        <v>1.8376E-2</v>
      </c>
      <c r="P84">
        <v>1.8376E-2</v>
      </c>
      <c r="Q84">
        <v>1.8376E-2</v>
      </c>
      <c r="R84">
        <v>1.8376E-2</v>
      </c>
      <c r="S84">
        <v>1.8377000000000001E-2</v>
      </c>
      <c r="T84">
        <v>1.8380000000000001E-2</v>
      </c>
      <c r="U84">
        <v>1.8386E-2</v>
      </c>
      <c r="V84">
        <v>1.8398000000000001E-2</v>
      </c>
      <c r="W84">
        <v>1.8421E-2</v>
      </c>
      <c r="X84">
        <v>1.8463E-2</v>
      </c>
      <c r="Y84">
        <v>1.8540999999999998E-2</v>
      </c>
      <c r="Z84">
        <v>1.8685E-2</v>
      </c>
      <c r="AA84">
        <v>1.8946999999999999E-2</v>
      </c>
      <c r="AB84">
        <v>1.9209E-2</v>
      </c>
      <c r="AC84">
        <v>1.9473000000000001E-2</v>
      </c>
      <c r="AD84">
        <v>1.9740000000000001E-2</v>
      </c>
      <c r="AE84">
        <v>2.0008999999999999E-2</v>
      </c>
      <c r="AF84">
        <v>2.0279999999999999E-2</v>
      </c>
      <c r="AG84">
        <v>2.0552000000000001E-2</v>
      </c>
      <c r="AH84">
        <v>2.0826000000000001E-2</v>
      </c>
      <c r="AI84">
        <v>2.1099E-2</v>
      </c>
      <c r="AJ84">
        <v>2.1374000000000001E-2</v>
      </c>
      <c r="AK84" s="8">
        <v>5.0000000000000001E-3</v>
      </c>
    </row>
    <row r="85" spans="1:37" x14ac:dyDescent="0.25">
      <c r="A85" t="s">
        <v>1</v>
      </c>
      <c r="B85" t="s">
        <v>302</v>
      </c>
      <c r="C85" t="s">
        <v>303</v>
      </c>
      <c r="D85" t="s">
        <v>297</v>
      </c>
      <c r="E85">
        <v>21.813057000000001</v>
      </c>
      <c r="F85">
        <v>24.948032000000001</v>
      </c>
      <c r="G85">
        <v>28.029243000000001</v>
      </c>
      <c r="H85">
        <v>31.004632999999998</v>
      </c>
      <c r="I85">
        <v>33.984554000000003</v>
      </c>
      <c r="J85">
        <v>36.975903000000002</v>
      </c>
      <c r="K85">
        <v>39.989117</v>
      </c>
      <c r="L85">
        <v>43.036915</v>
      </c>
      <c r="M85">
        <v>46.116985</v>
      </c>
      <c r="N85">
        <v>49.233803000000002</v>
      </c>
      <c r="O85">
        <v>52.394142000000002</v>
      </c>
      <c r="P85">
        <v>55.615031999999999</v>
      </c>
      <c r="Q85">
        <v>58.882796999999997</v>
      </c>
      <c r="R85">
        <v>62.182231999999999</v>
      </c>
      <c r="S85">
        <v>65.518416999999999</v>
      </c>
      <c r="T85">
        <v>68.896523000000002</v>
      </c>
      <c r="U85">
        <v>72.306815999999998</v>
      </c>
      <c r="V85">
        <v>75.742287000000005</v>
      </c>
      <c r="W85">
        <v>79.219498000000002</v>
      </c>
      <c r="X85">
        <v>82.738822999999996</v>
      </c>
      <c r="Y85">
        <v>86.293709000000007</v>
      </c>
      <c r="Z85">
        <v>89.898635999999996</v>
      </c>
      <c r="AA85">
        <v>93.533385999999993</v>
      </c>
      <c r="AB85">
        <v>97.207176000000004</v>
      </c>
      <c r="AC85">
        <v>100.917824</v>
      </c>
      <c r="AD85">
        <v>104.66525300000001</v>
      </c>
      <c r="AE85">
        <v>108.464996</v>
      </c>
      <c r="AF85">
        <v>112.319214</v>
      </c>
      <c r="AG85">
        <v>116.23034699999999</v>
      </c>
      <c r="AH85">
        <v>120.190651</v>
      </c>
      <c r="AI85">
        <v>124.208923</v>
      </c>
      <c r="AJ85">
        <v>128.27688599999999</v>
      </c>
      <c r="AK85" s="8">
        <v>5.8999999999999997E-2</v>
      </c>
    </row>
    <row r="86" spans="1:37" x14ac:dyDescent="0.25">
      <c r="A86" t="s">
        <v>304</v>
      </c>
      <c r="C86" t="s">
        <v>305</v>
      </c>
    </row>
    <row r="87" spans="1:37" x14ac:dyDescent="0.25">
      <c r="A87" t="s">
        <v>306</v>
      </c>
      <c r="B87" t="s">
        <v>307</v>
      </c>
      <c r="C87" t="s">
        <v>308</v>
      </c>
      <c r="D87" t="s">
        <v>297</v>
      </c>
      <c r="E87">
        <v>4.1850370000000003</v>
      </c>
      <c r="F87">
        <v>5.1154070000000003</v>
      </c>
      <c r="G87">
        <v>6.0329740000000003</v>
      </c>
      <c r="H87">
        <v>6.9203409999999996</v>
      </c>
      <c r="I87">
        <v>7.8101390000000004</v>
      </c>
      <c r="J87">
        <v>8.7053270000000005</v>
      </c>
      <c r="K87">
        <v>9.6104920000000007</v>
      </c>
      <c r="L87">
        <v>10.531507</v>
      </c>
      <c r="M87">
        <v>11.468572999999999</v>
      </c>
      <c r="N87">
        <v>12.424288000000001</v>
      </c>
      <c r="O87">
        <v>13.402305</v>
      </c>
      <c r="P87">
        <v>14.411619</v>
      </c>
      <c r="Q87">
        <v>15.445729999999999</v>
      </c>
      <c r="R87">
        <v>16.495816999999999</v>
      </c>
      <c r="S87">
        <v>17.565902999999999</v>
      </c>
      <c r="T87">
        <v>18.658424</v>
      </c>
      <c r="U87">
        <v>19.768813999999999</v>
      </c>
      <c r="V87">
        <v>20.890940000000001</v>
      </c>
      <c r="W87">
        <v>22.034739999999999</v>
      </c>
      <c r="X87">
        <v>23.200455000000002</v>
      </c>
      <c r="Y87">
        <v>24.38176</v>
      </c>
      <c r="Z87">
        <v>25.588196</v>
      </c>
      <c r="AA87">
        <v>26.807058000000001</v>
      </c>
      <c r="AB87">
        <v>28.042415999999999</v>
      </c>
      <c r="AC87">
        <v>29.292687999999998</v>
      </c>
      <c r="AD87">
        <v>30.557383000000002</v>
      </c>
      <c r="AE87">
        <v>31.846827999999999</v>
      </c>
      <c r="AF87">
        <v>33.157494</v>
      </c>
      <c r="AG87">
        <v>34.489928999999997</v>
      </c>
      <c r="AH87">
        <v>35.839816999999996</v>
      </c>
      <c r="AI87">
        <v>37.210357999999999</v>
      </c>
      <c r="AJ87">
        <v>38.597220999999998</v>
      </c>
      <c r="AK87" s="8">
        <v>7.3999999999999996E-2</v>
      </c>
    </row>
    <row r="88" spans="1:37" x14ac:dyDescent="0.25">
      <c r="A88" t="s">
        <v>309</v>
      </c>
      <c r="B88" t="s">
        <v>310</v>
      </c>
      <c r="C88" t="s">
        <v>311</v>
      </c>
      <c r="D88" t="s">
        <v>297</v>
      </c>
      <c r="E88">
        <v>17.628018999999998</v>
      </c>
      <c r="F88">
        <v>19.832623000000002</v>
      </c>
      <c r="G88">
        <v>21.996267</v>
      </c>
      <c r="H88">
        <v>24.084291</v>
      </c>
      <c r="I88">
        <v>26.174413999999999</v>
      </c>
      <c r="J88">
        <v>28.270575000000001</v>
      </c>
      <c r="K88">
        <v>30.378626000000001</v>
      </c>
      <c r="L88">
        <v>32.505409</v>
      </c>
      <c r="M88">
        <v>34.648411000000003</v>
      </c>
      <c r="N88">
        <v>36.809513000000003</v>
      </c>
      <c r="O88">
        <v>38.991836999999997</v>
      </c>
      <c r="P88">
        <v>41.203411000000003</v>
      </c>
      <c r="Q88">
        <v>43.437064999999997</v>
      </c>
      <c r="R88">
        <v>45.686413000000002</v>
      </c>
      <c r="S88">
        <v>47.952506999999997</v>
      </c>
      <c r="T88">
        <v>50.238093999999997</v>
      </c>
      <c r="U88">
        <v>52.537993999999998</v>
      </c>
      <c r="V88">
        <v>54.851348999999999</v>
      </c>
      <c r="W88">
        <v>57.184753000000001</v>
      </c>
      <c r="X88">
        <v>59.538364000000001</v>
      </c>
      <c r="Y88">
        <v>61.911945000000003</v>
      </c>
      <c r="Z88">
        <v>64.310447999999994</v>
      </c>
      <c r="AA88">
        <v>66.726326</v>
      </c>
      <c r="AB88">
        <v>69.164756999999994</v>
      </c>
      <c r="AC88">
        <v>71.625136999999995</v>
      </c>
      <c r="AD88">
        <v>74.107872</v>
      </c>
      <c r="AE88">
        <v>76.618163999999993</v>
      </c>
      <c r="AF88">
        <v>79.161727999999997</v>
      </c>
      <c r="AG88">
        <v>81.740416999999994</v>
      </c>
      <c r="AH88">
        <v>84.350830000000002</v>
      </c>
      <c r="AI88">
        <v>86.998565999999997</v>
      </c>
      <c r="AJ88">
        <v>89.679671999999997</v>
      </c>
      <c r="AK88" s="8">
        <v>5.3999999999999999E-2</v>
      </c>
    </row>
    <row r="89" spans="1:37" x14ac:dyDescent="0.25">
      <c r="A89" t="s">
        <v>312</v>
      </c>
      <c r="C89" t="s">
        <v>313</v>
      </c>
    </row>
    <row r="90" spans="1:37" x14ac:dyDescent="0.25">
      <c r="A90" t="s">
        <v>280</v>
      </c>
      <c r="B90" t="s">
        <v>314</v>
      </c>
      <c r="C90" t="s">
        <v>315</v>
      </c>
      <c r="D90" t="s">
        <v>316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4.1E-5</v>
      </c>
      <c r="U90">
        <v>1.0399999999999999E-4</v>
      </c>
      <c r="V90">
        <v>2.32E-4</v>
      </c>
      <c r="W90">
        <v>4.6700000000000002E-4</v>
      </c>
      <c r="X90">
        <v>9.1100000000000003E-4</v>
      </c>
      <c r="Y90">
        <v>1.717E-3</v>
      </c>
      <c r="Z90">
        <v>3.1970000000000002E-3</v>
      </c>
      <c r="AA90">
        <v>5.8939999999999999E-3</v>
      </c>
      <c r="AB90">
        <v>8.5900000000000004E-3</v>
      </c>
      <c r="AC90">
        <v>1.1302E-2</v>
      </c>
      <c r="AD90">
        <v>1.4034E-2</v>
      </c>
      <c r="AE90">
        <v>1.6785000000000001E-2</v>
      </c>
      <c r="AF90">
        <v>1.9556E-2</v>
      </c>
      <c r="AG90">
        <v>2.2334E-2</v>
      </c>
      <c r="AH90">
        <v>2.5115999999999999E-2</v>
      </c>
      <c r="AI90">
        <v>2.7897999999999999E-2</v>
      </c>
      <c r="AJ90">
        <v>3.0682000000000001E-2</v>
      </c>
      <c r="AK90" t="s">
        <v>284</v>
      </c>
    </row>
    <row r="91" spans="1:37" x14ac:dyDescent="0.25">
      <c r="A91" t="s">
        <v>285</v>
      </c>
      <c r="B91" t="s">
        <v>317</v>
      </c>
      <c r="C91" t="s">
        <v>318</v>
      </c>
      <c r="D91" t="s">
        <v>316</v>
      </c>
      <c r="E91">
        <v>188.54342700000001</v>
      </c>
      <c r="F91">
        <v>213.614777</v>
      </c>
      <c r="G91">
        <v>238.959351</v>
      </c>
      <c r="H91">
        <v>259.72048999999998</v>
      </c>
      <c r="I91">
        <v>279.43795799999998</v>
      </c>
      <c r="J91">
        <v>300.01171900000003</v>
      </c>
      <c r="K91">
        <v>323.11703499999999</v>
      </c>
      <c r="L91">
        <v>341.93804899999998</v>
      </c>
      <c r="M91">
        <v>363.44006300000001</v>
      </c>
      <c r="N91">
        <v>387.82488999999998</v>
      </c>
      <c r="O91">
        <v>412.259277</v>
      </c>
      <c r="P91">
        <v>437.47403000000003</v>
      </c>
      <c r="Q91">
        <v>466.01654100000002</v>
      </c>
      <c r="R91">
        <v>492.21710200000001</v>
      </c>
      <c r="S91">
        <v>518.36889599999995</v>
      </c>
      <c r="T91">
        <v>544.72625700000003</v>
      </c>
      <c r="U91">
        <v>570.98754899999994</v>
      </c>
      <c r="V91">
        <v>599.299622</v>
      </c>
      <c r="W91">
        <v>626.85858199999996</v>
      </c>
      <c r="X91">
        <v>654.47466999999995</v>
      </c>
      <c r="Y91">
        <v>682.60290499999996</v>
      </c>
      <c r="Z91">
        <v>709.30468800000006</v>
      </c>
      <c r="AA91">
        <v>738.32354699999996</v>
      </c>
      <c r="AB91">
        <v>767.80419900000004</v>
      </c>
      <c r="AC91">
        <v>802.22631799999999</v>
      </c>
      <c r="AD91">
        <v>831.55706799999996</v>
      </c>
      <c r="AE91">
        <v>862.38354500000003</v>
      </c>
      <c r="AF91">
        <v>895.21197500000005</v>
      </c>
      <c r="AG91">
        <v>924.21380599999998</v>
      </c>
      <c r="AH91">
        <v>955.48742700000003</v>
      </c>
      <c r="AI91">
        <v>987.38165300000003</v>
      </c>
      <c r="AJ91">
        <v>1021.664673</v>
      </c>
      <c r="AK91" s="8">
        <v>5.6000000000000001E-2</v>
      </c>
    </row>
    <row r="92" spans="1:37" x14ac:dyDescent="0.25">
      <c r="A92" t="s">
        <v>288</v>
      </c>
      <c r="B92" t="s">
        <v>319</v>
      </c>
      <c r="C92" t="s">
        <v>320</v>
      </c>
      <c r="D92" t="s">
        <v>316</v>
      </c>
      <c r="E92">
        <v>0.17482800000000001</v>
      </c>
      <c r="F92">
        <v>0.17336199999999999</v>
      </c>
      <c r="G92">
        <v>0.17317099999999999</v>
      </c>
      <c r="H92">
        <v>0.170936</v>
      </c>
      <c r="I92">
        <v>0.16834499999999999</v>
      </c>
      <c r="J92">
        <v>0.16642899999999999</v>
      </c>
      <c r="K92">
        <v>0.16641500000000001</v>
      </c>
      <c r="L92">
        <v>0.16169800000000001</v>
      </c>
      <c r="M92">
        <v>0.16095799999999999</v>
      </c>
      <c r="N92">
        <v>0.16055900000000001</v>
      </c>
      <c r="O92">
        <v>0.16040299999999999</v>
      </c>
      <c r="P92">
        <v>0.15997700000000001</v>
      </c>
      <c r="Q92">
        <v>0.16019800000000001</v>
      </c>
      <c r="R92">
        <v>0.15984200000000001</v>
      </c>
      <c r="S92">
        <v>0.15976799999999999</v>
      </c>
      <c r="T92">
        <v>0.159668</v>
      </c>
      <c r="U92">
        <v>0.159306</v>
      </c>
      <c r="V92">
        <v>0.15925800000000001</v>
      </c>
      <c r="W92">
        <v>0.15912999999999999</v>
      </c>
      <c r="X92">
        <v>0.15929599999999999</v>
      </c>
      <c r="Y92">
        <v>0.15970100000000001</v>
      </c>
      <c r="Z92">
        <v>0.160468</v>
      </c>
      <c r="AA92">
        <v>0.16239999999999999</v>
      </c>
      <c r="AB92">
        <v>0.164489</v>
      </c>
      <c r="AC92">
        <v>0.16666700000000001</v>
      </c>
      <c r="AD92">
        <v>0.16864599999999999</v>
      </c>
      <c r="AE92">
        <v>0.17091100000000001</v>
      </c>
      <c r="AF92">
        <v>0.17313200000000001</v>
      </c>
      <c r="AG92">
        <v>0.17521700000000001</v>
      </c>
      <c r="AH92">
        <v>0.17732999999999999</v>
      </c>
      <c r="AI92">
        <v>0.17945900000000001</v>
      </c>
      <c r="AJ92">
        <v>0.181696</v>
      </c>
      <c r="AK92" s="8">
        <v>1E-3</v>
      </c>
    </row>
    <row r="93" spans="1:37" x14ac:dyDescent="0.25">
      <c r="A93" t="s">
        <v>1</v>
      </c>
      <c r="B93" t="s">
        <v>321</v>
      </c>
      <c r="C93" t="s">
        <v>322</v>
      </c>
      <c r="D93" t="s">
        <v>316</v>
      </c>
      <c r="E93">
        <v>188.71826200000001</v>
      </c>
      <c r="F93">
        <v>213.78813199999999</v>
      </c>
      <c r="G93">
        <v>239.13252299999999</v>
      </c>
      <c r="H93">
        <v>259.89141799999999</v>
      </c>
      <c r="I93">
        <v>279.60629299999999</v>
      </c>
      <c r="J93">
        <v>300.17816199999999</v>
      </c>
      <c r="K93">
        <v>323.28344700000002</v>
      </c>
      <c r="L93">
        <v>342.099762</v>
      </c>
      <c r="M93">
        <v>363.60101300000002</v>
      </c>
      <c r="N93">
        <v>387.98544299999998</v>
      </c>
      <c r="O93">
        <v>412.41967799999998</v>
      </c>
      <c r="P93">
        <v>437.63400300000001</v>
      </c>
      <c r="Q93">
        <v>466.17672700000003</v>
      </c>
      <c r="R93">
        <v>492.37695300000001</v>
      </c>
      <c r="S93">
        <v>518.52868699999999</v>
      </c>
      <c r="T93">
        <v>544.885986</v>
      </c>
      <c r="U93">
        <v>571.146973</v>
      </c>
      <c r="V93">
        <v>599.45910600000002</v>
      </c>
      <c r="W93">
        <v>627.01818800000001</v>
      </c>
      <c r="X93">
        <v>654.63488800000005</v>
      </c>
      <c r="Y93">
        <v>682.76434300000005</v>
      </c>
      <c r="Z93">
        <v>709.46832300000005</v>
      </c>
      <c r="AA93">
        <v>738.49188200000003</v>
      </c>
      <c r="AB93">
        <v>767.97729500000003</v>
      </c>
      <c r="AC93">
        <v>802.40429700000004</v>
      </c>
      <c r="AD93">
        <v>831.73974599999997</v>
      </c>
      <c r="AE93">
        <v>862.57122800000002</v>
      </c>
      <c r="AF93">
        <v>895.40466300000003</v>
      </c>
      <c r="AG93">
        <v>924.41137700000002</v>
      </c>
      <c r="AH93">
        <v>955.68988000000002</v>
      </c>
      <c r="AI93">
        <v>987.58898899999997</v>
      </c>
      <c r="AJ93">
        <v>1021.877075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hyperlinks>
    <hyperlink ref="A2" r:id="rId1" location="/?id=30-AEO2020&amp;cases=ref2020&amp;sourcekey=0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defaultRowHeight="15" x14ac:dyDescent="0.25"/>
  <cols>
    <col min="1" max="1" width="28.7109375" customWidth="1"/>
    <col min="2" max="11" width="7.7109375" style="11" customWidth="1"/>
  </cols>
  <sheetData>
    <row r="1" spans="1:11" ht="30" x14ac:dyDescent="0.25">
      <c r="A1" s="10" t="s">
        <v>323</v>
      </c>
    </row>
    <row r="2" spans="1:11" ht="26.25" customHeight="1" x14ac:dyDescent="0.25">
      <c r="A2" s="121" t="s">
        <v>508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</row>
    <row r="3" spans="1:11" ht="24" customHeight="1" x14ac:dyDescent="0.25">
      <c r="A3" s="12"/>
      <c r="B3" s="136" t="s">
        <v>509</v>
      </c>
      <c r="C3" s="137"/>
      <c r="D3" s="137"/>
      <c r="E3" s="137"/>
      <c r="F3" s="138"/>
      <c r="G3" s="136" t="s">
        <v>325</v>
      </c>
      <c r="H3" s="137"/>
      <c r="I3" s="137"/>
      <c r="J3" s="137"/>
      <c r="K3" s="137"/>
    </row>
    <row r="4" spans="1:11" ht="36.75" customHeight="1" x14ac:dyDescent="0.25">
      <c r="A4" s="12"/>
      <c r="B4" s="139" t="s">
        <v>326</v>
      </c>
      <c r="C4" s="139" t="s">
        <v>473</v>
      </c>
      <c r="D4" s="140" t="s">
        <v>510</v>
      </c>
      <c r="E4" s="141"/>
      <c r="F4" s="141"/>
      <c r="G4" s="139" t="s">
        <v>326</v>
      </c>
      <c r="H4" s="139" t="s">
        <v>473</v>
      </c>
      <c r="I4" s="140" t="s">
        <v>510</v>
      </c>
      <c r="J4" s="141"/>
      <c r="K4" s="141"/>
    </row>
    <row r="5" spans="1:11" ht="89.25" customHeight="1" thickBot="1" x14ac:dyDescent="0.3">
      <c r="A5" s="13"/>
      <c r="B5" s="127" t="s">
        <v>326</v>
      </c>
      <c r="C5" s="127"/>
      <c r="D5" s="50" t="s">
        <v>511</v>
      </c>
      <c r="E5" s="50" t="s">
        <v>512</v>
      </c>
      <c r="F5" s="50" t="s">
        <v>513</v>
      </c>
      <c r="G5" s="127" t="s">
        <v>326</v>
      </c>
      <c r="H5" s="127"/>
      <c r="I5" s="50" t="s">
        <v>511</v>
      </c>
      <c r="J5" s="50" t="s">
        <v>512</v>
      </c>
      <c r="K5" s="50" t="s">
        <v>513</v>
      </c>
    </row>
    <row r="6" spans="1:11" ht="24" customHeight="1" thickTop="1" x14ac:dyDescent="0.25">
      <c r="A6" s="15" t="s">
        <v>335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5">
      <c r="A7" s="18" t="s">
        <v>336</v>
      </c>
      <c r="B7" s="19" t="s">
        <v>337</v>
      </c>
      <c r="C7" s="19" t="s">
        <v>337</v>
      </c>
      <c r="D7" s="19" t="s">
        <v>337</v>
      </c>
      <c r="E7" s="19" t="s">
        <v>337</v>
      </c>
      <c r="F7" s="19" t="s">
        <v>337</v>
      </c>
      <c r="G7" s="19" t="s">
        <v>337</v>
      </c>
      <c r="H7" s="19" t="s">
        <v>337</v>
      </c>
      <c r="I7" s="19" t="s">
        <v>337</v>
      </c>
      <c r="J7" s="19" t="s">
        <v>337</v>
      </c>
      <c r="K7" s="19" t="s">
        <v>337</v>
      </c>
    </row>
    <row r="8" spans="1:11" ht="15" customHeight="1" x14ac:dyDescent="0.25">
      <c r="A8" s="20" t="s">
        <v>338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5">
      <c r="A9" s="20" t="s">
        <v>340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5">
      <c r="A10" s="20" t="s">
        <v>341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5">
      <c r="A11" s="20" t="s">
        <v>342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5">
      <c r="A12" s="20" t="s">
        <v>343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5">
      <c r="A13" s="20" t="s">
        <v>344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5">
      <c r="A14" s="20" t="s">
        <v>345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5">
      <c r="A15" s="20" t="s">
        <v>346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5">
      <c r="A16" s="18" t="s">
        <v>347</v>
      </c>
      <c r="B16" s="18" t="s">
        <v>337</v>
      </c>
      <c r="C16" s="18" t="s">
        <v>337</v>
      </c>
      <c r="D16" s="18" t="s">
        <v>337</v>
      </c>
      <c r="E16" s="18" t="s">
        <v>337</v>
      </c>
      <c r="F16" s="18" t="s">
        <v>337</v>
      </c>
      <c r="G16" s="18" t="s">
        <v>337</v>
      </c>
      <c r="H16" s="18" t="s">
        <v>337</v>
      </c>
      <c r="I16" s="18" t="s">
        <v>337</v>
      </c>
      <c r="J16" s="18" t="s">
        <v>337</v>
      </c>
      <c r="K16" s="18" t="s">
        <v>337</v>
      </c>
    </row>
    <row r="17" spans="1:14" x14ac:dyDescent="0.25">
      <c r="A17" s="20" t="s">
        <v>348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5">
      <c r="A18" s="20" t="s">
        <v>349</v>
      </c>
      <c r="B18" s="17">
        <v>177</v>
      </c>
      <c r="C18" s="17">
        <v>177</v>
      </c>
      <c r="D18" s="17">
        <v>155</v>
      </c>
      <c r="E18" s="17" t="s">
        <v>339</v>
      </c>
      <c r="F18" s="17" t="s">
        <v>339</v>
      </c>
      <c r="G18" s="17">
        <v>1252</v>
      </c>
      <c r="H18" s="17">
        <v>1252</v>
      </c>
      <c r="I18" s="17">
        <v>883</v>
      </c>
      <c r="J18" s="17" t="s">
        <v>339</v>
      </c>
      <c r="K18" s="17" t="s">
        <v>339</v>
      </c>
    </row>
    <row r="19" spans="1:14" x14ac:dyDescent="0.25">
      <c r="A19" s="20" t="s">
        <v>351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5">
      <c r="A20" s="20" t="s">
        <v>352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5">
      <c r="A21" s="21" t="s">
        <v>353</v>
      </c>
      <c r="B21" s="17">
        <v>10</v>
      </c>
      <c r="C21" s="17">
        <v>10</v>
      </c>
      <c r="D21" s="17">
        <v>6</v>
      </c>
      <c r="E21" s="17" t="s">
        <v>339</v>
      </c>
      <c r="F21" s="17">
        <v>2</v>
      </c>
      <c r="G21" s="17">
        <v>2374</v>
      </c>
      <c r="H21" s="17">
        <v>2374</v>
      </c>
      <c r="I21" s="17">
        <v>1419</v>
      </c>
      <c r="J21" s="17" t="s">
        <v>339</v>
      </c>
      <c r="K21" s="17">
        <v>860</v>
      </c>
    </row>
    <row r="22" spans="1:14" x14ac:dyDescent="0.25">
      <c r="A22" s="21" t="s">
        <v>354</v>
      </c>
      <c r="B22" s="17">
        <v>147</v>
      </c>
      <c r="C22" s="17">
        <v>146</v>
      </c>
      <c r="D22" s="17">
        <v>118</v>
      </c>
      <c r="E22" s="17">
        <v>21</v>
      </c>
      <c r="F22" s="17" t="s">
        <v>339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339</v>
      </c>
    </row>
    <row r="23" spans="1:14" x14ac:dyDescent="0.25">
      <c r="A23" s="20" t="s">
        <v>355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5">
      <c r="A24" s="20" t="s">
        <v>356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5">
      <c r="A25" s="23" t="s">
        <v>357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5">
      <c r="A26" s="23" t="s">
        <v>358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5">
      <c r="A27" s="20" t="s">
        <v>359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5">
      <c r="A28" s="20" t="s">
        <v>360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5">
      <c r="A29" s="20" t="s">
        <v>361</v>
      </c>
      <c r="B29" s="17">
        <v>84</v>
      </c>
      <c r="C29" s="17">
        <v>80</v>
      </c>
      <c r="D29" s="17">
        <v>72</v>
      </c>
      <c r="E29" s="17" t="s">
        <v>339</v>
      </c>
      <c r="F29" s="17" t="s">
        <v>339</v>
      </c>
      <c r="G29" s="17">
        <v>1440</v>
      </c>
      <c r="H29" s="17">
        <v>1341</v>
      </c>
      <c r="I29" s="17">
        <v>1139</v>
      </c>
      <c r="J29" s="17" t="s">
        <v>339</v>
      </c>
      <c r="K29" s="17" t="s">
        <v>339</v>
      </c>
    </row>
    <row r="30" spans="1:14" ht="15" customHeight="1" x14ac:dyDescent="0.25">
      <c r="A30" s="20" t="s">
        <v>362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5">
      <c r="A31" s="20" t="s">
        <v>363</v>
      </c>
      <c r="B31" s="17">
        <v>619</v>
      </c>
      <c r="C31" s="17">
        <v>442</v>
      </c>
      <c r="D31" s="17">
        <v>347</v>
      </c>
      <c r="E31" s="17">
        <v>80</v>
      </c>
      <c r="F31" s="17" t="s">
        <v>339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339</v>
      </c>
    </row>
    <row r="32" spans="1:14" ht="15" customHeight="1" x14ac:dyDescent="0.25">
      <c r="A32" s="20" t="s">
        <v>364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5">
      <c r="A33" s="20" t="s">
        <v>365</v>
      </c>
      <c r="B33" s="17">
        <v>125</v>
      </c>
      <c r="C33" s="17">
        <v>98</v>
      </c>
      <c r="D33" s="17">
        <v>81</v>
      </c>
      <c r="E33" s="17" t="s">
        <v>339</v>
      </c>
      <c r="F33" s="17" t="s">
        <v>339</v>
      </c>
      <c r="G33" s="17">
        <v>2002</v>
      </c>
      <c r="H33" s="17">
        <v>1614</v>
      </c>
      <c r="I33" s="17">
        <v>1170</v>
      </c>
      <c r="J33" s="17" t="s">
        <v>339</v>
      </c>
      <c r="K33" s="17" t="s">
        <v>339</v>
      </c>
    </row>
    <row r="34" spans="1:11" ht="15" customHeight="1" x14ac:dyDescent="0.25">
      <c r="A34" s="20" t="s">
        <v>366</v>
      </c>
      <c r="B34" s="17">
        <v>296</v>
      </c>
      <c r="C34" s="17">
        <v>56</v>
      </c>
      <c r="D34" s="17">
        <v>44</v>
      </c>
      <c r="E34" s="17" t="s">
        <v>339</v>
      </c>
      <c r="F34" s="17" t="s">
        <v>339</v>
      </c>
      <c r="G34" s="17">
        <v>3256</v>
      </c>
      <c r="H34" s="17">
        <v>1031</v>
      </c>
      <c r="I34" s="17">
        <v>700</v>
      </c>
      <c r="J34" s="17" t="s">
        <v>339</v>
      </c>
      <c r="K34" s="17" t="s">
        <v>339</v>
      </c>
    </row>
    <row r="35" spans="1:11" ht="24" customHeight="1" x14ac:dyDescent="0.25">
      <c r="A35" s="18" t="s">
        <v>367</v>
      </c>
      <c r="B35" s="18" t="s">
        <v>337</v>
      </c>
      <c r="C35" s="18" t="s">
        <v>337</v>
      </c>
      <c r="D35" s="18" t="s">
        <v>337</v>
      </c>
      <c r="E35" s="18" t="s">
        <v>337</v>
      </c>
      <c r="F35" s="18" t="s">
        <v>337</v>
      </c>
      <c r="G35" s="18" t="s">
        <v>337</v>
      </c>
      <c r="H35" s="18" t="s">
        <v>337</v>
      </c>
      <c r="I35" s="18" t="s">
        <v>337</v>
      </c>
      <c r="J35" s="18" t="s">
        <v>337</v>
      </c>
      <c r="K35" s="18" t="s">
        <v>337</v>
      </c>
    </row>
    <row r="36" spans="1:11" ht="15" customHeight="1" x14ac:dyDescent="0.25">
      <c r="A36" s="20" t="s">
        <v>368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5">
      <c r="A37" s="20" t="s">
        <v>369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5">
      <c r="A38" s="20" t="s">
        <v>370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5">
      <c r="A39" s="20" t="s">
        <v>371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5">
      <c r="A40" s="20" t="s">
        <v>372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5">
      <c r="A41" s="20" t="s">
        <v>373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5">
      <c r="A42" s="20" t="s">
        <v>374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5">
      <c r="A43" s="20" t="s">
        <v>375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5">
      <c r="A44" s="20" t="s">
        <v>376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5">
      <c r="A45" s="20" t="s">
        <v>377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5">
      <c r="A46" s="18" t="s">
        <v>378</v>
      </c>
      <c r="B46" s="19" t="s">
        <v>337</v>
      </c>
      <c r="C46" s="19" t="s">
        <v>337</v>
      </c>
      <c r="D46" s="19" t="s">
        <v>337</v>
      </c>
      <c r="E46" s="19" t="s">
        <v>337</v>
      </c>
      <c r="F46" s="19" t="s">
        <v>337</v>
      </c>
      <c r="G46" s="19" t="s">
        <v>337</v>
      </c>
      <c r="H46" s="19" t="s">
        <v>337</v>
      </c>
      <c r="I46" s="19" t="s">
        <v>337</v>
      </c>
      <c r="J46" s="19" t="s">
        <v>337</v>
      </c>
      <c r="K46" s="19" t="s">
        <v>337</v>
      </c>
    </row>
    <row r="47" spans="1:11" ht="15" customHeight="1" x14ac:dyDescent="0.25">
      <c r="A47" s="20" t="s">
        <v>379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5">
      <c r="A48" s="21" t="s">
        <v>380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5">
      <c r="A49" s="21" t="s">
        <v>381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5">
      <c r="A50" s="20" t="s">
        <v>382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5">
      <c r="A51" s="21" t="s">
        <v>383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5">
      <c r="A52" s="21" t="s">
        <v>384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5">
      <c r="A53" s="20" t="s">
        <v>385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5">
      <c r="A54" s="21" t="s">
        <v>386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5">
      <c r="A55" s="21" t="s">
        <v>387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5">
      <c r="A56" s="21" t="s">
        <v>388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5">
      <c r="A57" s="20" t="s">
        <v>389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5">
      <c r="A58" s="21" t="s">
        <v>390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5">
      <c r="A59" s="21" t="s">
        <v>391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5">
      <c r="A60" s="18" t="s">
        <v>392</v>
      </c>
      <c r="B60" s="18" t="s">
        <v>337</v>
      </c>
      <c r="C60" s="18" t="s">
        <v>337</v>
      </c>
      <c r="D60" s="18" t="s">
        <v>337</v>
      </c>
      <c r="E60" s="18" t="s">
        <v>337</v>
      </c>
      <c r="F60" s="18" t="s">
        <v>337</v>
      </c>
      <c r="G60" s="18" t="s">
        <v>337</v>
      </c>
      <c r="H60" s="18" t="s">
        <v>337</v>
      </c>
      <c r="I60" s="18" t="s">
        <v>337</v>
      </c>
      <c r="J60" s="18" t="s">
        <v>337</v>
      </c>
      <c r="K60" s="18" t="s">
        <v>337</v>
      </c>
    </row>
    <row r="61" spans="1:11" x14ac:dyDescent="0.25">
      <c r="A61" s="20" t="s">
        <v>393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5">
      <c r="A62" s="20" t="s">
        <v>394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5">
      <c r="A63" s="20" t="s">
        <v>395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5">
      <c r="A64" s="20" t="s">
        <v>396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5">
      <c r="A65" s="20" t="s">
        <v>397</v>
      </c>
      <c r="B65" s="17">
        <v>147</v>
      </c>
      <c r="C65" s="17">
        <v>113</v>
      </c>
      <c r="D65" s="17">
        <v>78</v>
      </c>
      <c r="E65" s="17" t="s">
        <v>339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5">
      <c r="A66" s="18" t="s">
        <v>398</v>
      </c>
      <c r="B66" s="18" t="s">
        <v>337</v>
      </c>
      <c r="C66" s="18" t="s">
        <v>337</v>
      </c>
      <c r="D66" s="18" t="s">
        <v>337</v>
      </c>
      <c r="E66" s="18" t="s">
        <v>337</v>
      </c>
      <c r="F66" s="18" t="s">
        <v>337</v>
      </c>
      <c r="G66" s="18" t="s">
        <v>337</v>
      </c>
      <c r="H66" s="18" t="s">
        <v>337</v>
      </c>
      <c r="I66" s="18" t="s">
        <v>337</v>
      </c>
      <c r="J66" s="18" t="s">
        <v>337</v>
      </c>
      <c r="K66" s="18" t="s">
        <v>337</v>
      </c>
    </row>
    <row r="67" spans="1:11" x14ac:dyDescent="0.25">
      <c r="A67" s="20" t="s">
        <v>399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5">
      <c r="A68" s="20" t="s">
        <v>400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5">
      <c r="A69" s="20" t="s">
        <v>401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5">
      <c r="A70" s="20" t="s">
        <v>402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5">
      <c r="A71" s="20" t="s">
        <v>403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5">
      <c r="A72" s="18" t="s">
        <v>404</v>
      </c>
      <c r="B72" s="24" t="s">
        <v>337</v>
      </c>
      <c r="C72" s="24" t="s">
        <v>337</v>
      </c>
      <c r="D72" s="24" t="s">
        <v>337</v>
      </c>
      <c r="E72" s="24" t="s">
        <v>337</v>
      </c>
      <c r="F72" s="24" t="s">
        <v>337</v>
      </c>
      <c r="G72" s="24" t="s">
        <v>337</v>
      </c>
      <c r="H72" s="24" t="s">
        <v>337</v>
      </c>
      <c r="I72" s="24" t="s">
        <v>337</v>
      </c>
      <c r="J72" s="24" t="s">
        <v>337</v>
      </c>
      <c r="K72" s="24" t="s">
        <v>337</v>
      </c>
    </row>
    <row r="73" spans="1:11" ht="15" customHeight="1" x14ac:dyDescent="0.25">
      <c r="A73" s="20" t="s">
        <v>405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5">
      <c r="A74" s="20" t="s">
        <v>406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5">
      <c r="A75" s="20" t="s">
        <v>407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5">
      <c r="A76" s="20" t="s">
        <v>408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5">
      <c r="A77" s="20" t="s">
        <v>409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5">
      <c r="A78" s="20" t="s">
        <v>410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5">
      <c r="A79" s="20" t="s">
        <v>411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5">
      <c r="A80" s="18" t="s">
        <v>412</v>
      </c>
      <c r="B80" s="24" t="s">
        <v>337</v>
      </c>
      <c r="C80" s="24" t="s">
        <v>337</v>
      </c>
      <c r="D80" s="24" t="s">
        <v>337</v>
      </c>
      <c r="E80" s="24" t="s">
        <v>337</v>
      </c>
      <c r="F80" s="24" t="s">
        <v>337</v>
      </c>
      <c r="G80" s="24" t="s">
        <v>337</v>
      </c>
      <c r="H80" s="24" t="s">
        <v>337</v>
      </c>
      <c r="I80" s="24" t="s">
        <v>337</v>
      </c>
      <c r="J80" s="24" t="s">
        <v>337</v>
      </c>
      <c r="K80" s="24" t="s">
        <v>337</v>
      </c>
    </row>
    <row r="81" spans="1:11" ht="15" customHeight="1" x14ac:dyDescent="0.25">
      <c r="A81" s="20" t="s">
        <v>413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5">
      <c r="A82" s="20" t="s">
        <v>414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5">
      <c r="A83" s="20" t="s">
        <v>415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5">
      <c r="A84" s="20" t="s">
        <v>416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5">
      <c r="A85" s="20" t="s">
        <v>417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5">
      <c r="A86" s="20" t="s">
        <v>418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5">
      <c r="A87" s="18" t="s">
        <v>419</v>
      </c>
      <c r="B87" s="24" t="s">
        <v>337</v>
      </c>
      <c r="C87" s="24" t="s">
        <v>337</v>
      </c>
      <c r="D87" s="24" t="s">
        <v>337</v>
      </c>
      <c r="E87" s="24" t="s">
        <v>337</v>
      </c>
      <c r="F87" s="24" t="s">
        <v>337</v>
      </c>
      <c r="G87" s="24" t="s">
        <v>337</v>
      </c>
      <c r="H87" s="24" t="s">
        <v>337</v>
      </c>
      <c r="I87" s="24" t="s">
        <v>337</v>
      </c>
      <c r="J87" s="24" t="s">
        <v>337</v>
      </c>
      <c r="K87" s="24" t="s">
        <v>337</v>
      </c>
    </row>
    <row r="88" spans="1:11" ht="15" customHeight="1" x14ac:dyDescent="0.25">
      <c r="A88" s="20" t="s">
        <v>420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5">
      <c r="A89" s="21" t="s">
        <v>421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5">
      <c r="A90" s="21" t="s">
        <v>422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5">
      <c r="A91" s="21" t="s">
        <v>423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5">
      <c r="A92" s="21" t="s">
        <v>424</v>
      </c>
      <c r="B92" s="17">
        <v>221</v>
      </c>
      <c r="C92" s="17">
        <v>26</v>
      </c>
      <c r="D92" s="17">
        <v>21</v>
      </c>
      <c r="E92" s="17" t="s">
        <v>339</v>
      </c>
      <c r="F92" s="17" t="s">
        <v>339</v>
      </c>
      <c r="G92" s="17">
        <v>1925</v>
      </c>
      <c r="H92" s="17">
        <v>332</v>
      </c>
      <c r="I92" s="17">
        <v>237</v>
      </c>
      <c r="J92" s="17" t="s">
        <v>339</v>
      </c>
      <c r="K92" s="17" t="s">
        <v>339</v>
      </c>
    </row>
    <row r="93" spans="1:11" ht="15" customHeight="1" x14ac:dyDescent="0.25">
      <c r="A93" s="20" t="s">
        <v>425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5">
      <c r="A94" s="21" t="s">
        <v>426</v>
      </c>
      <c r="B94" s="17">
        <v>33</v>
      </c>
      <c r="C94" s="17">
        <v>33</v>
      </c>
      <c r="D94" s="17">
        <v>29</v>
      </c>
      <c r="E94" s="17" t="s">
        <v>339</v>
      </c>
      <c r="F94" s="17">
        <v>3</v>
      </c>
      <c r="G94" s="17">
        <v>1573</v>
      </c>
      <c r="H94" s="17">
        <v>1565</v>
      </c>
      <c r="I94" s="17">
        <v>837</v>
      </c>
      <c r="J94" s="17" t="s">
        <v>339</v>
      </c>
      <c r="K94" s="17">
        <v>626</v>
      </c>
    </row>
    <row r="95" spans="1:11" ht="15" customHeight="1" x14ac:dyDescent="0.25">
      <c r="A95" s="21" t="s">
        <v>427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5">
      <c r="A96" s="21" t="s">
        <v>428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5.95" customHeight="1" x14ac:dyDescent="0.25">
      <c r="A97" s="18" t="s">
        <v>429</v>
      </c>
      <c r="B97" s="24" t="s">
        <v>337</v>
      </c>
      <c r="C97" s="24" t="s">
        <v>337</v>
      </c>
      <c r="D97" s="24" t="s">
        <v>337</v>
      </c>
      <c r="E97" s="24" t="s">
        <v>337</v>
      </c>
      <c r="F97" s="24" t="s">
        <v>337</v>
      </c>
      <c r="G97" s="24" t="s">
        <v>337</v>
      </c>
      <c r="H97" s="24" t="s">
        <v>337</v>
      </c>
      <c r="I97" s="24" t="s">
        <v>337</v>
      </c>
      <c r="J97" s="24" t="s">
        <v>337</v>
      </c>
      <c r="K97" s="24" t="s">
        <v>337</v>
      </c>
    </row>
    <row r="98" spans="1:11" ht="15" customHeight="1" x14ac:dyDescent="0.25">
      <c r="A98" s="20" t="s">
        <v>430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5">
      <c r="A99" s="20" t="s">
        <v>431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5">
      <c r="A100" s="20" t="s">
        <v>432</v>
      </c>
      <c r="B100" s="17">
        <v>54</v>
      </c>
      <c r="C100" s="17">
        <v>42</v>
      </c>
      <c r="D100" s="17">
        <v>29</v>
      </c>
      <c r="E100" s="17" t="s">
        <v>339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339</v>
      </c>
      <c r="K100" s="17">
        <v>400</v>
      </c>
    </row>
    <row r="101" spans="1:11" ht="15" customHeight="1" x14ac:dyDescent="0.25">
      <c r="A101" s="20" t="s">
        <v>82</v>
      </c>
      <c r="B101" s="17">
        <v>64</v>
      </c>
      <c r="C101" s="17">
        <v>57</v>
      </c>
      <c r="D101" s="17">
        <v>46</v>
      </c>
      <c r="E101" s="17" t="s">
        <v>339</v>
      </c>
      <c r="F101" s="17" t="s">
        <v>339</v>
      </c>
      <c r="G101" s="17">
        <v>832</v>
      </c>
      <c r="H101" s="17">
        <v>759</v>
      </c>
      <c r="I101" s="17">
        <v>531</v>
      </c>
      <c r="J101" s="17" t="s">
        <v>339</v>
      </c>
      <c r="K101" s="17" t="s">
        <v>339</v>
      </c>
    </row>
    <row r="102" spans="1:11" ht="33.950000000000003" customHeight="1" x14ac:dyDescent="0.25">
      <c r="A102" s="18" t="s">
        <v>433</v>
      </c>
      <c r="B102" s="24" t="s">
        <v>337</v>
      </c>
      <c r="C102" s="24" t="s">
        <v>337</v>
      </c>
      <c r="D102" s="24" t="s">
        <v>337</v>
      </c>
      <c r="E102" s="24" t="s">
        <v>337</v>
      </c>
      <c r="F102" s="24" t="s">
        <v>337</v>
      </c>
      <c r="G102" s="24" t="s">
        <v>337</v>
      </c>
      <c r="H102" s="24" t="s">
        <v>337</v>
      </c>
      <c r="I102" s="24" t="s">
        <v>337</v>
      </c>
      <c r="J102" s="24" t="s">
        <v>337</v>
      </c>
      <c r="K102" s="24" t="s">
        <v>337</v>
      </c>
    </row>
    <row r="103" spans="1:11" ht="15" customHeight="1" x14ac:dyDescent="0.25">
      <c r="A103" s="20" t="s">
        <v>430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5">
      <c r="A104" s="20" t="s">
        <v>431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5">
      <c r="A105" s="20" t="s">
        <v>432</v>
      </c>
      <c r="B105" s="17">
        <v>35</v>
      </c>
      <c r="C105" s="17">
        <v>29</v>
      </c>
      <c r="D105" s="17">
        <v>23</v>
      </c>
      <c r="E105" s="17" t="s">
        <v>339</v>
      </c>
      <c r="F105" s="17" t="s">
        <v>339</v>
      </c>
      <c r="G105" s="17">
        <v>880</v>
      </c>
      <c r="H105" s="17">
        <v>784</v>
      </c>
      <c r="I105" s="17">
        <v>378</v>
      </c>
      <c r="J105" s="17" t="s">
        <v>339</v>
      </c>
      <c r="K105" s="17" t="s">
        <v>339</v>
      </c>
    </row>
    <row r="106" spans="1:11" ht="15" customHeight="1" x14ac:dyDescent="0.25">
      <c r="A106" s="20" t="s">
        <v>82</v>
      </c>
      <c r="B106" s="17">
        <v>106</v>
      </c>
      <c r="C106" s="17">
        <v>98</v>
      </c>
      <c r="D106" s="17">
        <v>75</v>
      </c>
      <c r="E106" s="17" t="s">
        <v>339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339</v>
      </c>
      <c r="K106" s="17">
        <v>549</v>
      </c>
    </row>
    <row r="107" spans="1:11" ht="24" customHeight="1" x14ac:dyDescent="0.25">
      <c r="A107" s="18" t="s">
        <v>434</v>
      </c>
      <c r="B107" s="19" t="s">
        <v>337</v>
      </c>
      <c r="C107" s="19" t="s">
        <v>337</v>
      </c>
      <c r="D107" s="19" t="s">
        <v>337</v>
      </c>
      <c r="E107" s="19" t="s">
        <v>337</v>
      </c>
      <c r="F107" s="19" t="s">
        <v>337</v>
      </c>
      <c r="G107" s="19" t="s">
        <v>337</v>
      </c>
      <c r="H107" s="19" t="s">
        <v>337</v>
      </c>
      <c r="I107" s="19" t="s">
        <v>337</v>
      </c>
      <c r="J107" s="19" t="s">
        <v>337</v>
      </c>
      <c r="K107" s="19" t="s">
        <v>337</v>
      </c>
    </row>
    <row r="108" spans="1:11" ht="15" customHeight="1" x14ac:dyDescent="0.25">
      <c r="A108" s="20" t="s">
        <v>435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5">
      <c r="A109" s="20" t="s">
        <v>436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5">
      <c r="A110" s="20" t="s">
        <v>437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5">
      <c r="A111" s="20" t="s">
        <v>438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5">
      <c r="A112" s="20" t="s">
        <v>439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5">
      <c r="A113" s="20" t="s">
        <v>440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339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339</v>
      </c>
    </row>
    <row r="114" spans="1:11" ht="15" customHeight="1" x14ac:dyDescent="0.25">
      <c r="A114" s="20" t="s">
        <v>441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339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339</v>
      </c>
    </row>
    <row r="115" spans="1:11" ht="15" customHeight="1" x14ac:dyDescent="0.25">
      <c r="A115" s="20" t="s">
        <v>442</v>
      </c>
      <c r="B115" s="17">
        <v>52</v>
      </c>
      <c r="C115" s="17">
        <v>50</v>
      </c>
      <c r="D115" s="17">
        <v>42</v>
      </c>
      <c r="E115" s="17" t="s">
        <v>339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339</v>
      </c>
      <c r="K115" s="17">
        <v>912</v>
      </c>
    </row>
    <row r="116" spans="1:11" ht="15" customHeight="1" x14ac:dyDescent="0.25">
      <c r="A116" s="20" t="s">
        <v>443</v>
      </c>
      <c r="B116" s="17">
        <v>65</v>
      </c>
      <c r="C116" s="17">
        <v>61</v>
      </c>
      <c r="D116" s="17">
        <v>53</v>
      </c>
      <c r="E116" s="17" t="s">
        <v>339</v>
      </c>
      <c r="F116" s="17" t="s">
        <v>339</v>
      </c>
      <c r="G116" s="17">
        <v>1295</v>
      </c>
      <c r="H116" s="17">
        <v>1275</v>
      </c>
      <c r="I116" s="17">
        <v>1048</v>
      </c>
      <c r="J116" s="17" t="s">
        <v>339</v>
      </c>
      <c r="K116" s="17" t="s">
        <v>339</v>
      </c>
    </row>
    <row r="117" spans="1:11" ht="15" customHeight="1" x14ac:dyDescent="0.25">
      <c r="A117" s="20" t="s">
        <v>444</v>
      </c>
      <c r="B117" s="17">
        <v>35</v>
      </c>
      <c r="C117" s="17">
        <v>32</v>
      </c>
      <c r="D117" s="17">
        <v>27</v>
      </c>
      <c r="E117" s="17" t="s">
        <v>339</v>
      </c>
      <c r="F117" s="17" t="s">
        <v>514</v>
      </c>
      <c r="G117" s="17">
        <v>554</v>
      </c>
      <c r="H117" s="17">
        <v>494</v>
      </c>
      <c r="I117" s="17">
        <v>193</v>
      </c>
      <c r="J117" s="17" t="s">
        <v>339</v>
      </c>
      <c r="K117" s="17">
        <v>200</v>
      </c>
    </row>
    <row r="118" spans="1:11" ht="15" customHeight="1" x14ac:dyDescent="0.25">
      <c r="A118" s="20" t="s">
        <v>445</v>
      </c>
      <c r="B118" s="17">
        <v>104</v>
      </c>
      <c r="C118" s="17">
        <v>81</v>
      </c>
      <c r="D118" s="17">
        <v>71</v>
      </c>
      <c r="E118" s="17" t="s">
        <v>339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339</v>
      </c>
      <c r="K118" s="17">
        <v>415</v>
      </c>
    </row>
    <row r="119" spans="1:11" ht="15" customHeight="1" x14ac:dyDescent="0.25">
      <c r="A119" s="20" t="s">
        <v>82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.1" customHeight="1" x14ac:dyDescent="0.25">
      <c r="A120" s="18" t="s">
        <v>446</v>
      </c>
      <c r="B120" s="24" t="s">
        <v>337</v>
      </c>
      <c r="C120" s="24" t="s">
        <v>337</v>
      </c>
      <c r="D120" s="24" t="s">
        <v>337</v>
      </c>
      <c r="E120" s="24" t="s">
        <v>337</v>
      </c>
      <c r="F120" s="24" t="s">
        <v>337</v>
      </c>
      <c r="G120" s="24" t="s">
        <v>337</v>
      </c>
      <c r="H120" s="24" t="s">
        <v>337</v>
      </c>
      <c r="I120" s="24" t="s">
        <v>337</v>
      </c>
      <c r="J120" s="24" t="s">
        <v>337</v>
      </c>
      <c r="K120" s="24" t="s">
        <v>337</v>
      </c>
    </row>
    <row r="121" spans="1:11" ht="15" customHeight="1" x14ac:dyDescent="0.25">
      <c r="A121" s="20" t="s">
        <v>447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5">
      <c r="A122" s="21" t="s">
        <v>448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5">
      <c r="A123" s="21" t="s">
        <v>449</v>
      </c>
      <c r="B123" s="17">
        <v>71</v>
      </c>
      <c r="C123" s="17">
        <v>62</v>
      </c>
      <c r="D123" s="17">
        <v>52</v>
      </c>
      <c r="E123" s="17" t="s">
        <v>339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339</v>
      </c>
      <c r="K123" s="17">
        <v>485</v>
      </c>
    </row>
    <row r="124" spans="1:11" ht="15" customHeight="1" x14ac:dyDescent="0.25">
      <c r="A124" s="21" t="s">
        <v>450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5">
      <c r="A125" s="21" t="s">
        <v>451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5">
      <c r="A126" s="21" t="s">
        <v>452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5">
      <c r="A127" s="21" t="s">
        <v>453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5">
      <c r="A128" s="21" t="s">
        <v>454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5">
      <c r="A129" s="21" t="s">
        <v>455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5">
      <c r="A130" s="21" t="s">
        <v>456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5">
      <c r="A131" s="21" t="s">
        <v>457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5">
      <c r="A132" s="21" t="s">
        <v>458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5">
      <c r="A133" s="21" t="s">
        <v>459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5">
      <c r="A134" s="21" t="s">
        <v>460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5">
      <c r="A135" s="21" t="s">
        <v>82</v>
      </c>
      <c r="B135" s="17">
        <v>39</v>
      </c>
      <c r="C135" s="17">
        <v>34</v>
      </c>
      <c r="D135" s="17">
        <v>25</v>
      </c>
      <c r="E135" s="17" t="s">
        <v>339</v>
      </c>
      <c r="F135" s="17" t="s">
        <v>339</v>
      </c>
      <c r="G135" s="17">
        <v>848</v>
      </c>
      <c r="H135" s="17">
        <v>829</v>
      </c>
      <c r="I135" s="17">
        <v>321</v>
      </c>
      <c r="J135" s="17" t="s">
        <v>339</v>
      </c>
      <c r="K135" s="17" t="s">
        <v>339</v>
      </c>
    </row>
    <row r="136" spans="1:11" ht="15" customHeight="1" x14ac:dyDescent="0.25">
      <c r="A136" s="20" t="s">
        <v>461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5">
      <c r="A137" s="20" t="s">
        <v>462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3.950000000000003" customHeight="1" x14ac:dyDescent="0.25">
      <c r="A138" s="18" t="s">
        <v>463</v>
      </c>
      <c r="B138" s="24" t="s">
        <v>337</v>
      </c>
      <c r="C138" s="24" t="s">
        <v>337</v>
      </c>
      <c r="D138" s="24" t="s">
        <v>337</v>
      </c>
      <c r="E138" s="24" t="s">
        <v>337</v>
      </c>
      <c r="F138" s="24" t="s">
        <v>337</v>
      </c>
      <c r="G138" s="24" t="s">
        <v>337</v>
      </c>
      <c r="H138" s="24" t="s">
        <v>337</v>
      </c>
      <c r="I138" s="24" t="s">
        <v>337</v>
      </c>
      <c r="J138" s="24" t="s">
        <v>337</v>
      </c>
      <c r="K138" s="24" t="s">
        <v>337</v>
      </c>
    </row>
    <row r="139" spans="1:11" ht="15" customHeight="1" x14ac:dyDescent="0.25">
      <c r="A139" s="20" t="s">
        <v>464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5">
      <c r="A140" s="20" t="s">
        <v>465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5">
      <c r="A141" s="20" t="s">
        <v>466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5">
      <c r="A142" s="20" t="s">
        <v>467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5">
      <c r="A143" s="20" t="s">
        <v>468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5">
      <c r="A144" s="20" t="s">
        <v>119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3">
      <c r="A145" s="26" t="s">
        <v>82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3.950000000000003" customHeight="1" x14ac:dyDescent="0.25">
      <c r="A146" s="28" t="s">
        <v>515</v>
      </c>
      <c r="B146" s="29"/>
      <c r="C146" s="29" t="s">
        <v>337</v>
      </c>
      <c r="D146" s="29" t="s">
        <v>337</v>
      </c>
      <c r="E146" s="29" t="s">
        <v>337</v>
      </c>
      <c r="F146" s="29" t="s">
        <v>337</v>
      </c>
      <c r="G146" s="29" t="s">
        <v>337</v>
      </c>
      <c r="H146" s="29" t="s">
        <v>337</v>
      </c>
      <c r="I146" s="29" t="s">
        <v>337</v>
      </c>
      <c r="J146" s="29" t="s">
        <v>337</v>
      </c>
      <c r="K146" s="30" t="s">
        <v>337</v>
      </c>
    </row>
    <row r="147" spans="1:11" ht="15" customHeight="1" x14ac:dyDescent="0.25">
      <c r="A147" s="31" t="s">
        <v>464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5">
      <c r="A148" s="31" t="s">
        <v>465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5">
      <c r="A149" s="31" t="s">
        <v>466</v>
      </c>
      <c r="B149" s="51">
        <v>77</v>
      </c>
      <c r="C149" s="51">
        <v>77</v>
      </c>
      <c r="D149" s="51">
        <v>63</v>
      </c>
      <c r="E149" s="51" t="s">
        <v>339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339</v>
      </c>
      <c r="K149" s="33">
        <v>467</v>
      </c>
    </row>
    <row r="150" spans="1:11" ht="15" customHeight="1" x14ac:dyDescent="0.25">
      <c r="A150" s="31" t="s">
        <v>467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3">
      <c r="A151" s="34" t="s">
        <v>119</v>
      </c>
      <c r="B151" s="35">
        <v>142</v>
      </c>
      <c r="C151" s="35">
        <v>142</v>
      </c>
      <c r="D151" s="35">
        <v>106</v>
      </c>
      <c r="E151" s="35" t="s">
        <v>339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339</v>
      </c>
      <c r="K151" s="36">
        <v>348</v>
      </c>
    </row>
    <row r="152" spans="1:11" ht="33.950000000000003" customHeight="1" x14ac:dyDescent="0.25">
      <c r="A152" s="18" t="s">
        <v>471</v>
      </c>
      <c r="B152" s="24" t="s">
        <v>337</v>
      </c>
      <c r="C152" s="24" t="s">
        <v>337</v>
      </c>
      <c r="D152" s="24" t="s">
        <v>337</v>
      </c>
      <c r="E152" s="24" t="s">
        <v>337</v>
      </c>
      <c r="F152" s="24" t="s">
        <v>337</v>
      </c>
      <c r="G152" s="24" t="s">
        <v>337</v>
      </c>
      <c r="H152" s="24" t="s">
        <v>337</v>
      </c>
      <c r="I152" s="24" t="s">
        <v>337</v>
      </c>
      <c r="J152" s="24" t="s">
        <v>337</v>
      </c>
      <c r="K152" s="24" t="s">
        <v>337</v>
      </c>
    </row>
    <row r="153" spans="1:11" ht="15" customHeight="1" x14ac:dyDescent="0.25">
      <c r="A153" s="20" t="s">
        <v>327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5">
      <c r="A154" s="20" t="s">
        <v>472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5">
      <c r="A155" s="20" t="s">
        <v>473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5">
      <c r="A156" s="20" t="s">
        <v>474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5">
      <c r="A157" s="20" t="s">
        <v>475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7.95" customHeight="1" x14ac:dyDescent="0.25">
      <c r="A158" s="20" t="s">
        <v>476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.1" customHeight="1" x14ac:dyDescent="0.25">
      <c r="A159" s="18" t="s">
        <v>516</v>
      </c>
      <c r="B159" s="24" t="s">
        <v>337</v>
      </c>
      <c r="C159" s="24" t="s">
        <v>337</v>
      </c>
      <c r="D159" s="24" t="s">
        <v>337</v>
      </c>
      <c r="E159" s="24" t="s">
        <v>337</v>
      </c>
      <c r="F159" s="24" t="s">
        <v>337</v>
      </c>
      <c r="G159" s="24" t="s">
        <v>337</v>
      </c>
      <c r="H159" s="24" t="s">
        <v>337</v>
      </c>
      <c r="I159" s="24" t="s">
        <v>337</v>
      </c>
      <c r="J159" s="24" t="s">
        <v>337</v>
      </c>
      <c r="K159" s="24" t="s">
        <v>337</v>
      </c>
    </row>
    <row r="160" spans="1:11" ht="15" customHeight="1" x14ac:dyDescent="0.25">
      <c r="A160" s="20" t="s">
        <v>517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5">
      <c r="A161" s="20" t="s">
        <v>518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5">
      <c r="A162" s="20" t="s">
        <v>519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7.95" customHeight="1" x14ac:dyDescent="0.25">
      <c r="A163" s="20" t="s">
        <v>520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5">
      <c r="A164" s="20" t="s">
        <v>521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3">
      <c r="A165" s="21"/>
    </row>
    <row r="166" spans="1:11" ht="153" customHeight="1" x14ac:dyDescent="0.25">
      <c r="A166" s="119" t="s">
        <v>522</v>
      </c>
      <c r="B166" s="119"/>
      <c r="C166" s="119"/>
      <c r="D166" s="119"/>
      <c r="E166" s="119"/>
      <c r="F166" s="119"/>
      <c r="G166" s="119"/>
      <c r="H166" s="120"/>
      <c r="I166" s="120"/>
      <c r="J166" s="120"/>
      <c r="K166" s="120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2" customFormat="1" x14ac:dyDescent="0.25">
      <c r="A1" s="2" t="s">
        <v>76</v>
      </c>
      <c r="B1" s="2" t="s">
        <v>77</v>
      </c>
    </row>
    <row r="2" spans="1:2" x14ac:dyDescent="0.25">
      <c r="A2" t="s">
        <v>4</v>
      </c>
      <c r="B2" t="s">
        <v>40</v>
      </c>
    </row>
    <row r="3" spans="1:2" x14ac:dyDescent="0.25">
      <c r="A3" t="s">
        <v>5</v>
      </c>
      <c r="B3" t="s">
        <v>41</v>
      </c>
    </row>
    <row r="4" spans="1:2" x14ac:dyDescent="0.25">
      <c r="A4" t="s">
        <v>6</v>
      </c>
      <c r="B4" t="s">
        <v>42</v>
      </c>
    </row>
    <row r="5" spans="1:2" x14ac:dyDescent="0.25">
      <c r="A5" t="s">
        <v>7</v>
      </c>
      <c r="B5" t="s">
        <v>43</v>
      </c>
    </row>
    <row r="6" spans="1:2" x14ac:dyDescent="0.25">
      <c r="A6" t="s">
        <v>8</v>
      </c>
      <c r="B6" t="s">
        <v>44</v>
      </c>
    </row>
    <row r="7" spans="1:2" x14ac:dyDescent="0.25">
      <c r="A7" t="s">
        <v>9</v>
      </c>
      <c r="B7" t="s">
        <v>45</v>
      </c>
    </row>
    <row r="8" spans="1:2" x14ac:dyDescent="0.25">
      <c r="A8" t="s">
        <v>10</v>
      </c>
      <c r="B8" t="s">
        <v>46</v>
      </c>
    </row>
    <row r="9" spans="1:2" x14ac:dyDescent="0.25">
      <c r="A9" t="s">
        <v>11</v>
      </c>
      <c r="B9" t="s">
        <v>47</v>
      </c>
    </row>
    <row r="10" spans="1:2" x14ac:dyDescent="0.25">
      <c r="A10" t="s">
        <v>12</v>
      </c>
      <c r="B10" t="s">
        <v>48</v>
      </c>
    </row>
    <row r="11" spans="1:2" x14ac:dyDescent="0.25">
      <c r="A11" t="s">
        <v>13</v>
      </c>
      <c r="B11" t="s">
        <v>49</v>
      </c>
    </row>
    <row r="12" spans="1:2" x14ac:dyDescent="0.25">
      <c r="A12" t="s">
        <v>14</v>
      </c>
      <c r="B12" t="s">
        <v>50</v>
      </c>
    </row>
    <row r="13" spans="1:2" x14ac:dyDescent="0.25">
      <c r="A13" t="s">
        <v>15</v>
      </c>
      <c r="B13" t="s">
        <v>51</v>
      </c>
    </row>
    <row r="14" spans="1:2" x14ac:dyDescent="0.25">
      <c r="A14" t="s">
        <v>16</v>
      </c>
      <c r="B14" t="s">
        <v>52</v>
      </c>
    </row>
    <row r="15" spans="1:2" x14ac:dyDescent="0.25">
      <c r="A15" t="s">
        <v>17</v>
      </c>
      <c r="B15" t="s">
        <v>53</v>
      </c>
    </row>
    <row r="16" spans="1:2" x14ac:dyDescent="0.25">
      <c r="A16" t="s">
        <v>18</v>
      </c>
      <c r="B16" t="s">
        <v>54</v>
      </c>
    </row>
    <row r="17" spans="1:3" x14ac:dyDescent="0.25">
      <c r="A17" t="s">
        <v>19</v>
      </c>
      <c r="B17" t="s">
        <v>55</v>
      </c>
    </row>
    <row r="18" spans="1:3" x14ac:dyDescent="0.25">
      <c r="A18" t="s">
        <v>20</v>
      </c>
      <c r="B18" t="s">
        <v>56</v>
      </c>
    </row>
    <row r="19" spans="1:3" x14ac:dyDescent="0.25">
      <c r="A19" t="s">
        <v>21</v>
      </c>
      <c r="B19" t="s">
        <v>57</v>
      </c>
    </row>
    <row r="20" spans="1:3" x14ac:dyDescent="0.25">
      <c r="A20" t="s">
        <v>22</v>
      </c>
      <c r="B20" t="s">
        <v>58</v>
      </c>
    </row>
    <row r="21" spans="1:3" x14ac:dyDescent="0.25">
      <c r="A21" t="s">
        <v>23</v>
      </c>
      <c r="B21" t="s">
        <v>59</v>
      </c>
      <c r="C21" s="99"/>
    </row>
    <row r="22" spans="1:3" x14ac:dyDescent="0.25">
      <c r="A22" t="s">
        <v>24</v>
      </c>
      <c r="B22" t="s">
        <v>60</v>
      </c>
    </row>
    <row r="23" spans="1:3" x14ac:dyDescent="0.25">
      <c r="A23" t="s">
        <v>25</v>
      </c>
      <c r="B23" t="s">
        <v>61</v>
      </c>
      <c r="C23" s="99"/>
    </row>
    <row r="24" spans="1:3" x14ac:dyDescent="0.25">
      <c r="A24" t="s">
        <v>26</v>
      </c>
      <c r="B24" t="s">
        <v>62</v>
      </c>
    </row>
    <row r="25" spans="1:3" x14ac:dyDescent="0.25">
      <c r="A25" t="s">
        <v>27</v>
      </c>
      <c r="B25" t="s">
        <v>63</v>
      </c>
    </row>
    <row r="26" spans="1:3" x14ac:dyDescent="0.25">
      <c r="A26" t="s">
        <v>28</v>
      </c>
      <c r="B26" t="s">
        <v>64</v>
      </c>
    </row>
    <row r="27" spans="1:3" x14ac:dyDescent="0.25">
      <c r="A27" t="s">
        <v>29</v>
      </c>
      <c r="B27" t="s">
        <v>65</v>
      </c>
    </row>
    <row r="28" spans="1:3" x14ac:dyDescent="0.25">
      <c r="A28" t="s">
        <v>30</v>
      </c>
      <c r="B28" t="s">
        <v>66</v>
      </c>
    </row>
    <row r="29" spans="1:3" x14ac:dyDescent="0.25">
      <c r="A29" t="s">
        <v>31</v>
      </c>
      <c r="B29" t="s">
        <v>67</v>
      </c>
    </row>
    <row r="30" spans="1:3" x14ac:dyDescent="0.25">
      <c r="A30" t="s">
        <v>32</v>
      </c>
      <c r="B30" t="s">
        <v>68</v>
      </c>
    </row>
    <row r="31" spans="1:3" x14ac:dyDescent="0.25">
      <c r="A31" t="s">
        <v>33</v>
      </c>
      <c r="B31" t="s">
        <v>69</v>
      </c>
    </row>
    <row r="32" spans="1:3" x14ac:dyDescent="0.25">
      <c r="A32" t="s">
        <v>34</v>
      </c>
      <c r="B32" t="s">
        <v>70</v>
      </c>
    </row>
    <row r="33" spans="1:2" x14ac:dyDescent="0.25">
      <c r="A33" t="s">
        <v>35</v>
      </c>
      <c r="B33" t="s">
        <v>71</v>
      </c>
    </row>
    <row r="34" spans="1:2" x14ac:dyDescent="0.25">
      <c r="A34" t="s">
        <v>36</v>
      </c>
      <c r="B34" t="s">
        <v>72</v>
      </c>
    </row>
    <row r="35" spans="1:2" x14ac:dyDescent="0.25">
      <c r="A35" t="s">
        <v>37</v>
      </c>
      <c r="B35" t="s">
        <v>73</v>
      </c>
    </row>
    <row r="36" spans="1:2" x14ac:dyDescent="0.25">
      <c r="A36" t="s">
        <v>38</v>
      </c>
      <c r="B36" t="s">
        <v>74</v>
      </c>
    </row>
    <row r="37" spans="1:2" x14ac:dyDescent="0.25">
      <c r="A37" t="s">
        <v>39</v>
      </c>
      <c r="B37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B1" sqref="B1:G1"/>
    </sheetView>
  </sheetViews>
  <sheetFormatPr defaultRowHeight="15" x14ac:dyDescent="0.25"/>
  <cols>
    <col min="1" max="1" width="10.7109375" bestFit="1" customWidth="1"/>
  </cols>
  <sheetData>
    <row r="1" spans="1:7" x14ac:dyDescent="0.25">
      <c r="B1" s="2" t="s">
        <v>492</v>
      </c>
      <c r="C1" s="2" t="s">
        <v>493</v>
      </c>
      <c r="D1" s="2" t="s">
        <v>605</v>
      </c>
      <c r="E1" s="2" t="s">
        <v>499</v>
      </c>
      <c r="F1" s="2" t="s">
        <v>561</v>
      </c>
      <c r="G1" s="2" t="s">
        <v>82</v>
      </c>
    </row>
    <row r="2" spans="1:7" x14ac:dyDescent="0.25">
      <c r="A2" t="s">
        <v>2</v>
      </c>
      <c r="B2" t="str">
        <f>'OECD Mapping'!B18</f>
        <v>ISIC 28</v>
      </c>
      <c r="C2" t="str">
        <f>'OECD Mapping'!B18</f>
        <v>ISIC 28</v>
      </c>
      <c r="D2" t="str">
        <f>'OECD Mapping'!B23</f>
        <v>ISIC 41T43</v>
      </c>
      <c r="E2" t="str">
        <f>'OECD Mapping'!B17</f>
        <v>ISIC 27</v>
      </c>
      <c r="F2" t="str">
        <f>'OECD Mapping'!B17</f>
        <v>ISIC 27</v>
      </c>
      <c r="G2" t="str">
        <f>'OECD Mapping'!B17</f>
        <v>ISIC 27</v>
      </c>
    </row>
    <row r="3" spans="1:7" x14ac:dyDescent="0.25">
      <c r="A3" t="s">
        <v>606</v>
      </c>
      <c r="B3" t="str">
        <f>'OECD Mapping'!B23</f>
        <v>ISIC 41T43</v>
      </c>
      <c r="C3" t="str">
        <f>'OECD Mapping'!B23</f>
        <v>ISIC 41T43</v>
      </c>
      <c r="D3" t="str">
        <f>'OECD Mapping'!B23</f>
        <v>ISIC 41T43</v>
      </c>
      <c r="E3" t="str">
        <f>'OECD Mapping'!B23</f>
        <v>ISIC 41T43</v>
      </c>
      <c r="F3" t="str">
        <f>'OECD Mapping'!B23</f>
        <v>ISIC 41T43</v>
      </c>
      <c r="G3" t="str">
        <f>'OECD Mapping'!B23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topLeftCell="A52" zoomScale="90" zoomScaleNormal="90" workbookViewId="0">
      <selection activeCell="E41" sqref="E41"/>
    </sheetView>
  </sheetViews>
  <sheetFormatPr defaultRowHeight="15" x14ac:dyDescent="0.25"/>
  <cols>
    <col min="1" max="1" width="20.7109375" customWidth="1"/>
    <col min="2" max="2" width="30.140625" customWidth="1"/>
    <col min="3" max="3" width="18.42578125" style="61" customWidth="1"/>
    <col min="4" max="4" width="17.85546875" customWidth="1"/>
    <col min="5" max="5" width="16" style="61" customWidth="1"/>
    <col min="6" max="7" width="16" customWidth="1"/>
    <col min="8" max="8" width="38" customWidth="1"/>
  </cols>
  <sheetData>
    <row r="1" spans="1:9" x14ac:dyDescent="0.25">
      <c r="A1" s="115" t="s">
        <v>562</v>
      </c>
      <c r="B1" s="115"/>
      <c r="C1" s="115"/>
      <c r="D1" s="115"/>
      <c r="E1" s="115"/>
      <c r="F1" s="115"/>
      <c r="G1" s="115"/>
      <c r="H1" s="115"/>
      <c r="I1" s="60"/>
    </row>
    <row r="2" spans="1:9" x14ac:dyDescent="0.25">
      <c r="H2" s="55"/>
      <c r="I2" s="60"/>
    </row>
    <row r="3" spans="1:9" ht="75" x14ac:dyDescent="0.25">
      <c r="A3" s="2"/>
      <c r="B3" s="109" t="s">
        <v>563</v>
      </c>
      <c r="C3" s="75" t="s">
        <v>575</v>
      </c>
      <c r="D3" s="76" t="s">
        <v>570</v>
      </c>
      <c r="E3" s="75" t="s">
        <v>572</v>
      </c>
      <c r="F3" s="75" t="s">
        <v>573</v>
      </c>
      <c r="H3" s="2" t="s">
        <v>504</v>
      </c>
      <c r="I3" s="62" t="s">
        <v>568</v>
      </c>
    </row>
    <row r="4" spans="1:9" x14ac:dyDescent="0.25">
      <c r="A4" s="78" t="s">
        <v>101</v>
      </c>
      <c r="B4" s="110"/>
      <c r="C4" s="92"/>
      <c r="D4" s="93">
        <f>SUM(D5:D13)</f>
        <v>1</v>
      </c>
      <c r="E4" s="92">
        <f>SUM(E5:E13)</f>
        <v>0.54557663658145084</v>
      </c>
      <c r="F4" s="92">
        <f>1-E4</f>
        <v>0.45442336341854916</v>
      </c>
      <c r="H4" s="1" t="s">
        <v>86</v>
      </c>
      <c r="I4" s="60" t="s">
        <v>569</v>
      </c>
    </row>
    <row r="5" spans="1:9" x14ac:dyDescent="0.25">
      <c r="A5" t="s">
        <v>101</v>
      </c>
      <c r="B5" s="109" t="s">
        <v>103</v>
      </c>
      <c r="C5" s="61">
        <v>0.74328168046590104</v>
      </c>
      <c r="D5" s="63">
        <f>'Summary_Res Appliances'!G6</f>
        <v>0.12022117134006589</v>
      </c>
      <c r="E5" s="61">
        <f>D5*C5</f>
        <v>8.9358194261223198E-2</v>
      </c>
      <c r="F5" s="61"/>
      <c r="H5" s="1" t="s">
        <v>86</v>
      </c>
      <c r="I5" s="60" t="s">
        <v>569</v>
      </c>
    </row>
    <row r="6" spans="1:9" x14ac:dyDescent="0.25">
      <c r="A6" t="s">
        <v>101</v>
      </c>
      <c r="B6" s="109" t="s">
        <v>107</v>
      </c>
      <c r="C6" s="61">
        <v>0.59090909090909094</v>
      </c>
      <c r="D6" s="63">
        <f>'Summary_Res Appliances'!G7</f>
        <v>0.29213996445301715</v>
      </c>
      <c r="E6" s="61">
        <f>D6*C6</f>
        <v>0.1726281608131465</v>
      </c>
      <c r="F6" s="61"/>
      <c r="H6" s="1" t="s">
        <v>86</v>
      </c>
      <c r="I6" s="60" t="s">
        <v>569</v>
      </c>
    </row>
    <row r="7" spans="1:9" x14ac:dyDescent="0.25">
      <c r="A7" t="s">
        <v>101</v>
      </c>
      <c r="B7" s="109" t="s">
        <v>110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86</v>
      </c>
      <c r="I7" s="60" t="s">
        <v>569</v>
      </c>
    </row>
    <row r="8" spans="1:9" x14ac:dyDescent="0.25">
      <c r="A8" t="s">
        <v>101</v>
      </c>
      <c r="B8" s="109" t="s">
        <v>113</v>
      </c>
      <c r="C8" s="61">
        <v>0.48259279428330071</v>
      </c>
      <c r="D8" s="63">
        <f>'Summary_Res Appliances'!G9</f>
        <v>0.58763886420691691</v>
      </c>
      <c r="E8" s="61">
        <f t="shared" si="0"/>
        <v>0.28359028150708115</v>
      </c>
      <c r="F8" s="61"/>
      <c r="H8" s="1" t="s">
        <v>86</v>
      </c>
      <c r="I8" s="60" t="s">
        <v>569</v>
      </c>
    </row>
    <row r="9" spans="1:9" x14ac:dyDescent="0.25">
      <c r="A9" t="s">
        <v>101</v>
      </c>
      <c r="B9" s="109" t="s">
        <v>116</v>
      </c>
      <c r="D9" s="63">
        <f>'Summary_Res Appliances'!G10</f>
        <v>0</v>
      </c>
      <c r="E9" s="61">
        <f t="shared" si="0"/>
        <v>0</v>
      </c>
      <c r="F9" s="61"/>
      <c r="H9" s="1" t="s">
        <v>86</v>
      </c>
      <c r="I9" s="60" t="s">
        <v>569</v>
      </c>
    </row>
    <row r="10" spans="1:9" x14ac:dyDescent="0.25">
      <c r="A10" t="s">
        <v>101</v>
      </c>
      <c r="B10" s="109" t="s">
        <v>119</v>
      </c>
      <c r="D10" s="63">
        <f>'Summary_Res Appliances'!G11</f>
        <v>0</v>
      </c>
      <c r="E10" s="61">
        <f t="shared" si="0"/>
        <v>0</v>
      </c>
      <c r="F10" s="61"/>
      <c r="H10" s="1" t="s">
        <v>86</v>
      </c>
      <c r="I10" s="60" t="s">
        <v>569</v>
      </c>
    </row>
    <row r="11" spans="1:9" x14ac:dyDescent="0.25">
      <c r="A11" t="s">
        <v>101</v>
      </c>
      <c r="B11" s="109" t="s">
        <v>122</v>
      </c>
      <c r="D11" s="63">
        <f>'Summary_Res Appliances'!G12</f>
        <v>0</v>
      </c>
      <c r="E11" s="61">
        <f t="shared" si="0"/>
        <v>0</v>
      </c>
      <c r="F11" s="61"/>
      <c r="H11" s="1" t="s">
        <v>86</v>
      </c>
      <c r="I11" s="60" t="s">
        <v>569</v>
      </c>
    </row>
    <row r="12" spans="1:9" x14ac:dyDescent="0.25">
      <c r="A12" t="s">
        <v>101</v>
      </c>
      <c r="B12" s="109" t="s">
        <v>125</v>
      </c>
      <c r="D12" s="63">
        <f>'Summary_Res Appliances'!G13</f>
        <v>0</v>
      </c>
      <c r="E12" s="61">
        <f t="shared" si="0"/>
        <v>0</v>
      </c>
      <c r="F12" s="61"/>
      <c r="H12" s="1" t="s">
        <v>86</v>
      </c>
      <c r="I12" s="60" t="s">
        <v>569</v>
      </c>
    </row>
    <row r="13" spans="1:9" x14ac:dyDescent="0.25">
      <c r="A13" t="s">
        <v>101</v>
      </c>
      <c r="B13" s="109" t="s">
        <v>128</v>
      </c>
      <c r="D13" s="63">
        <f>'Summary_Res Appliances'!G14</f>
        <v>0</v>
      </c>
      <c r="E13" s="61">
        <f t="shared" si="0"/>
        <v>0</v>
      </c>
      <c r="F13" s="61"/>
      <c r="H13" s="1" t="s">
        <v>86</v>
      </c>
      <c r="I13" s="60" t="s">
        <v>569</v>
      </c>
    </row>
    <row r="14" spans="1:9" x14ac:dyDescent="0.25">
      <c r="A14" s="78" t="s">
        <v>213</v>
      </c>
      <c r="B14" s="110"/>
      <c r="C14" s="92"/>
      <c r="D14" s="93">
        <f>SUM(D15:D19)</f>
        <v>1</v>
      </c>
      <c r="E14" s="92">
        <f>SUM(E15:E19)</f>
        <v>0.76199981922600579</v>
      </c>
      <c r="F14" s="92">
        <f>1-E14</f>
        <v>0.23800018077399421</v>
      </c>
      <c r="H14" s="1" t="s">
        <v>86</v>
      </c>
      <c r="I14" s="60" t="s">
        <v>569</v>
      </c>
    </row>
    <row r="15" spans="1:9" x14ac:dyDescent="0.25">
      <c r="A15" t="s">
        <v>213</v>
      </c>
      <c r="B15" s="109" t="s">
        <v>103</v>
      </c>
      <c r="C15" s="61">
        <v>0.74328168046590104</v>
      </c>
      <c r="D15" s="63">
        <f>'Summary_Res Appliances'!G17</f>
        <v>9.3766566588759426E-2</v>
      </c>
      <c r="E15" s="61">
        <f t="shared" si="0"/>
        <v>6.969497118561091E-2</v>
      </c>
      <c r="F15" s="61"/>
      <c r="H15" s="1" t="s">
        <v>86</v>
      </c>
      <c r="I15" s="60" t="s">
        <v>569</v>
      </c>
    </row>
    <row r="16" spans="1:9" x14ac:dyDescent="0.25">
      <c r="A16" t="s">
        <v>213</v>
      </c>
      <c r="B16" s="109" t="s">
        <v>110</v>
      </c>
      <c r="D16" s="63">
        <f>'Summary_Res Appliances'!G18</f>
        <v>0</v>
      </c>
      <c r="E16" s="61">
        <f t="shared" si="0"/>
        <v>0</v>
      </c>
      <c r="F16" s="61"/>
      <c r="H16" s="1" t="s">
        <v>86</v>
      </c>
      <c r="I16" s="60" t="s">
        <v>569</v>
      </c>
    </row>
    <row r="17" spans="1:9" x14ac:dyDescent="0.25">
      <c r="A17" t="s">
        <v>213</v>
      </c>
      <c r="B17" s="109" t="s">
        <v>128</v>
      </c>
      <c r="D17" s="63">
        <f>'Summary_Res Appliances'!G19</f>
        <v>0</v>
      </c>
      <c r="E17" s="61">
        <f t="shared" si="0"/>
        <v>0</v>
      </c>
      <c r="F17" s="61"/>
      <c r="H17" s="1" t="s">
        <v>86</v>
      </c>
      <c r="I17" s="60" t="s">
        <v>569</v>
      </c>
    </row>
    <row r="18" spans="1:9" x14ac:dyDescent="0.25">
      <c r="A18" t="s">
        <v>213</v>
      </c>
      <c r="B18" s="109" t="s">
        <v>141</v>
      </c>
      <c r="C18" s="61">
        <v>0.66273252196355514</v>
      </c>
      <c r="D18" s="63">
        <f>'Summary_Res Appliances'!G20</f>
        <v>0.46493895830608467</v>
      </c>
      <c r="E18" s="61">
        <f t="shared" si="0"/>
        <v>0.30813016839729973</v>
      </c>
      <c r="F18" s="61"/>
      <c r="H18" s="1" t="s">
        <v>86</v>
      </c>
      <c r="I18" s="60" t="s">
        <v>569</v>
      </c>
    </row>
    <row r="19" spans="1:9" x14ac:dyDescent="0.25">
      <c r="A19" t="s">
        <v>213</v>
      </c>
      <c r="B19" s="109" t="s">
        <v>144</v>
      </c>
      <c r="C19" s="61">
        <v>0.87056308500474699</v>
      </c>
      <c r="D19" s="63">
        <f>'Summary_Res Appliances'!G21</f>
        <v>0.44129447510515607</v>
      </c>
      <c r="E19" s="61">
        <f t="shared" si="0"/>
        <v>0.38417467964309521</v>
      </c>
      <c r="F19" s="61"/>
      <c r="H19" s="1" t="s">
        <v>86</v>
      </c>
      <c r="I19" s="60" t="s">
        <v>569</v>
      </c>
    </row>
    <row r="20" spans="1:9" x14ac:dyDescent="0.25">
      <c r="A20" s="78" t="s">
        <v>231</v>
      </c>
      <c r="B20" s="110"/>
      <c r="C20" s="92"/>
      <c r="D20" s="89"/>
      <c r="E20" s="92">
        <f>SUM(E21:E25)</f>
        <v>0.55745414172974339</v>
      </c>
      <c r="F20" s="92">
        <f>1-E20</f>
        <v>0.44254585827025661</v>
      </c>
      <c r="H20" s="1" t="s">
        <v>86</v>
      </c>
      <c r="I20" s="60" t="s">
        <v>569</v>
      </c>
    </row>
    <row r="21" spans="1:9" x14ac:dyDescent="0.25">
      <c r="A21" s="64" t="s">
        <v>231</v>
      </c>
      <c r="B21" s="109" t="s">
        <v>151</v>
      </c>
      <c r="C21" s="61">
        <v>0.56212604835788094</v>
      </c>
      <c r="D21" s="63">
        <f>'Summary_Res Appliances'!G24</f>
        <v>0.49413763558068219</v>
      </c>
      <c r="E21" s="61">
        <f t="shared" si="0"/>
        <v>0.27776763643387553</v>
      </c>
      <c r="F21" s="61"/>
      <c r="H21" s="1" t="s">
        <v>86</v>
      </c>
      <c r="I21" s="60" t="s">
        <v>569</v>
      </c>
    </row>
    <row r="22" spans="1:9" x14ac:dyDescent="0.25">
      <c r="A22" t="s">
        <v>231</v>
      </c>
      <c r="B22" s="109" t="s">
        <v>154</v>
      </c>
      <c r="C22" s="61">
        <v>0.55289051917693366</v>
      </c>
      <c r="D22" s="63">
        <f>'Summary_Res Appliances'!G25</f>
        <v>0.50586236441931787</v>
      </c>
      <c r="E22" s="61">
        <f t="shared" si="0"/>
        <v>0.27968650529586786</v>
      </c>
      <c r="F22" s="61"/>
      <c r="H22" s="1" t="s">
        <v>86</v>
      </c>
      <c r="I22" s="60" t="s">
        <v>569</v>
      </c>
    </row>
    <row r="23" spans="1:9" x14ac:dyDescent="0.25">
      <c r="A23" t="s">
        <v>231</v>
      </c>
      <c r="B23" s="109" t="s">
        <v>116</v>
      </c>
      <c r="D23" s="63">
        <f>'Summary_Res Appliances'!G26</f>
        <v>0</v>
      </c>
      <c r="E23" s="61">
        <f t="shared" si="0"/>
        <v>0</v>
      </c>
      <c r="F23" s="61"/>
      <c r="H23" s="1" t="s">
        <v>86</v>
      </c>
      <c r="I23" s="60" t="s">
        <v>569</v>
      </c>
    </row>
    <row r="24" spans="1:9" x14ac:dyDescent="0.25">
      <c r="A24" t="s">
        <v>231</v>
      </c>
      <c r="B24" s="109" t="s">
        <v>119</v>
      </c>
      <c r="D24" s="63">
        <f>'Summary_Res Appliances'!G27</f>
        <v>0</v>
      </c>
      <c r="E24" s="61">
        <f t="shared" si="0"/>
        <v>0</v>
      </c>
      <c r="F24" s="61"/>
      <c r="H24" s="1" t="s">
        <v>86</v>
      </c>
      <c r="I24" s="60" t="s">
        <v>569</v>
      </c>
    </row>
    <row r="25" spans="1:9" x14ac:dyDescent="0.25">
      <c r="A25" t="s">
        <v>231</v>
      </c>
      <c r="B25" s="109" t="s">
        <v>80</v>
      </c>
      <c r="D25" s="63">
        <f>'Summary_Res Appliances'!G28</f>
        <v>0</v>
      </c>
      <c r="E25" s="61">
        <f t="shared" si="0"/>
        <v>0</v>
      </c>
      <c r="F25" s="61"/>
      <c r="H25" s="1" t="s">
        <v>86</v>
      </c>
      <c r="I25" s="60" t="s">
        <v>569</v>
      </c>
    </row>
    <row r="26" spans="1:9" x14ac:dyDescent="0.25">
      <c r="A26" s="78" t="s">
        <v>565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86</v>
      </c>
      <c r="I26" s="60" t="s">
        <v>569</v>
      </c>
    </row>
    <row r="27" spans="1:9" x14ac:dyDescent="0.25">
      <c r="A27" t="s">
        <v>565</v>
      </c>
      <c r="B27" s="109" t="s">
        <v>151</v>
      </c>
      <c r="D27" s="63">
        <f>'Summary_Res Appliances'!G31</f>
        <v>0</v>
      </c>
      <c r="E27" s="61">
        <f t="shared" si="0"/>
        <v>0</v>
      </c>
      <c r="F27" s="61"/>
      <c r="H27" s="1" t="s">
        <v>86</v>
      </c>
      <c r="I27" s="60" t="s">
        <v>569</v>
      </c>
    </row>
    <row r="28" spans="1:9" x14ac:dyDescent="0.25">
      <c r="A28" s="64" t="s">
        <v>565</v>
      </c>
      <c r="B28" s="109" t="s">
        <v>154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86</v>
      </c>
      <c r="I28" s="60" t="s">
        <v>569</v>
      </c>
    </row>
    <row r="29" spans="1:9" x14ac:dyDescent="0.25">
      <c r="A29" t="s">
        <v>565</v>
      </c>
      <c r="B29" s="109" t="s">
        <v>154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86</v>
      </c>
      <c r="I29" s="60" t="s">
        <v>569</v>
      </c>
    </row>
    <row r="30" spans="1:9" x14ac:dyDescent="0.25">
      <c r="A30" t="s">
        <v>565</v>
      </c>
      <c r="B30" s="109" t="s">
        <v>119</v>
      </c>
      <c r="D30" s="63">
        <f>'Summary_Res Appliances'!G34</f>
        <v>0</v>
      </c>
      <c r="E30" s="61">
        <f t="shared" si="0"/>
        <v>0</v>
      </c>
      <c r="F30" s="61"/>
      <c r="H30" s="1" t="s">
        <v>86</v>
      </c>
      <c r="I30" s="60" t="s">
        <v>569</v>
      </c>
    </row>
    <row r="31" spans="1:9" x14ac:dyDescent="0.25">
      <c r="A31" s="78" t="s">
        <v>567</v>
      </c>
      <c r="B31" s="110"/>
      <c r="C31" s="92"/>
      <c r="D31" s="94"/>
      <c r="E31" s="92">
        <f>SUM(E32:E33)</f>
        <v>0.80398765674835471</v>
      </c>
      <c r="F31" s="92">
        <f>1-E31</f>
        <v>0.19601234325164529</v>
      </c>
      <c r="H31" s="1" t="s">
        <v>86</v>
      </c>
      <c r="I31" s="60" t="s">
        <v>569</v>
      </c>
    </row>
    <row r="32" spans="1:9" x14ac:dyDescent="0.25">
      <c r="A32" t="s">
        <v>567</v>
      </c>
      <c r="B32" s="109" t="s">
        <v>151</v>
      </c>
      <c r="C32" s="61">
        <v>0.81320281610557366</v>
      </c>
      <c r="D32" s="63">
        <f>'Summary_Res Appliances'!G36</f>
        <v>0.80990411389835471</v>
      </c>
      <c r="E32" s="61">
        <f t="shared" si="0"/>
        <v>0.65861630619763134</v>
      </c>
      <c r="F32" s="61"/>
      <c r="H32" s="1" t="s">
        <v>86</v>
      </c>
      <c r="I32" s="60" t="s">
        <v>569</v>
      </c>
    </row>
    <row r="33" spans="1:9" x14ac:dyDescent="0.25">
      <c r="A33" s="64" t="s">
        <v>567</v>
      </c>
      <c r="B33" s="109" t="s">
        <v>154</v>
      </c>
      <c r="C33" s="61">
        <v>0.76472644164951853</v>
      </c>
      <c r="D33" s="63">
        <f>'Summary_Res Appliances'!G37</f>
        <v>0.19009588610164529</v>
      </c>
      <c r="E33" s="61">
        <f t="shared" si="0"/>
        <v>0.14537135055072337</v>
      </c>
      <c r="F33" s="61"/>
      <c r="H33" s="1" t="s">
        <v>86</v>
      </c>
      <c r="I33" s="60" t="s">
        <v>569</v>
      </c>
    </row>
    <row r="34" spans="1:9" x14ac:dyDescent="0.25">
      <c r="A34" s="78" t="s">
        <v>566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5">
      <c r="A35" t="s">
        <v>561</v>
      </c>
      <c r="C35" s="61">
        <v>1</v>
      </c>
      <c r="H35" s="1" t="s">
        <v>86</v>
      </c>
      <c r="I35" s="60" t="s">
        <v>569</v>
      </c>
    </row>
    <row r="36" spans="1:9" x14ac:dyDescent="0.25">
      <c r="A36" t="s">
        <v>561</v>
      </c>
      <c r="C36" s="61">
        <v>0.65163559735793475</v>
      </c>
      <c r="H36" s="1" t="s">
        <v>86</v>
      </c>
      <c r="I36" s="60" t="s">
        <v>569</v>
      </c>
    </row>
    <row r="37" spans="1:9" x14ac:dyDescent="0.25">
      <c r="A37" t="s">
        <v>561</v>
      </c>
      <c r="C37" s="61">
        <v>0.81848666330839515</v>
      </c>
      <c r="H37" s="1" t="s">
        <v>86</v>
      </c>
      <c r="I37" s="60" t="s">
        <v>569</v>
      </c>
    </row>
    <row r="38" spans="1:9" x14ac:dyDescent="0.25">
      <c r="A38" s="64" t="s">
        <v>561</v>
      </c>
      <c r="C38" s="61">
        <v>0.8183879437456929</v>
      </c>
      <c r="H38" s="1" t="s">
        <v>86</v>
      </c>
      <c r="I38" s="60" t="s">
        <v>569</v>
      </c>
    </row>
    <row r="39" spans="1:9" x14ac:dyDescent="0.25">
      <c r="A39" s="78" t="s">
        <v>499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86</v>
      </c>
      <c r="I39" s="60" t="s">
        <v>569</v>
      </c>
    </row>
    <row r="40" spans="1:9" x14ac:dyDescent="0.25">
      <c r="A40" s="44"/>
      <c r="B40" s="43"/>
      <c r="C40" s="100"/>
      <c r="D40" s="43"/>
      <c r="E40" s="100"/>
      <c r="F40" s="100"/>
      <c r="H40" s="1"/>
      <c r="I40" s="60"/>
    </row>
    <row r="41" spans="1:9" x14ac:dyDescent="0.25">
      <c r="A41" s="78" t="s">
        <v>603</v>
      </c>
      <c r="B41" s="78"/>
      <c r="C41" s="101"/>
      <c r="D41" s="78"/>
      <c r="E41" s="101">
        <f>AVERAGE(E31,E34,E26,E20)</f>
        <v>0.7542031594839681</v>
      </c>
      <c r="F41" s="91">
        <f>1-E41</f>
        <v>0.2457968405160319</v>
      </c>
    </row>
    <row r="43" spans="1:9" x14ac:dyDescent="0.25">
      <c r="A43" s="115" t="s">
        <v>574</v>
      </c>
      <c r="B43" s="115"/>
      <c r="C43" s="115"/>
      <c r="D43" s="115"/>
      <c r="E43" s="115"/>
      <c r="F43" s="115"/>
      <c r="G43" s="115"/>
      <c r="H43" s="115"/>
    </row>
    <row r="44" spans="1:9" ht="75" x14ac:dyDescent="0.25">
      <c r="A44" s="2"/>
      <c r="B44" s="2"/>
      <c r="C44" s="75" t="s">
        <v>575</v>
      </c>
      <c r="D44" s="76" t="s">
        <v>570</v>
      </c>
      <c r="E44" s="75" t="s">
        <v>572</v>
      </c>
      <c r="F44" s="75" t="s">
        <v>573</v>
      </c>
      <c r="H44" s="2" t="s">
        <v>504</v>
      </c>
      <c r="I44" s="62" t="s">
        <v>568</v>
      </c>
    </row>
    <row r="45" spans="1:9" x14ac:dyDescent="0.25">
      <c r="A45" s="78" t="s">
        <v>576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86</v>
      </c>
      <c r="I45" s="60" t="s">
        <v>569</v>
      </c>
    </row>
    <row r="46" spans="1:9" x14ac:dyDescent="0.25">
      <c r="A46" s="73" t="s">
        <v>464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86</v>
      </c>
      <c r="I46" t="s">
        <v>569</v>
      </c>
    </row>
    <row r="47" spans="1:9" x14ac:dyDescent="0.25">
      <c r="A47" s="45" t="s">
        <v>464</v>
      </c>
      <c r="B47" t="s">
        <v>329</v>
      </c>
      <c r="H47" t="s">
        <v>86</v>
      </c>
      <c r="I47" t="s">
        <v>569</v>
      </c>
    </row>
    <row r="48" spans="1:9" x14ac:dyDescent="0.25">
      <c r="A48" s="45" t="s">
        <v>464</v>
      </c>
      <c r="B48" t="s">
        <v>330</v>
      </c>
      <c r="C48" s="61">
        <f>'COM_NEMS Cost'!D6</f>
        <v>0.82799025121859771</v>
      </c>
      <c r="H48" t="s">
        <v>86</v>
      </c>
      <c r="I48" t="s">
        <v>569</v>
      </c>
    </row>
    <row r="49" spans="1:9" x14ac:dyDescent="0.25">
      <c r="A49" s="45" t="s">
        <v>464</v>
      </c>
      <c r="B49" t="s">
        <v>331</v>
      </c>
      <c r="H49" t="s">
        <v>86</v>
      </c>
      <c r="I49" t="s">
        <v>569</v>
      </c>
    </row>
    <row r="50" spans="1:9" x14ac:dyDescent="0.25">
      <c r="A50" s="45" t="s">
        <v>464</v>
      </c>
      <c r="B50" t="s">
        <v>332</v>
      </c>
      <c r="H50" t="s">
        <v>86</v>
      </c>
      <c r="I50" t="s">
        <v>569</v>
      </c>
    </row>
    <row r="51" spans="1:9" x14ac:dyDescent="0.25">
      <c r="A51" s="45" t="s">
        <v>464</v>
      </c>
      <c r="B51" t="s">
        <v>333</v>
      </c>
      <c r="C51" s="61">
        <f>'COM_NEMS Cost'!D7</f>
        <v>0.80922581798676907</v>
      </c>
      <c r="H51" t="s">
        <v>86</v>
      </c>
      <c r="I51" t="s">
        <v>569</v>
      </c>
    </row>
    <row r="52" spans="1:9" x14ac:dyDescent="0.25">
      <c r="A52" s="45" t="s">
        <v>464</v>
      </c>
      <c r="B52" t="s">
        <v>334</v>
      </c>
      <c r="H52" t="s">
        <v>86</v>
      </c>
      <c r="I52" t="s">
        <v>569</v>
      </c>
    </row>
    <row r="53" spans="1:9" x14ac:dyDescent="0.25">
      <c r="A53" s="45" t="s">
        <v>464</v>
      </c>
      <c r="B53" t="s">
        <v>82</v>
      </c>
      <c r="H53" t="s">
        <v>86</v>
      </c>
      <c r="I53" t="s">
        <v>569</v>
      </c>
    </row>
    <row r="54" spans="1:9" x14ac:dyDescent="0.25">
      <c r="A54" s="73" t="s">
        <v>465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86</v>
      </c>
      <c r="I54" t="s">
        <v>569</v>
      </c>
    </row>
    <row r="55" spans="1:9" x14ac:dyDescent="0.25">
      <c r="A55" s="45" t="s">
        <v>465</v>
      </c>
      <c r="B55" t="s">
        <v>329</v>
      </c>
      <c r="H55" t="s">
        <v>86</v>
      </c>
      <c r="I55" t="s">
        <v>569</v>
      </c>
    </row>
    <row r="56" spans="1:9" x14ac:dyDescent="0.25">
      <c r="A56" s="45" t="s">
        <v>465</v>
      </c>
      <c r="B56" t="s">
        <v>330</v>
      </c>
      <c r="C56" s="61">
        <f>'COM_NEMS Cost'!D4</f>
        <v>0.54054769805800118</v>
      </c>
      <c r="H56" t="s">
        <v>86</v>
      </c>
      <c r="I56" t="s">
        <v>569</v>
      </c>
    </row>
    <row r="57" spans="1:9" x14ac:dyDescent="0.25">
      <c r="A57" s="45" t="s">
        <v>465</v>
      </c>
      <c r="B57" t="s">
        <v>331</v>
      </c>
      <c r="H57" t="s">
        <v>86</v>
      </c>
      <c r="I57" t="s">
        <v>569</v>
      </c>
    </row>
    <row r="58" spans="1:9" x14ac:dyDescent="0.25">
      <c r="A58" s="45" t="s">
        <v>465</v>
      </c>
      <c r="B58" t="s">
        <v>332</v>
      </c>
      <c r="H58" t="s">
        <v>86</v>
      </c>
      <c r="I58" t="s">
        <v>569</v>
      </c>
    </row>
    <row r="59" spans="1:9" x14ac:dyDescent="0.25">
      <c r="A59" s="45" t="s">
        <v>465</v>
      </c>
      <c r="B59" t="s">
        <v>333</v>
      </c>
      <c r="C59" s="61">
        <f>'COM_NEMS Cost'!D8</f>
        <v>0.73560375227976449</v>
      </c>
      <c r="H59" t="s">
        <v>86</v>
      </c>
      <c r="I59" t="s">
        <v>569</v>
      </c>
    </row>
    <row r="60" spans="1:9" x14ac:dyDescent="0.25">
      <c r="A60" s="45" t="s">
        <v>465</v>
      </c>
      <c r="B60" t="s">
        <v>334</v>
      </c>
      <c r="H60" t="s">
        <v>86</v>
      </c>
      <c r="I60" t="s">
        <v>569</v>
      </c>
    </row>
    <row r="61" spans="1:9" x14ac:dyDescent="0.25">
      <c r="A61" s="45" t="s">
        <v>465</v>
      </c>
      <c r="B61" t="s">
        <v>82</v>
      </c>
      <c r="H61" t="s">
        <v>86</v>
      </c>
      <c r="I61" t="s">
        <v>569</v>
      </c>
    </row>
    <row r="62" spans="1:9" x14ac:dyDescent="0.25">
      <c r="A62" s="73" t="s">
        <v>466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86</v>
      </c>
      <c r="I62" t="s">
        <v>569</v>
      </c>
    </row>
    <row r="63" spans="1:9" x14ac:dyDescent="0.25">
      <c r="A63" s="45" t="s">
        <v>466</v>
      </c>
      <c r="B63" t="s">
        <v>329</v>
      </c>
      <c r="H63" t="s">
        <v>86</v>
      </c>
      <c r="I63" t="s">
        <v>569</v>
      </c>
    </row>
    <row r="64" spans="1:9" x14ac:dyDescent="0.25">
      <c r="A64" s="45" t="s">
        <v>466</v>
      </c>
      <c r="B64" t="s">
        <v>330</v>
      </c>
      <c r="C64" s="61">
        <f>'COM_NEMS Cost'!D5</f>
        <v>0.71607519212481041</v>
      </c>
      <c r="H64" t="s">
        <v>86</v>
      </c>
      <c r="I64" t="s">
        <v>569</v>
      </c>
    </row>
    <row r="65" spans="1:9" x14ac:dyDescent="0.25">
      <c r="A65" s="45" t="s">
        <v>466</v>
      </c>
      <c r="B65" t="s">
        <v>331</v>
      </c>
      <c r="H65" t="s">
        <v>86</v>
      </c>
      <c r="I65" t="s">
        <v>569</v>
      </c>
    </row>
    <row r="66" spans="1:9" x14ac:dyDescent="0.25">
      <c r="A66" s="45" t="s">
        <v>466</v>
      </c>
      <c r="B66" t="s">
        <v>332</v>
      </c>
      <c r="H66" t="s">
        <v>86</v>
      </c>
      <c r="I66" t="s">
        <v>569</v>
      </c>
    </row>
    <row r="67" spans="1:9" x14ac:dyDescent="0.25">
      <c r="A67" s="45" t="s">
        <v>466</v>
      </c>
      <c r="B67" t="s">
        <v>333</v>
      </c>
      <c r="C67" s="61">
        <f>'COM_NEMS Cost'!D9</f>
        <v>0.77352718723476832</v>
      </c>
      <c r="H67" t="s">
        <v>86</v>
      </c>
      <c r="I67" t="s">
        <v>569</v>
      </c>
    </row>
    <row r="68" spans="1:9" x14ac:dyDescent="0.25">
      <c r="A68" s="45" t="s">
        <v>466</v>
      </c>
      <c r="B68" t="s">
        <v>334</v>
      </c>
      <c r="H68" t="s">
        <v>86</v>
      </c>
      <c r="I68" t="s">
        <v>569</v>
      </c>
    </row>
    <row r="69" spans="1:9" x14ac:dyDescent="0.25">
      <c r="A69" s="45" t="s">
        <v>466</v>
      </c>
      <c r="B69" t="s">
        <v>82</v>
      </c>
      <c r="H69" t="s">
        <v>86</v>
      </c>
      <c r="I69" t="s">
        <v>569</v>
      </c>
    </row>
    <row r="70" spans="1:9" hidden="1" x14ac:dyDescent="0.25">
      <c r="A70" t="s">
        <v>467</v>
      </c>
      <c r="H70" t="s">
        <v>86</v>
      </c>
      <c r="I70" t="s">
        <v>569</v>
      </c>
    </row>
    <row r="71" spans="1:9" hidden="1" x14ac:dyDescent="0.25">
      <c r="A71" s="45" t="s">
        <v>467</v>
      </c>
      <c r="B71" t="s">
        <v>329</v>
      </c>
      <c r="H71" t="s">
        <v>86</v>
      </c>
      <c r="I71" t="s">
        <v>569</v>
      </c>
    </row>
    <row r="72" spans="1:9" hidden="1" x14ac:dyDescent="0.25">
      <c r="A72" s="45" t="s">
        <v>467</v>
      </c>
      <c r="B72" t="s">
        <v>330</v>
      </c>
      <c r="H72" t="s">
        <v>86</v>
      </c>
      <c r="I72" t="s">
        <v>569</v>
      </c>
    </row>
    <row r="73" spans="1:9" hidden="1" x14ac:dyDescent="0.25">
      <c r="A73" s="45" t="s">
        <v>467</v>
      </c>
      <c r="B73" t="s">
        <v>331</v>
      </c>
      <c r="H73" t="s">
        <v>86</v>
      </c>
      <c r="I73" t="s">
        <v>569</v>
      </c>
    </row>
    <row r="74" spans="1:9" hidden="1" x14ac:dyDescent="0.25">
      <c r="A74" s="45" t="s">
        <v>467</v>
      </c>
      <c r="B74" t="s">
        <v>332</v>
      </c>
      <c r="H74" t="s">
        <v>86</v>
      </c>
      <c r="I74" t="s">
        <v>569</v>
      </c>
    </row>
    <row r="75" spans="1:9" hidden="1" x14ac:dyDescent="0.25">
      <c r="A75" s="45" t="s">
        <v>467</v>
      </c>
      <c r="B75" t="s">
        <v>333</v>
      </c>
      <c r="H75" t="s">
        <v>86</v>
      </c>
      <c r="I75" t="s">
        <v>569</v>
      </c>
    </row>
    <row r="76" spans="1:9" hidden="1" x14ac:dyDescent="0.25">
      <c r="A76" s="45" t="s">
        <v>467</v>
      </c>
      <c r="B76" t="s">
        <v>334</v>
      </c>
      <c r="H76" t="s">
        <v>86</v>
      </c>
      <c r="I76" t="s">
        <v>569</v>
      </c>
    </row>
    <row r="77" spans="1:9" hidden="1" x14ac:dyDescent="0.25">
      <c r="A77" s="45" t="s">
        <v>467</v>
      </c>
      <c r="B77" t="s">
        <v>82</v>
      </c>
      <c r="H77" t="s">
        <v>86</v>
      </c>
      <c r="I77" t="s">
        <v>569</v>
      </c>
    </row>
    <row r="78" spans="1:9" hidden="1" x14ac:dyDescent="0.25">
      <c r="A78" t="s">
        <v>119</v>
      </c>
      <c r="H78" t="s">
        <v>86</v>
      </c>
      <c r="I78" t="s">
        <v>569</v>
      </c>
    </row>
    <row r="79" spans="1:9" hidden="1" x14ac:dyDescent="0.25">
      <c r="A79" s="45" t="s">
        <v>119</v>
      </c>
      <c r="B79" t="s">
        <v>329</v>
      </c>
      <c r="H79" t="s">
        <v>86</v>
      </c>
      <c r="I79" t="s">
        <v>569</v>
      </c>
    </row>
    <row r="80" spans="1:9" hidden="1" x14ac:dyDescent="0.25">
      <c r="A80" s="45" t="s">
        <v>119</v>
      </c>
      <c r="B80" t="s">
        <v>330</v>
      </c>
      <c r="H80" t="s">
        <v>86</v>
      </c>
      <c r="I80" t="s">
        <v>569</v>
      </c>
    </row>
    <row r="81" spans="1:9" hidden="1" x14ac:dyDescent="0.25">
      <c r="A81" s="45" t="s">
        <v>119</v>
      </c>
      <c r="B81" t="s">
        <v>331</v>
      </c>
      <c r="H81" t="s">
        <v>86</v>
      </c>
      <c r="I81" t="s">
        <v>569</v>
      </c>
    </row>
    <row r="82" spans="1:9" hidden="1" x14ac:dyDescent="0.25">
      <c r="A82" s="45" t="s">
        <v>119</v>
      </c>
      <c r="B82" t="s">
        <v>332</v>
      </c>
      <c r="H82" t="s">
        <v>86</v>
      </c>
      <c r="I82" t="s">
        <v>569</v>
      </c>
    </row>
    <row r="83" spans="1:9" hidden="1" x14ac:dyDescent="0.25">
      <c r="A83" s="45" t="s">
        <v>119</v>
      </c>
      <c r="B83" t="s">
        <v>333</v>
      </c>
      <c r="H83" t="s">
        <v>86</v>
      </c>
      <c r="I83" t="s">
        <v>569</v>
      </c>
    </row>
    <row r="84" spans="1:9" hidden="1" x14ac:dyDescent="0.25">
      <c r="A84" s="45" t="s">
        <v>119</v>
      </c>
      <c r="B84" t="s">
        <v>334</v>
      </c>
      <c r="H84" t="s">
        <v>86</v>
      </c>
      <c r="I84" t="s">
        <v>569</v>
      </c>
    </row>
    <row r="85" spans="1:9" hidden="1" x14ac:dyDescent="0.25">
      <c r="A85" s="45" t="s">
        <v>119</v>
      </c>
      <c r="B85" t="s">
        <v>82</v>
      </c>
      <c r="H85" t="s">
        <v>86</v>
      </c>
      <c r="I85" t="s">
        <v>569</v>
      </c>
    </row>
    <row r="86" spans="1:9" hidden="1" x14ac:dyDescent="0.25">
      <c r="A86" s="45"/>
      <c r="H86" t="s">
        <v>86</v>
      </c>
      <c r="I86" t="s">
        <v>569</v>
      </c>
    </row>
    <row r="87" spans="1:9" x14ac:dyDescent="0.25">
      <c r="A87" s="45"/>
      <c r="H87" t="s">
        <v>86</v>
      </c>
      <c r="I87" t="s">
        <v>569</v>
      </c>
    </row>
    <row r="88" spans="1:9" x14ac:dyDescent="0.25">
      <c r="A88" s="78" t="s">
        <v>524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86</v>
      </c>
      <c r="I88" t="s">
        <v>569</v>
      </c>
    </row>
    <row r="89" spans="1:9" x14ac:dyDescent="0.25">
      <c r="A89" t="s">
        <v>464</v>
      </c>
      <c r="B89" t="s">
        <v>473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86</v>
      </c>
      <c r="I89" t="s">
        <v>569</v>
      </c>
    </row>
    <row r="90" spans="1:9" x14ac:dyDescent="0.25">
      <c r="A90" t="s">
        <v>465</v>
      </c>
      <c r="B90" t="s">
        <v>473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86</v>
      </c>
      <c r="I90" t="s">
        <v>569</v>
      </c>
    </row>
    <row r="91" spans="1:9" x14ac:dyDescent="0.25">
      <c r="A91" t="s">
        <v>466</v>
      </c>
      <c r="B91" t="s">
        <v>473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86</v>
      </c>
      <c r="I91" t="s">
        <v>569</v>
      </c>
    </row>
    <row r="92" spans="1:9" x14ac:dyDescent="0.25">
      <c r="A92" t="s">
        <v>467</v>
      </c>
      <c r="B92" t="s">
        <v>473</v>
      </c>
      <c r="H92" t="s">
        <v>86</v>
      </c>
      <c r="I92" t="s">
        <v>569</v>
      </c>
    </row>
    <row r="93" spans="1:9" x14ac:dyDescent="0.25">
      <c r="A93" t="s">
        <v>119</v>
      </c>
      <c r="B93" t="s">
        <v>473</v>
      </c>
      <c r="H93" t="s">
        <v>86</v>
      </c>
      <c r="I93" t="s">
        <v>569</v>
      </c>
    </row>
    <row r="94" spans="1:9" x14ac:dyDescent="0.25">
      <c r="H94" t="s">
        <v>86</v>
      </c>
      <c r="I94" t="s">
        <v>569</v>
      </c>
    </row>
    <row r="95" spans="1:9" x14ac:dyDescent="0.25">
      <c r="A95" s="95" t="s">
        <v>578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86</v>
      </c>
      <c r="I95" t="s">
        <v>569</v>
      </c>
    </row>
    <row r="96" spans="1:9" x14ac:dyDescent="0.25">
      <c r="A96" t="s">
        <v>464</v>
      </c>
      <c r="B96" t="s">
        <v>590</v>
      </c>
      <c r="C96" s="61">
        <f>'COM_NEMS Cost'!D10</f>
        <v>0.70929577487429007</v>
      </c>
      <c r="D96" t="s">
        <v>564</v>
      </c>
      <c r="H96" t="s">
        <v>86</v>
      </c>
      <c r="I96" t="s">
        <v>569</v>
      </c>
    </row>
    <row r="97" spans="1:9" x14ac:dyDescent="0.25">
      <c r="A97" t="s">
        <v>464</v>
      </c>
      <c r="B97" t="s">
        <v>591</v>
      </c>
      <c r="C97" s="61">
        <f>'COM_NEMS Cost'!D11</f>
        <v>0.72239286108317868</v>
      </c>
      <c r="D97" t="s">
        <v>564</v>
      </c>
      <c r="H97" t="s">
        <v>86</v>
      </c>
      <c r="I97" t="s">
        <v>569</v>
      </c>
    </row>
    <row r="98" spans="1:9" x14ac:dyDescent="0.25">
      <c r="A98" t="s">
        <v>464</v>
      </c>
      <c r="B98" t="s">
        <v>592</v>
      </c>
      <c r="C98" s="61">
        <f>'COM_NEMS Cost'!D12</f>
        <v>0.30780169478334291</v>
      </c>
      <c r="D98" t="s">
        <v>564</v>
      </c>
      <c r="H98" t="s">
        <v>86</v>
      </c>
      <c r="I98" t="s">
        <v>569</v>
      </c>
    </row>
    <row r="99" spans="1:9" x14ac:dyDescent="0.25">
      <c r="H99" t="s">
        <v>86</v>
      </c>
      <c r="I99" t="s">
        <v>569</v>
      </c>
    </row>
    <row r="100" spans="1:9" x14ac:dyDescent="0.25">
      <c r="A100" s="95" t="s">
        <v>580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86</v>
      </c>
      <c r="I100" t="s">
        <v>569</v>
      </c>
    </row>
    <row r="101" spans="1:9" x14ac:dyDescent="0.25">
      <c r="A101" t="s">
        <v>580</v>
      </c>
      <c r="B101" t="s">
        <v>581</v>
      </c>
      <c r="C101" s="61">
        <f>'COM_NEMS Cost'!D17</f>
        <v>0.23418371777538238</v>
      </c>
      <c r="D101" t="s">
        <v>564</v>
      </c>
      <c r="H101" t="s">
        <v>86</v>
      </c>
      <c r="I101" t="s">
        <v>569</v>
      </c>
    </row>
    <row r="102" spans="1:9" x14ac:dyDescent="0.25">
      <c r="A102" t="s">
        <v>580</v>
      </c>
      <c r="B102" t="s">
        <v>582</v>
      </c>
      <c r="C102" s="61">
        <f>'COM_NEMS Cost'!D18</f>
        <v>0.7269146515771101</v>
      </c>
      <c r="D102" t="s">
        <v>564</v>
      </c>
      <c r="H102" t="s">
        <v>86</v>
      </c>
      <c r="I102" t="s">
        <v>569</v>
      </c>
    </row>
    <row r="103" spans="1:9" x14ac:dyDescent="0.25">
      <c r="A103" t="s">
        <v>580</v>
      </c>
      <c r="B103" t="s">
        <v>583</v>
      </c>
      <c r="C103" s="61">
        <f>'COM_NEMS Cost'!D19</f>
        <v>0.26190847059107825</v>
      </c>
      <c r="D103" t="s">
        <v>564</v>
      </c>
      <c r="H103" t="s">
        <v>86</v>
      </c>
      <c r="I103" t="s">
        <v>569</v>
      </c>
    </row>
    <row r="104" spans="1:9" x14ac:dyDescent="0.25">
      <c r="H104" t="s">
        <v>86</v>
      </c>
      <c r="I104" t="s">
        <v>569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defaultRowHeight="15" x14ac:dyDescent="0.25"/>
  <cols>
    <col min="2" max="2" width="23" customWidth="1"/>
    <col min="3" max="3" width="26.5703125" customWidth="1"/>
    <col min="4" max="4" width="24.42578125" customWidth="1"/>
  </cols>
  <sheetData>
    <row r="1" spans="1:4" x14ac:dyDescent="0.25">
      <c r="A1" t="s">
        <v>604</v>
      </c>
    </row>
    <row r="3" spans="1:4" x14ac:dyDescent="0.25">
      <c r="C3" t="s">
        <v>559</v>
      </c>
      <c r="D3" s="61" t="s">
        <v>560</v>
      </c>
    </row>
    <row r="4" spans="1:4" x14ac:dyDescent="0.25">
      <c r="B4" t="s">
        <v>577</v>
      </c>
      <c r="C4" t="s">
        <v>584</v>
      </c>
      <c r="D4" s="61">
        <v>0.54054769805800118</v>
      </c>
    </row>
    <row r="5" spans="1:4" x14ac:dyDescent="0.25">
      <c r="B5" t="s">
        <v>577</v>
      </c>
      <c r="C5" t="s">
        <v>585</v>
      </c>
      <c r="D5" s="61">
        <v>0.71607519212481041</v>
      </c>
    </row>
    <row r="6" spans="1:4" x14ac:dyDescent="0.25">
      <c r="B6" t="s">
        <v>577</v>
      </c>
      <c r="C6" t="s">
        <v>586</v>
      </c>
      <c r="D6" s="61">
        <v>0.82799025121859771</v>
      </c>
    </row>
    <row r="7" spans="1:4" x14ac:dyDescent="0.25">
      <c r="B7" t="s">
        <v>577</v>
      </c>
      <c r="C7" t="s">
        <v>587</v>
      </c>
      <c r="D7" s="61">
        <v>0.80922581798676907</v>
      </c>
    </row>
    <row r="8" spans="1:4" x14ac:dyDescent="0.25">
      <c r="B8" t="s">
        <v>577</v>
      </c>
      <c r="C8" t="s">
        <v>588</v>
      </c>
      <c r="D8" s="61">
        <v>0.73560375227976449</v>
      </c>
    </row>
    <row r="9" spans="1:4" x14ac:dyDescent="0.25">
      <c r="B9" t="s">
        <v>577</v>
      </c>
      <c r="C9" t="s">
        <v>589</v>
      </c>
      <c r="D9" s="61">
        <v>0.77352718723476832</v>
      </c>
    </row>
    <row r="10" spans="1:4" x14ac:dyDescent="0.25">
      <c r="B10" t="s">
        <v>578</v>
      </c>
      <c r="C10" t="s">
        <v>590</v>
      </c>
      <c r="D10" s="61">
        <v>0.70929577487429007</v>
      </c>
    </row>
    <row r="11" spans="1:4" x14ac:dyDescent="0.25">
      <c r="B11" t="s">
        <v>578</v>
      </c>
      <c r="C11" t="s">
        <v>591</v>
      </c>
      <c r="D11" s="61">
        <v>0.72239286108317868</v>
      </c>
    </row>
    <row r="12" spans="1:4" x14ac:dyDescent="0.25">
      <c r="B12" t="s">
        <v>578</v>
      </c>
      <c r="C12" t="s">
        <v>592</v>
      </c>
      <c r="D12" s="61">
        <v>0.30780169478334291</v>
      </c>
    </row>
    <row r="13" spans="1:4" x14ac:dyDescent="0.25">
      <c r="B13" t="s">
        <v>579</v>
      </c>
      <c r="C13" t="s">
        <v>593</v>
      </c>
      <c r="D13" s="61">
        <v>0.74018277158435497</v>
      </c>
    </row>
    <row r="14" spans="1:4" x14ac:dyDescent="0.25">
      <c r="B14" t="s">
        <v>579</v>
      </c>
      <c r="C14" t="s">
        <v>594</v>
      </c>
      <c r="D14" s="61">
        <v>0.761290322580645</v>
      </c>
    </row>
    <row r="15" spans="1:4" x14ac:dyDescent="0.25">
      <c r="B15" t="s">
        <v>579</v>
      </c>
      <c r="C15" t="s">
        <v>595</v>
      </c>
      <c r="D15" s="61">
        <v>0.92443572129538765</v>
      </c>
    </row>
    <row r="16" spans="1:4" x14ac:dyDescent="0.25">
      <c r="B16" t="s">
        <v>579</v>
      </c>
      <c r="C16" t="s">
        <v>596</v>
      </c>
      <c r="D16" s="61">
        <v>0.8942307692307695</v>
      </c>
    </row>
    <row r="17" spans="2:4" x14ac:dyDescent="0.25">
      <c r="B17" t="s">
        <v>580</v>
      </c>
      <c r="C17" t="s">
        <v>581</v>
      </c>
      <c r="D17" s="61">
        <v>0.23418371777538238</v>
      </c>
    </row>
    <row r="18" spans="2:4" x14ac:dyDescent="0.25">
      <c r="B18" t="s">
        <v>580</v>
      </c>
      <c r="C18" t="s">
        <v>582</v>
      </c>
      <c r="D18" s="61">
        <v>0.7269146515771101</v>
      </c>
    </row>
    <row r="19" spans="2:4" x14ac:dyDescent="0.25">
      <c r="B19" t="s">
        <v>580</v>
      </c>
      <c r="C19" t="s">
        <v>583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G7" sqref="G7"/>
    </sheetView>
  </sheetViews>
  <sheetFormatPr defaultRowHeight="15" x14ac:dyDescent="0.25"/>
  <cols>
    <col min="1" max="1" width="19.5703125" customWidth="1"/>
    <col min="2" max="2" width="26.42578125" customWidth="1"/>
    <col min="3" max="3" width="15" customWidth="1"/>
    <col min="4" max="4" width="10.28515625" customWidth="1"/>
    <col min="5" max="5" width="15" customWidth="1"/>
  </cols>
  <sheetData>
    <row r="1" spans="1:9" x14ac:dyDescent="0.25">
      <c r="A1" s="115" t="s">
        <v>502</v>
      </c>
      <c r="B1" s="115"/>
      <c r="C1" s="115"/>
      <c r="D1" s="115"/>
      <c r="E1" s="115"/>
      <c r="F1" s="115"/>
      <c r="G1" s="115"/>
      <c r="H1" s="115"/>
      <c r="I1" s="115"/>
    </row>
    <row r="2" spans="1:9" ht="60" x14ac:dyDescent="0.25">
      <c r="A2" s="2" t="s">
        <v>506</v>
      </c>
      <c r="B2" s="2" t="s">
        <v>505</v>
      </c>
      <c r="C2" s="54" t="s">
        <v>507</v>
      </c>
      <c r="D2" s="54" t="s">
        <v>571</v>
      </c>
      <c r="E2" s="72" t="s">
        <v>570</v>
      </c>
      <c r="I2" t="s">
        <v>504</v>
      </c>
    </row>
    <row r="3" spans="1:9" x14ac:dyDescent="0.25">
      <c r="A3" s="78" t="s">
        <v>464</v>
      </c>
      <c r="B3" s="78"/>
      <c r="C3" s="79"/>
      <c r="D3" s="78"/>
      <c r="E3" s="84">
        <f>SUM(C4:C10)/E43</f>
        <v>0.34719120903556966</v>
      </c>
    </row>
    <row r="4" spans="1:9" x14ac:dyDescent="0.25">
      <c r="A4" s="45" t="s">
        <v>464</v>
      </c>
      <c r="B4" s="64" t="s">
        <v>329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5">
      <c r="A5" s="77" t="s">
        <v>464</v>
      </c>
      <c r="B5" s="64" t="s">
        <v>330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5">
      <c r="A6" s="45" t="s">
        <v>464</v>
      </c>
      <c r="B6" s="64" t="s">
        <v>331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5">
      <c r="A7" s="45" t="s">
        <v>464</v>
      </c>
      <c r="B7" s="64" t="s">
        <v>332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5">
      <c r="A8" s="77" t="s">
        <v>464</v>
      </c>
      <c r="B8" s="64" t="s">
        <v>333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5">
      <c r="A9" s="45" t="s">
        <v>464</v>
      </c>
      <c r="B9" s="64" t="s">
        <v>334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5">
      <c r="A10" s="45" t="s">
        <v>464</v>
      </c>
      <c r="B10" s="64" t="s">
        <v>82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5">
      <c r="A11" s="78" t="s">
        <v>465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5">
      <c r="A12" s="45" t="s">
        <v>465</v>
      </c>
      <c r="B12" s="64" t="s">
        <v>329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5">
      <c r="A13" s="45" t="s">
        <v>465</v>
      </c>
      <c r="B13" s="64" t="s">
        <v>330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5">
      <c r="A14" s="45" t="s">
        <v>465</v>
      </c>
      <c r="B14" s="64" t="s">
        <v>331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5">
      <c r="A15" s="45" t="s">
        <v>465</v>
      </c>
      <c r="B15" s="64" t="s">
        <v>332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5">
      <c r="A16" s="45" t="s">
        <v>465</v>
      </c>
      <c r="B16" s="64" t="s">
        <v>333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5">
      <c r="A17" s="45" t="s">
        <v>465</v>
      </c>
      <c r="B17" s="64" t="s">
        <v>334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5">
      <c r="A18" s="45" t="s">
        <v>465</v>
      </c>
      <c r="B18" s="64" t="s">
        <v>82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5">
      <c r="A19" s="78" t="s">
        <v>466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5">
      <c r="A20" s="45" t="s">
        <v>466</v>
      </c>
      <c r="B20" s="64" t="s">
        <v>329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5">
      <c r="A21" s="45" t="s">
        <v>466</v>
      </c>
      <c r="B21" s="64" t="s">
        <v>330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5">
      <c r="A22" s="45" t="s">
        <v>466</v>
      </c>
      <c r="B22" s="64" t="s">
        <v>331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5">
      <c r="A23" s="45" t="s">
        <v>466</v>
      </c>
      <c r="B23" s="64" t="s">
        <v>332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5">
      <c r="A24" s="45" t="s">
        <v>466</v>
      </c>
      <c r="B24" s="64" t="s">
        <v>333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5">
      <c r="A25" s="45" t="s">
        <v>466</v>
      </c>
      <c r="B25" s="64" t="s">
        <v>334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5">
      <c r="A26" s="45" t="s">
        <v>466</v>
      </c>
      <c r="B26" s="64" t="s">
        <v>82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5">
      <c r="A27" s="78" t="s">
        <v>467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5">
      <c r="A28" s="45" t="s">
        <v>467</v>
      </c>
      <c r="B28" s="64" t="s">
        <v>329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5">
      <c r="A29" s="45" t="s">
        <v>467</v>
      </c>
      <c r="B29" s="64" t="s">
        <v>330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5">
      <c r="A30" s="45" t="s">
        <v>467</v>
      </c>
      <c r="B30" s="64" t="s">
        <v>331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5">
      <c r="A31" s="45" t="s">
        <v>467</v>
      </c>
      <c r="B31" s="64" t="s">
        <v>332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5">
      <c r="A32" s="45" t="s">
        <v>467</v>
      </c>
      <c r="B32" s="64" t="s">
        <v>333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5">
      <c r="A33" s="45" t="s">
        <v>467</v>
      </c>
      <c r="B33" s="64" t="s">
        <v>334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5">
      <c r="A34" s="45" t="s">
        <v>467</v>
      </c>
      <c r="B34" s="64" t="s">
        <v>82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5">
      <c r="A35" s="78" t="s">
        <v>119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5">
      <c r="A36" s="45" t="s">
        <v>119</v>
      </c>
      <c r="B36" s="64" t="s">
        <v>329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5">
      <c r="A37" s="45" t="s">
        <v>119</v>
      </c>
      <c r="B37" s="64" t="s">
        <v>330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5">
      <c r="A38" s="45" t="s">
        <v>119</v>
      </c>
      <c r="B38" s="64" t="s">
        <v>331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5">
      <c r="A39" s="45" t="s">
        <v>119</v>
      </c>
      <c r="B39" s="64" t="s">
        <v>332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5">
      <c r="A40" s="45" t="s">
        <v>119</v>
      </c>
      <c r="B40" s="64" t="s">
        <v>333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5">
      <c r="A41" s="45" t="s">
        <v>119</v>
      </c>
      <c r="B41" s="64" t="s">
        <v>334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5">
      <c r="A42" s="45" t="s">
        <v>119</v>
      </c>
      <c r="B42" s="64" t="s">
        <v>82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5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5">
      <c r="A44" s="45"/>
    </row>
    <row r="45" spans="1:9" x14ac:dyDescent="0.25">
      <c r="A45" s="78" t="s">
        <v>506</v>
      </c>
      <c r="B45" s="78" t="s">
        <v>524</v>
      </c>
      <c r="C45" s="79" t="s">
        <v>507</v>
      </c>
      <c r="D45" s="78"/>
    </row>
    <row r="46" spans="1:9" x14ac:dyDescent="0.25">
      <c r="A46" s="2" t="s">
        <v>464</v>
      </c>
      <c r="B46" s="2" t="s">
        <v>473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5">
      <c r="A47" s="2" t="s">
        <v>465</v>
      </c>
      <c r="B47" s="2" t="s">
        <v>473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5">
      <c r="A48" s="2" t="s">
        <v>466</v>
      </c>
      <c r="B48" s="2" t="s">
        <v>473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5">
      <c r="A49" t="s">
        <v>467</v>
      </c>
      <c r="B49" t="s">
        <v>473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5">
      <c r="A50" t="s">
        <v>119</v>
      </c>
      <c r="B50" t="s">
        <v>473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topLeftCell="A4" zoomScale="90" zoomScaleNormal="90" workbookViewId="0">
      <selection activeCell="B36" sqref="B36"/>
    </sheetView>
  </sheetViews>
  <sheetFormatPr defaultRowHeight="15" x14ac:dyDescent="0.25"/>
  <cols>
    <col min="1" max="1" width="35.140625" bestFit="1" customWidth="1"/>
    <col min="2" max="2" width="95.140625" bestFit="1" customWidth="1"/>
    <col min="6" max="6" width="19.5703125" customWidth="1"/>
    <col min="7" max="7" width="16.28515625" customWidth="1"/>
  </cols>
  <sheetData>
    <row r="1" spans="1:9" x14ac:dyDescent="0.25">
      <c r="A1" s="116" t="s">
        <v>501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42"/>
      <c r="B2" s="42"/>
      <c r="C2" s="42"/>
      <c r="D2" s="42"/>
      <c r="E2" s="42"/>
      <c r="F2" s="42" t="s">
        <v>503</v>
      </c>
      <c r="G2" s="42" t="s">
        <v>503</v>
      </c>
      <c r="H2" s="42"/>
      <c r="I2" s="44" t="s">
        <v>504</v>
      </c>
    </row>
    <row r="3" spans="1:9" ht="45" x14ac:dyDescent="0.25">
      <c r="B3" s="2" t="s">
        <v>95</v>
      </c>
      <c r="C3" s="2" t="s">
        <v>96</v>
      </c>
      <c r="D3" s="2" t="s">
        <v>97</v>
      </c>
      <c r="E3" s="2">
        <v>2019</v>
      </c>
      <c r="F3" s="72" t="s">
        <v>571</v>
      </c>
      <c r="G3" s="72" t="s">
        <v>570</v>
      </c>
      <c r="H3" s="2"/>
    </row>
    <row r="4" spans="1:9" x14ac:dyDescent="0.25">
      <c r="A4" t="s">
        <v>99</v>
      </c>
      <c r="C4" t="s">
        <v>100</v>
      </c>
      <c r="H4" s="2"/>
      <c r="I4" t="str">
        <f>About!$B$21</f>
        <v>https://www.eia.gov/outlooks/aeo/data/browser/#/?id=30-AEO2020&amp;cases=ref2020&amp;sourcekey=0</v>
      </c>
    </row>
    <row r="5" spans="1:9" ht="15.75" x14ac:dyDescent="0.25">
      <c r="A5" s="71" t="s">
        <v>101</v>
      </c>
      <c r="C5" t="s">
        <v>102</v>
      </c>
      <c r="H5" s="2"/>
      <c r="I5" t="str">
        <f>About!$B$21</f>
        <v>https://www.eia.gov/outlooks/aeo/data/browser/#/?id=30-AEO2020&amp;cases=ref2020&amp;sourcekey=0</v>
      </c>
    </row>
    <row r="6" spans="1:9" x14ac:dyDescent="0.25">
      <c r="A6" s="2" t="s">
        <v>103</v>
      </c>
      <c r="B6" s="2" t="s">
        <v>104</v>
      </c>
      <c r="C6" s="2" t="s">
        <v>105</v>
      </c>
      <c r="D6" s="2" t="s">
        <v>106</v>
      </c>
      <c r="E6" s="2">
        <f>IFERROR(INDEX(Res_Prev!$E$8:$AJ$93,MATCH('Summary_Res Appliances'!$B6,Res_Prev!$B$8:$B$93,0),MATCH('Summary_Res Appliances'!$E$3,Res_Prev!$E$5:$AJ$5,0)),"")</f>
        <v>12.16011</v>
      </c>
      <c r="F6" s="67">
        <f t="shared" ref="F6:F15" si="0">E6/$E$15</f>
        <v>0.10393886706206672</v>
      </c>
      <c r="G6" s="65">
        <f>E6/$G$15</f>
        <v>0.12022117134006589</v>
      </c>
      <c r="H6" s="2"/>
      <c r="I6" t="str">
        <f>About!$B$21</f>
        <v>https://www.eia.gov/outlooks/aeo/data/browser/#/?id=30-AEO2020&amp;cases=ref2020&amp;sourcekey=0</v>
      </c>
    </row>
    <row r="7" spans="1:9" x14ac:dyDescent="0.25">
      <c r="A7" s="2" t="s">
        <v>107</v>
      </c>
      <c r="B7" s="2" t="s">
        <v>108</v>
      </c>
      <c r="C7" s="2" t="s">
        <v>109</v>
      </c>
      <c r="D7" s="2" t="s">
        <v>106</v>
      </c>
      <c r="E7" s="2">
        <f>IFERROR(INDEX(Res_Prev!$E$8:$AJ$93,MATCH('Summary_Res Appliances'!$B7,Res_Prev!$B$8:$B$93,0),MATCH('Summary_Res Appliances'!$E$3,Res_Prev!$E$5:$AJ$5,0)),"")</f>
        <v>29.549322</v>
      </c>
      <c r="F7" s="67">
        <f t="shared" si="0"/>
        <v>0.25257362401591793</v>
      </c>
      <c r="G7" s="65">
        <f>E7/$G$15</f>
        <v>0.29213996445301715</v>
      </c>
      <c r="H7" s="2"/>
      <c r="I7" t="str">
        <f>About!$B$21</f>
        <v>https://www.eia.gov/outlooks/aeo/data/browser/#/?id=30-AEO2020&amp;cases=ref2020&amp;sourcekey=0</v>
      </c>
    </row>
    <row r="8" spans="1:9" x14ac:dyDescent="0.25">
      <c r="A8" t="s">
        <v>110</v>
      </c>
      <c r="B8" t="s">
        <v>111</v>
      </c>
      <c r="C8" t="s">
        <v>112</v>
      </c>
      <c r="D8" t="s">
        <v>106</v>
      </c>
      <c r="E8">
        <f>IFERROR(INDEX(Res_Prev!$E$8:$AJ$93,MATCH('Summary_Res Appliances'!$B8,Res_Prev!$B$8:$B$93,0),MATCH('Summary_Res Appliances'!$E$3,Res_Prev!$E$5:$AJ$5,0)),"")</f>
        <v>1.2967010000000001</v>
      </c>
      <c r="F8" s="68">
        <f t="shared" si="0"/>
        <v>1.1083586649976768E-2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5">
      <c r="A9" s="2" t="s">
        <v>113</v>
      </c>
      <c r="B9" s="2" t="s">
        <v>114</v>
      </c>
      <c r="C9" s="2" t="s">
        <v>115</v>
      </c>
      <c r="D9" s="2" t="s">
        <v>106</v>
      </c>
      <c r="E9" s="2">
        <f>IFERROR(INDEX(Res_Prev!$E$8:$AJ$93,MATCH('Summary_Res Appliances'!$B9,Res_Prev!$B$8:$B$93,0),MATCH('Summary_Res Appliances'!$E$3,Res_Prev!$E$5:$AJ$5,0)),"")</f>
        <v>59.438392999999998</v>
      </c>
      <c r="F9" s="67">
        <f t="shared" si="0"/>
        <v>0.5080512617410432</v>
      </c>
      <c r="G9" s="65">
        <f>E9/$G$15</f>
        <v>0.58763886420691691</v>
      </c>
      <c r="H9" s="2"/>
      <c r="I9" t="str">
        <f>About!$B$21</f>
        <v>https://www.eia.gov/outlooks/aeo/data/browser/#/?id=30-AEO2020&amp;cases=ref2020&amp;sourcekey=0</v>
      </c>
    </row>
    <row r="10" spans="1:9" x14ac:dyDescent="0.25">
      <c r="A10" t="s">
        <v>116</v>
      </c>
      <c r="B10" t="s">
        <v>117</v>
      </c>
      <c r="C10" t="s">
        <v>118</v>
      </c>
      <c r="D10" t="s">
        <v>106</v>
      </c>
      <c r="E10">
        <f>IFERROR(INDEX(Res_Prev!$E$8:$AJ$93,MATCH('Summary_Res Appliances'!$B10,Res_Prev!$B$8:$B$93,0),MATCH('Summary_Res Appliances'!$E$3,Res_Prev!$E$5:$AJ$5,0)),"")</f>
        <v>5.53918</v>
      </c>
      <c r="F10" s="68">
        <f t="shared" si="0"/>
        <v>4.7346289931000519E-2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5">
      <c r="A11" t="s">
        <v>119</v>
      </c>
      <c r="B11" t="s">
        <v>120</v>
      </c>
      <c r="C11" t="s">
        <v>121</v>
      </c>
      <c r="D11" t="s">
        <v>106</v>
      </c>
      <c r="E11">
        <f>IFERROR(INDEX(Res_Prev!$E$8:$AJ$93,MATCH('Summary_Res Appliances'!$B11,Res_Prev!$B$8:$B$93,0),MATCH('Summary_Res Appliances'!$E$3,Res_Prev!$E$5:$AJ$5,0)),"")</f>
        <v>5.0616500000000002</v>
      </c>
      <c r="F11" s="68">
        <f t="shared" si="0"/>
        <v>4.3264589421042249E-2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5">
      <c r="A12" t="s">
        <v>122</v>
      </c>
      <c r="B12" t="s">
        <v>123</v>
      </c>
      <c r="C12" t="s">
        <v>124</v>
      </c>
      <c r="D12" t="s">
        <v>106</v>
      </c>
      <c r="E12">
        <f>IFERROR(INDEX(Res_Prev!$E$8:$AJ$93,MATCH('Summary_Res Appliances'!$B12,Res_Prev!$B$8:$B$93,0),MATCH('Summary_Res Appliances'!$E$3,Res_Prev!$E$5:$AJ$5,0)),"")</f>
        <v>3.0339999999999998E-3</v>
      </c>
      <c r="F12" s="68">
        <f t="shared" si="0"/>
        <v>2.5933196547260706E-5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5">
      <c r="A13" t="s">
        <v>125</v>
      </c>
      <c r="B13" t="s">
        <v>126</v>
      </c>
      <c r="C13" t="s">
        <v>127</v>
      </c>
      <c r="D13" t="s">
        <v>106</v>
      </c>
      <c r="E13">
        <f>IFERROR(INDEX(Res_Prev!$E$8:$AJ$93,MATCH('Summary_Res Appliances'!$B13,Res_Prev!$B$8:$B$93,0),MATCH('Summary_Res Appliances'!$E$3,Res_Prev!$E$5:$AJ$5,0)),"")</f>
        <v>3.3148070000000001</v>
      </c>
      <c r="F13" s="68">
        <f t="shared" si="0"/>
        <v>2.8333401927236528E-2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5">
      <c r="A14" t="s">
        <v>128</v>
      </c>
      <c r="B14" t="s">
        <v>129</v>
      </c>
      <c r="C14" t="s">
        <v>130</v>
      </c>
      <c r="D14" t="s">
        <v>106</v>
      </c>
      <c r="E14">
        <f>IFERROR(INDEX(Res_Prev!$E$8:$AJ$93,MATCH('Summary_Res Appliances'!$B14,Res_Prev!$B$8:$B$93,0),MATCH('Summary_Res Appliances'!$E$3,Res_Prev!$E$5:$AJ$5,0)),"")</f>
        <v>0.62971100000000002</v>
      </c>
      <c r="F14" s="68">
        <f t="shared" si="0"/>
        <v>5.382471697749535E-3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5">
      <c r="A15" t="s">
        <v>1</v>
      </c>
      <c r="B15" t="s">
        <v>131</v>
      </c>
      <c r="C15" t="s">
        <v>132</v>
      </c>
      <c r="D15" t="s">
        <v>106</v>
      </c>
      <c r="E15">
        <f>IFERROR(INDEX(Res_Prev!$E$8:$AJ$93,MATCH('Summary_Res Appliances'!$B15,Res_Prev!$B$8:$B$93,0),MATCH('Summary_Res Appliances'!$E$3,Res_Prev!$E$5:$AJ$5,0)),"")</f>
        <v>116.99290499999999</v>
      </c>
      <c r="F15" s="68">
        <f t="shared" si="0"/>
        <v>1</v>
      </c>
      <c r="G15" s="66">
        <f>SUM(E6:E7,E9)</f>
        <v>101.147825</v>
      </c>
      <c r="H15" s="2"/>
      <c r="I15" t="str">
        <f>About!$B$21</f>
        <v>https://www.eia.gov/outlooks/aeo/data/browser/#/?id=30-AEO2020&amp;cases=ref2020&amp;sourcekey=0</v>
      </c>
    </row>
    <row r="16" spans="1:9" ht="15.75" x14ac:dyDescent="0.25">
      <c r="A16" s="71" t="s">
        <v>133</v>
      </c>
      <c r="C16" t="s">
        <v>134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5">
      <c r="A17" s="2" t="s">
        <v>103</v>
      </c>
      <c r="B17" s="2" t="s">
        <v>135</v>
      </c>
      <c r="C17" s="2" t="s">
        <v>136</v>
      </c>
      <c r="D17" s="2" t="s">
        <v>106</v>
      </c>
      <c r="E17" s="2">
        <f>IFERROR(INDEX(Res_Prev!$E$8:$AJ$93,MATCH('Summary_Res Appliances'!$B17,Res_Prev!$B$8:$B$93,0),MATCH('Summary_Res Appliances'!$E$3,Res_Prev!$E$5:$AJ$5,0)),"")</f>
        <v>12.160114</v>
      </c>
      <c r="F17" s="67">
        <f t="shared" ref="F17:F22" si="1">E17/$E$22</f>
        <v>9.2394096577093701E-2</v>
      </c>
      <c r="G17" s="65">
        <f>E17/$G$22</f>
        <v>9.3766566588759426E-2</v>
      </c>
      <c r="H17" s="2"/>
      <c r="I17" t="str">
        <f>About!$B$21</f>
        <v>https://www.eia.gov/outlooks/aeo/data/browser/#/?id=30-AEO2020&amp;cases=ref2020&amp;sourcekey=0</v>
      </c>
    </row>
    <row r="18" spans="1:9" x14ac:dyDescent="0.25">
      <c r="A18" t="s">
        <v>110</v>
      </c>
      <c r="B18" t="s">
        <v>137</v>
      </c>
      <c r="C18" t="s">
        <v>138</v>
      </c>
      <c r="D18" t="s">
        <v>106</v>
      </c>
      <c r="E18">
        <f>IFERROR(INDEX(Res_Prev!$E$8:$AJ$93,MATCH('Summary_Res Appliances'!$B18,Res_Prev!$B$8:$B$93,0),MATCH('Summary_Res Appliances'!$E$3,Res_Prev!$E$5:$AJ$5,0)),"")</f>
        <v>1.2967010000000001</v>
      </c>
      <c r="F18" s="68">
        <f t="shared" si="1"/>
        <v>9.852499526370722E-3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5">
      <c r="A19" t="s">
        <v>128</v>
      </c>
      <c r="B19" t="s">
        <v>139</v>
      </c>
      <c r="C19" t="s">
        <v>140</v>
      </c>
      <c r="D19" t="s">
        <v>106</v>
      </c>
      <c r="E19">
        <f>IFERROR(INDEX(Res_Prev!$E$8:$AJ$93,MATCH('Summary_Res Appliances'!$B19,Res_Prev!$B$8:$B$93,0),MATCH('Summary_Res Appliances'!$E$3,Res_Prev!$E$5:$AJ$5,0)),"")</f>
        <v>0.62971100000000002</v>
      </c>
      <c r="F19" s="68">
        <f t="shared" si="1"/>
        <v>4.7846244656635827E-3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5">
      <c r="A20" s="2" t="s">
        <v>141</v>
      </c>
      <c r="B20" s="2" t="s">
        <v>142</v>
      </c>
      <c r="C20" s="2" t="s">
        <v>143</v>
      </c>
      <c r="D20" s="2" t="s">
        <v>106</v>
      </c>
      <c r="E20" s="2">
        <f>IFERROR(INDEX(Res_Prev!$E$8:$AJ$93,MATCH('Summary_Res Appliances'!$B20,Res_Prev!$B$8:$B$93,0),MATCH('Summary_Res Appliances'!$E$3,Res_Prev!$E$5:$AJ$5,0)),"")</f>
        <v>60.295592999999997</v>
      </c>
      <c r="F20" s="67">
        <f t="shared" si="1"/>
        <v>0.45813360325529306</v>
      </c>
      <c r="G20" s="65">
        <f>E20/$G$22</f>
        <v>0.46493895830608467</v>
      </c>
      <c r="H20" s="2"/>
      <c r="I20" t="str">
        <f>About!$B$21</f>
        <v>https://www.eia.gov/outlooks/aeo/data/browser/#/?id=30-AEO2020&amp;cases=ref2020&amp;sourcekey=0</v>
      </c>
    </row>
    <row r="21" spans="1:9" x14ac:dyDescent="0.25">
      <c r="A21" s="2" t="s">
        <v>144</v>
      </c>
      <c r="B21" s="2" t="s">
        <v>145</v>
      </c>
      <c r="C21" s="2" t="s">
        <v>146</v>
      </c>
      <c r="D21" s="2" t="s">
        <v>106</v>
      </c>
      <c r="E21" s="2">
        <f>IFERROR(INDEX(Res_Prev!$E$8:$AJ$93,MATCH('Summary_Res Appliances'!$B21,Res_Prev!$B$8:$B$93,0),MATCH('Summary_Res Appliances'!$E$3,Res_Prev!$E$5:$AJ$5,0)),"")</f>
        <v>57.229258999999999</v>
      </c>
      <c r="F21" s="67">
        <f t="shared" si="1"/>
        <v>0.43483520656808883</v>
      </c>
      <c r="G21" s="65">
        <f>E21/$G$22</f>
        <v>0.44129447510515607</v>
      </c>
      <c r="H21" s="2"/>
      <c r="I21" t="str">
        <f>About!$B$21</f>
        <v>https://www.eia.gov/outlooks/aeo/data/browser/#/?id=30-AEO2020&amp;cases=ref2020&amp;sourcekey=0</v>
      </c>
    </row>
    <row r="22" spans="1:9" x14ac:dyDescent="0.25">
      <c r="A22" t="s">
        <v>1</v>
      </c>
      <c r="B22" t="s">
        <v>147</v>
      </c>
      <c r="C22" t="s">
        <v>148</v>
      </c>
      <c r="D22" t="s">
        <v>106</v>
      </c>
      <c r="E22">
        <f>IFERROR(INDEX(Res_Prev!$E$8:$AJ$93,MATCH('Summary_Res Appliances'!$B22,Res_Prev!$B$8:$B$93,0),MATCH('Summary_Res Appliances'!$E$3,Res_Prev!$E$5:$AJ$5,0)),"")</f>
        <v>131.61137400000001</v>
      </c>
      <c r="F22" s="68">
        <f t="shared" si="1"/>
        <v>1</v>
      </c>
      <c r="G22" s="66">
        <f>SUM(E17,E20:E21)</f>
        <v>129.68496599999997</v>
      </c>
      <c r="H22" s="2"/>
      <c r="I22" t="str">
        <f>About!$B$21</f>
        <v>https://www.eia.gov/outlooks/aeo/data/browser/#/?id=30-AEO2020&amp;cases=ref2020&amp;sourcekey=0</v>
      </c>
    </row>
    <row r="23" spans="1:9" ht="18.75" x14ac:dyDescent="0.3">
      <c r="A23" s="71" t="s">
        <v>149</v>
      </c>
      <c r="C23" t="s">
        <v>150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5">
      <c r="A24" s="2" t="s">
        <v>151</v>
      </c>
      <c r="B24" s="2" t="s">
        <v>152</v>
      </c>
      <c r="C24" s="2" t="s">
        <v>153</v>
      </c>
      <c r="D24" s="2" t="s">
        <v>106</v>
      </c>
      <c r="E24" s="2">
        <f>IFERROR(INDEX(Res_Prev!$E$8:$AJ$93,MATCH('Summary_Res Appliances'!$B24,Res_Prev!$B$8:$B$93,0),MATCH('Summary_Res Appliances'!$E$3,Res_Prev!$E$5:$AJ$5,0)),"")</f>
        <v>57.776919999999997</v>
      </c>
      <c r="F24" s="67">
        <f t="shared" ref="F24:F29" si="2">E24/$E$29</f>
        <v>0.46209633877021561</v>
      </c>
      <c r="G24" s="65">
        <f>E24/$G$29</f>
        <v>0.49413763558068219</v>
      </c>
      <c r="H24" s="2"/>
      <c r="I24" t="str">
        <f>About!$B$21</f>
        <v>https://www.eia.gov/outlooks/aeo/data/browser/#/?id=30-AEO2020&amp;cases=ref2020&amp;sourcekey=0</v>
      </c>
    </row>
    <row r="25" spans="1:9" x14ac:dyDescent="0.25">
      <c r="A25" s="2" t="s">
        <v>154</v>
      </c>
      <c r="B25" s="2" t="s">
        <v>155</v>
      </c>
      <c r="C25" s="2" t="s">
        <v>156</v>
      </c>
      <c r="D25" s="2" t="s">
        <v>106</v>
      </c>
      <c r="E25" s="2">
        <f>IFERROR(INDEX(Res_Prev!$E$8:$AJ$93,MATCH('Summary_Res Appliances'!$B25,Res_Prev!$B$8:$B$93,0),MATCH('Summary_Res Appliances'!$E$3,Res_Prev!$E$5:$AJ$5,0)),"")</f>
        <v>59.147830999999996</v>
      </c>
      <c r="F25" s="67">
        <f t="shared" si="2"/>
        <v>0.47306080267517653</v>
      </c>
      <c r="G25" s="65">
        <f>E25/$G$29</f>
        <v>0.50586236441931787</v>
      </c>
      <c r="H25" s="2"/>
      <c r="I25" t="str">
        <f>About!$B$21</f>
        <v>https://www.eia.gov/outlooks/aeo/data/browser/#/?id=30-AEO2020&amp;cases=ref2020&amp;sourcekey=0</v>
      </c>
    </row>
    <row r="26" spans="1:9" x14ac:dyDescent="0.25">
      <c r="A26" t="s">
        <v>116</v>
      </c>
      <c r="B26" t="s">
        <v>157</v>
      </c>
      <c r="C26" t="s">
        <v>158</v>
      </c>
      <c r="D26" t="s">
        <v>106</v>
      </c>
      <c r="E26">
        <f>IFERROR(INDEX(Res_Prev!$E$8:$AJ$93,MATCH('Summary_Res Appliances'!$B26,Res_Prev!$B$8:$B$93,0),MATCH('Summary_Res Appliances'!$E$3,Res_Prev!$E$5:$AJ$5,0)),"")</f>
        <v>2.6672630000000002</v>
      </c>
      <c r="F26" s="68">
        <f t="shared" si="2"/>
        <v>2.1332609402461428E-2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5">
      <c r="A27" t="s">
        <v>119</v>
      </c>
      <c r="B27" t="s">
        <v>159</v>
      </c>
      <c r="C27" t="s">
        <v>160</v>
      </c>
      <c r="D27" t="s">
        <v>106</v>
      </c>
      <c r="E27">
        <f>IFERROR(INDEX(Res_Prev!$E$8:$AJ$93,MATCH('Summary_Res Appliances'!$B27,Res_Prev!$B$8:$B$93,0),MATCH('Summary_Res Appliances'!$E$3,Res_Prev!$E$5:$AJ$5,0)),"")</f>
        <v>4.0544320000000003</v>
      </c>
      <c r="F27" s="68">
        <f t="shared" si="2"/>
        <v>3.2427103815724397E-2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5">
      <c r="A28" t="s">
        <v>80</v>
      </c>
      <c r="B28" t="s">
        <v>161</v>
      </c>
      <c r="C28" t="s">
        <v>162</v>
      </c>
      <c r="D28" t="s">
        <v>106</v>
      </c>
      <c r="E28">
        <f>IFERROR(INDEX(Res_Prev!$E$8:$AJ$93,MATCH('Summary_Res Appliances'!$B28,Res_Prev!$B$8:$B$93,0),MATCH('Summary_Res Appliances'!$E$3,Res_Prev!$E$5:$AJ$5,0)),"")</f>
        <v>1.3857489999999999</v>
      </c>
      <c r="F28" s="68">
        <f t="shared" si="2"/>
        <v>1.1083137338482001E-2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5">
      <c r="A29" t="s">
        <v>1</v>
      </c>
      <c r="B29" t="s">
        <v>163</v>
      </c>
      <c r="C29" t="s">
        <v>164</v>
      </c>
      <c r="D29" t="s">
        <v>106</v>
      </c>
      <c r="E29">
        <f>IFERROR(INDEX(Res_Prev!$E$8:$AJ$93,MATCH('Summary_Res Appliances'!$B29,Res_Prev!$B$8:$B$93,0),MATCH('Summary_Res Appliances'!$E$3,Res_Prev!$E$5:$AJ$5,0)),"")</f>
        <v>125.032196</v>
      </c>
      <c r="F29" s="68">
        <f t="shared" si="2"/>
        <v>1</v>
      </c>
      <c r="G29" s="66">
        <f>SUM(E24:E25)</f>
        <v>116.92475099999999</v>
      </c>
      <c r="H29" s="2"/>
      <c r="I29" t="str">
        <f>About!$B$21</f>
        <v>https://www.eia.gov/outlooks/aeo/data/browser/#/?id=30-AEO2020&amp;cases=ref2020&amp;sourcekey=0</v>
      </c>
    </row>
    <row r="30" spans="1:9" ht="15.75" x14ac:dyDescent="0.25">
      <c r="A30" s="71" t="s">
        <v>165</v>
      </c>
      <c r="C30" t="s">
        <v>166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5">
      <c r="A31" t="s">
        <v>151</v>
      </c>
      <c r="B31" t="s">
        <v>167</v>
      </c>
      <c r="C31" t="s">
        <v>168</v>
      </c>
      <c r="D31" t="s">
        <v>106</v>
      </c>
      <c r="E31">
        <f>IFERROR(INDEX(Res_Prev!$E$8:$AJ$93,MATCH('Summary_Res Appliances'!$B31,Res_Prev!$B$8:$B$93,0),MATCH('Summary_Res Appliances'!$E$3,Res_Prev!$E$5:$AJ$5,0)),"")</f>
        <v>94.697243</v>
      </c>
      <c r="F31" s="68">
        <f>E31/$E$34</f>
        <v>0.6366026855842617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5">
      <c r="A32" s="2" t="s">
        <v>154</v>
      </c>
      <c r="B32" s="2" t="s">
        <v>169</v>
      </c>
      <c r="C32" s="2" t="s">
        <v>170</v>
      </c>
      <c r="D32" s="2" t="s">
        <v>106</v>
      </c>
      <c r="E32" s="2">
        <f>IFERROR(INDEX(Res_Prev!$E$8:$AJ$93,MATCH('Summary_Res Appliances'!$B32,Res_Prev!$B$8:$B$93,0),MATCH('Summary_Res Appliances'!$E$3,Res_Prev!$E$5:$AJ$5,0)),"")</f>
        <v>47.028522000000002</v>
      </c>
      <c r="F32" s="67">
        <f>E32/$E$34</f>
        <v>0.31614947231630108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5">
      <c r="A33" t="s">
        <v>119</v>
      </c>
      <c r="B33" t="s">
        <v>171</v>
      </c>
      <c r="C33" t="s">
        <v>172</v>
      </c>
      <c r="D33" t="s">
        <v>106</v>
      </c>
      <c r="E33">
        <f>IFERROR(INDEX(Res_Prev!$E$8:$AJ$93,MATCH('Summary_Res Appliances'!$B33,Res_Prev!$B$8:$B$93,0),MATCH('Summary_Res Appliances'!$E$3,Res_Prev!$E$5:$AJ$5,0)),"")</f>
        <v>7.0283069999999999</v>
      </c>
      <c r="F33" s="68">
        <f>E33/$E$34</f>
        <v>4.7247828654427303E-2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5">
      <c r="A34" t="s">
        <v>1</v>
      </c>
      <c r="B34" t="s">
        <v>173</v>
      </c>
      <c r="C34" t="s">
        <v>174</v>
      </c>
      <c r="D34" t="s">
        <v>106</v>
      </c>
      <c r="E34">
        <f>IFERROR(INDEX(Res_Prev!$E$8:$AJ$93,MATCH('Summary_Res Appliances'!$B34,Res_Prev!$B$8:$B$93,0),MATCH('Summary_Res Appliances'!$E$3,Res_Prev!$E$5:$AJ$5,0)),"")</f>
        <v>148.754074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5.75" x14ac:dyDescent="0.25">
      <c r="A35" s="71" t="s">
        <v>175</v>
      </c>
      <c r="C35" t="s">
        <v>176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5">
      <c r="A36" s="2" t="s">
        <v>151</v>
      </c>
      <c r="B36" s="2" t="s">
        <v>177</v>
      </c>
      <c r="C36" s="2" t="s">
        <v>178</v>
      </c>
      <c r="D36" s="2" t="s">
        <v>106</v>
      </c>
      <c r="E36" s="2">
        <f>IFERROR(INDEX(Res_Prev!$E$8:$AJ$93,MATCH('Summary_Res Appliances'!$B36,Res_Prev!$B$8:$B$93,0),MATCH('Summary_Res Appliances'!$E$3,Res_Prev!$E$5:$AJ$5,0)),"")</f>
        <v>80.303032000000002</v>
      </c>
      <c r="F36" s="67">
        <f>E36/$E$38</f>
        <v>0.80990411389835471</v>
      </c>
      <c r="G36" s="65">
        <f>F36</f>
        <v>0.80990411389835471</v>
      </c>
      <c r="H36" s="2"/>
      <c r="I36" t="str">
        <f>About!$B$21</f>
        <v>https://www.eia.gov/outlooks/aeo/data/browser/#/?id=30-AEO2020&amp;cases=ref2020&amp;sourcekey=0</v>
      </c>
    </row>
    <row r="37" spans="1:9" x14ac:dyDescent="0.25">
      <c r="A37" s="2" t="s">
        <v>154</v>
      </c>
      <c r="B37" s="2" t="s">
        <v>179</v>
      </c>
      <c r="C37" s="2" t="s">
        <v>180</v>
      </c>
      <c r="D37" s="2" t="s">
        <v>106</v>
      </c>
      <c r="E37" s="2">
        <f>IFERROR(INDEX(Res_Prev!$E$8:$AJ$93,MATCH('Summary_Res Appliances'!$B37,Res_Prev!$B$8:$B$93,0),MATCH('Summary_Res Appliances'!$E$3,Res_Prev!$E$5:$AJ$5,0)),"")</f>
        <v>18.848251000000001</v>
      </c>
      <c r="F37" s="67">
        <f>E37/$E$38</f>
        <v>0.19009588610164529</v>
      </c>
      <c r="G37" s="65">
        <f>F37</f>
        <v>0.19009588610164529</v>
      </c>
      <c r="H37" s="2"/>
      <c r="I37" t="str">
        <f>About!$B$21</f>
        <v>https://www.eia.gov/outlooks/aeo/data/browser/#/?id=30-AEO2020&amp;cases=ref2020&amp;sourcekey=0</v>
      </c>
    </row>
    <row r="38" spans="1:9" x14ac:dyDescent="0.25">
      <c r="A38" t="s">
        <v>1</v>
      </c>
      <c r="B38" t="s">
        <v>181</v>
      </c>
      <c r="C38" t="s">
        <v>182</v>
      </c>
      <c r="D38" t="s">
        <v>106</v>
      </c>
      <c r="E38">
        <f>IFERROR(INDEX(Res_Prev!$E$8:$AJ$93,MATCH('Summary_Res Appliances'!$B38,Res_Prev!$B$8:$B$93,0),MATCH('Summary_Res Appliances'!$E$3,Res_Prev!$E$5:$AJ$5,0)),"")</f>
        <v>99.151283000000006</v>
      </c>
      <c r="F38" s="68">
        <f>E38/$E$38</f>
        <v>1</v>
      </c>
      <c r="G38" s="66">
        <f>SUM(E36:E37)</f>
        <v>99.151283000000006</v>
      </c>
      <c r="H38" s="2"/>
      <c r="I38" t="str">
        <f>About!$B$21</f>
        <v>https://www.eia.gov/outlooks/aeo/data/browser/#/?id=30-AEO2020&amp;cases=ref2020&amp;sourcekey=0</v>
      </c>
    </row>
    <row r="39" spans="1:9" ht="15.75" x14ac:dyDescent="0.25">
      <c r="A39" s="71" t="s">
        <v>183</v>
      </c>
      <c r="C39" t="s">
        <v>184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5">
      <c r="A40" t="s">
        <v>185</v>
      </c>
      <c r="B40" t="s">
        <v>186</v>
      </c>
      <c r="C40" t="s">
        <v>187</v>
      </c>
      <c r="D40" t="s">
        <v>106</v>
      </c>
      <c r="E40">
        <f>IFERROR(INDEX(Res_Prev!$E$8:$AJ$93,MATCH('Summary_Res Appliances'!$B40,Res_Prev!$B$8:$B$93,0),MATCH('Summary_Res Appliances'!$E$3,Res_Prev!$E$5:$AJ$5,0)),"")</f>
        <v>165.02848800000001</v>
      </c>
      <c r="H40" s="2"/>
      <c r="I40" t="str">
        <f>About!$B$21</f>
        <v>https://www.eia.gov/outlooks/aeo/data/browser/#/?id=30-AEO2020&amp;cases=ref2020&amp;sourcekey=0</v>
      </c>
    </row>
    <row r="41" spans="1:9" x14ac:dyDescent="0.25">
      <c r="A41" t="s">
        <v>188</v>
      </c>
      <c r="B41" t="s">
        <v>189</v>
      </c>
      <c r="C41" t="s">
        <v>190</v>
      </c>
      <c r="D41" t="s">
        <v>106</v>
      </c>
      <c r="E41">
        <f>IFERROR(INDEX(Res_Prev!$E$8:$AJ$93,MATCH('Summary_Res Appliances'!$B41,Res_Prev!$B$8:$B$93,0),MATCH('Summary_Res Appliances'!$E$3,Res_Prev!$E$5:$AJ$5,0)),"")</f>
        <v>43.544589999999999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defaultColWidth="9" defaultRowHeight="15" x14ac:dyDescent="0.25"/>
  <cols>
    <col min="1" max="1" width="11.42578125" style="106" bestFit="1" customWidth="1"/>
    <col min="2" max="2" width="11.42578125" style="106" customWidth="1"/>
    <col min="3" max="3" width="17.42578125" style="105" bestFit="1" customWidth="1"/>
    <col min="4" max="4" width="16.5703125" style="105" bestFit="1" customWidth="1"/>
    <col min="5" max="5" width="11.7109375" style="105" bestFit="1" customWidth="1"/>
    <col min="6" max="6" width="12.28515625" style="106" bestFit="1" customWidth="1"/>
    <col min="7" max="7" width="38.5703125" style="106" customWidth="1"/>
    <col min="8" max="16384" width="9" style="106"/>
  </cols>
  <sheetData>
    <row r="1" spans="1:7" s="40" customFormat="1" x14ac:dyDescent="0.25">
      <c r="A1" s="118" t="s">
        <v>601</v>
      </c>
      <c r="B1" s="111"/>
      <c r="C1" s="117" t="s">
        <v>602</v>
      </c>
      <c r="D1" s="117"/>
      <c r="E1" s="117"/>
      <c r="F1" s="118" t="s">
        <v>78</v>
      </c>
      <c r="G1" s="41" t="s">
        <v>0</v>
      </c>
    </row>
    <row r="2" spans="1:7" s="40" customFormat="1" x14ac:dyDescent="0.25">
      <c r="A2" s="118"/>
      <c r="B2" s="111"/>
      <c r="C2" s="102" t="s">
        <v>598</v>
      </c>
      <c r="D2" s="108" t="s">
        <v>599</v>
      </c>
      <c r="E2" s="108" t="s">
        <v>600</v>
      </c>
      <c r="F2" s="118"/>
      <c r="G2" s="103"/>
    </row>
    <row r="3" spans="1:7" x14ac:dyDescent="0.25">
      <c r="A3" s="104" t="s">
        <v>492</v>
      </c>
      <c r="B3" s="107" t="s">
        <v>2</v>
      </c>
      <c r="C3" s="105">
        <f>'Cost Summary New'!E$4</f>
        <v>0.54557663658145084</v>
      </c>
      <c r="D3" s="105">
        <f>'Cost Summary New'!E$4</f>
        <v>0.54557663658145084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5">
      <c r="A4" s="104" t="s">
        <v>492</v>
      </c>
      <c r="B4" s="107" t="s">
        <v>3</v>
      </c>
      <c r="C4" s="105">
        <f>'Cost Summary New'!F$4</f>
        <v>0.45442336341854916</v>
      </c>
      <c r="D4" s="105">
        <f>'Cost Summary New'!F$4</f>
        <v>0.45442336341854916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5">
      <c r="A5" s="104" t="s">
        <v>493</v>
      </c>
      <c r="B5" s="107" t="s">
        <v>2</v>
      </c>
      <c r="C5" s="105">
        <f>'Cost Summary New'!$E$14</f>
        <v>0.76199981922600579</v>
      </c>
      <c r="D5" s="105">
        <f>'Cost Summary New'!$E$14</f>
        <v>0.76199981922600579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5">
      <c r="A6" s="104" t="s">
        <v>493</v>
      </c>
      <c r="B6" s="107" t="s">
        <v>3</v>
      </c>
      <c r="C6" s="105">
        <f>'Cost Summary New'!$F$14</f>
        <v>0.23800018077399421</v>
      </c>
      <c r="D6" s="105">
        <f>'Cost Summary New'!$F$14</f>
        <v>0.23800018077399421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5">
      <c r="A7" s="104" t="s">
        <v>499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5">
      <c r="A8" s="104" t="s">
        <v>499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5">
      <c r="A9" s="104" t="s">
        <v>561</v>
      </c>
      <c r="B9" s="107" t="s">
        <v>2</v>
      </c>
      <c r="C9" s="105">
        <f>'Cost Summary New'!$E$41</f>
        <v>0.7542031594839681</v>
      </c>
      <c r="D9" s="105">
        <f>'Cost Summary New'!$E$41</f>
        <v>0.7542031594839681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5">
      <c r="A10" s="104" t="s">
        <v>561</v>
      </c>
      <c r="B10" s="107" t="s">
        <v>3</v>
      </c>
      <c r="C10" s="105">
        <f>'Cost Summary New'!$F$41</f>
        <v>0.2457968405160319</v>
      </c>
      <c r="D10" s="105">
        <f>'Cost Summary New'!$F$41</f>
        <v>0.2457968405160319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5">
      <c r="A11" s="104" t="s">
        <v>82</v>
      </c>
      <c r="B11" s="107" t="s">
        <v>2</v>
      </c>
      <c r="C11" s="105">
        <f>C9</f>
        <v>0.7542031594839681</v>
      </c>
      <c r="D11" s="105">
        <f t="shared" ref="D11:E11" si="0">D9</f>
        <v>0.7542031594839681</v>
      </c>
      <c r="E11" s="105">
        <f t="shared" si="0"/>
        <v>0.75439886948727197</v>
      </c>
      <c r="F11" s="106" t="str">
        <f>'ISIC Code Mapping'!G2</f>
        <v>ISIC 27</v>
      </c>
      <c r="G11" s="106" t="s">
        <v>618</v>
      </c>
    </row>
    <row r="12" spans="1:7" x14ac:dyDescent="0.25">
      <c r="A12" s="104" t="s">
        <v>82</v>
      </c>
      <c r="B12" s="107" t="s">
        <v>3</v>
      </c>
      <c r="C12" s="105">
        <f>C10</f>
        <v>0.2457968405160319</v>
      </c>
      <c r="D12" s="105">
        <f t="shared" ref="D12:E12" si="1">D10</f>
        <v>0.2457968405160319</v>
      </c>
      <c r="E12" s="105">
        <f t="shared" si="1"/>
        <v>0.24560113051272803</v>
      </c>
      <c r="F12" s="106" t="str">
        <f>'ISIC Code Mapping'!G3</f>
        <v>ISIC 41T43</v>
      </c>
      <c r="G12" s="106" t="s">
        <v>619</v>
      </c>
    </row>
    <row r="13" spans="1:7" x14ac:dyDescent="0.25">
      <c r="B13" s="107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x14ac:dyDescent="0.25">
      <c r="A15"/>
      <c r="B15"/>
      <c r="C15"/>
      <c r="D15"/>
      <c r="E15"/>
      <c r="F15"/>
      <c r="G15"/>
    </row>
    <row r="16" spans="1:7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customFormat="1" x14ac:dyDescent="0.25"/>
    <row r="19" spans="1:7" customFormat="1" x14ac:dyDescent="0.25"/>
    <row r="20" spans="1:7" customFormat="1" x14ac:dyDescent="0.25"/>
    <row r="21" spans="1:7" customFormat="1" x14ac:dyDescent="0.25"/>
    <row r="22" spans="1:7" customFormat="1" x14ac:dyDescent="0.25"/>
    <row r="23" spans="1:7" customFormat="1" x14ac:dyDescent="0.25"/>
    <row r="24" spans="1:7" customFormat="1" x14ac:dyDescent="0.25"/>
    <row r="25" spans="1:7" customFormat="1" x14ac:dyDescent="0.25"/>
    <row r="26" spans="1:7" customFormat="1" x14ac:dyDescent="0.25"/>
    <row r="27" spans="1:7" customFormat="1" x14ac:dyDescent="0.25"/>
    <row r="28" spans="1:7" customFormat="1" x14ac:dyDescent="0.25"/>
    <row r="29" spans="1:7" customFormat="1" x14ac:dyDescent="0.25"/>
    <row r="30" spans="1:7" customFormat="1" x14ac:dyDescent="0.25"/>
    <row r="31" spans="1:7" customFormat="1" x14ac:dyDescent="0.25"/>
    <row r="32" spans="1:7" customFormat="1" x14ac:dyDescent="0.25"/>
    <row r="33" spans="1:7" customFormat="1" x14ac:dyDescent="0.25"/>
    <row r="34" spans="1:7" customFormat="1" x14ac:dyDescent="0.25"/>
    <row r="35" spans="1:7" customFormat="1" x14ac:dyDescent="0.25"/>
    <row r="36" spans="1:7" customFormat="1" x14ac:dyDescent="0.25"/>
    <row r="37" spans="1:7" customFormat="1" x14ac:dyDescent="0.25"/>
    <row r="38" spans="1:7" customFormat="1" x14ac:dyDescent="0.25"/>
    <row r="39" spans="1:7" customFormat="1" x14ac:dyDescent="0.25"/>
    <row r="40" spans="1:7" customFormat="1" x14ac:dyDescent="0.25"/>
    <row r="41" spans="1:7" customFormat="1" x14ac:dyDescent="0.25"/>
    <row r="42" spans="1:7" customFormat="1" x14ac:dyDescent="0.25"/>
    <row r="43" spans="1:7" customFormat="1" x14ac:dyDescent="0.25"/>
    <row r="44" spans="1:7" customFormat="1" x14ac:dyDescent="0.25"/>
    <row r="45" spans="1:7" customFormat="1" x14ac:dyDescent="0.25">
      <c r="C45" s="105"/>
      <c r="D45" s="105"/>
      <c r="E45" s="105"/>
      <c r="F45" s="106"/>
      <c r="G45" s="106"/>
    </row>
    <row r="46" spans="1:7" customFormat="1" x14ac:dyDescent="0.25">
      <c r="A46" s="106"/>
      <c r="B46" s="106"/>
      <c r="C46" s="105"/>
      <c r="D46" s="105"/>
      <c r="E46" s="105"/>
      <c r="F46" s="106"/>
      <c r="G46" s="106"/>
    </row>
    <row r="47" spans="1:7" customFormat="1" x14ac:dyDescent="0.25">
      <c r="A47" s="106"/>
      <c r="B47" s="106"/>
      <c r="C47" s="105"/>
      <c r="D47" s="105"/>
      <c r="E47" s="105"/>
      <c r="F47" s="106"/>
      <c r="G47" s="106"/>
    </row>
    <row r="48" spans="1:7" customFormat="1" x14ac:dyDescent="0.25">
      <c r="A48" s="106"/>
      <c r="B48" s="106"/>
      <c r="C48" s="105"/>
      <c r="D48" s="105"/>
      <c r="E48" s="105"/>
      <c r="F48" s="106"/>
      <c r="G48" s="106"/>
    </row>
    <row r="49" spans="1:7" customFormat="1" x14ac:dyDescent="0.25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L7"/>
  <sheetViews>
    <sheetView workbookViewId="0"/>
  </sheetViews>
  <sheetFormatPr defaultRowHeight="15" x14ac:dyDescent="0.25"/>
  <cols>
    <col min="1" max="1" width="22.85546875" customWidth="1"/>
  </cols>
  <sheetData>
    <row r="1" spans="1:38" x14ac:dyDescent="0.25">
      <c r="A1" s="99" t="s">
        <v>617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620</v>
      </c>
      <c r="L1" t="s">
        <v>621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</row>
    <row r="2" spans="1:38" x14ac:dyDescent="0.25">
      <c r="A2" s="64" t="s">
        <v>492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0.54557663658145084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0.45442336341854916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</row>
    <row r="3" spans="1:38" x14ac:dyDescent="0.25">
      <c r="A3" s="64" t="s">
        <v>493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0.76199981922600579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0.23800018077399421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</row>
    <row r="4" spans="1:38" x14ac:dyDescent="0.25">
      <c r="A4" s="64" t="s">
        <v>605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</row>
    <row r="5" spans="1:38" x14ac:dyDescent="0.25">
      <c r="A5" s="64" t="s">
        <v>499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1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0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</row>
    <row r="6" spans="1:38" x14ac:dyDescent="0.25">
      <c r="A6" s="64" t="s">
        <v>561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0.7542031594839681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0.2457968405160319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</row>
    <row r="7" spans="1:38" x14ac:dyDescent="0.25">
      <c r="A7" s="64" t="s">
        <v>82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0.7542031594839681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0.2457968405160319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SoBCaICbIC-urbanresidential</vt:lpstr>
      <vt:lpstr>SoBCaICbIC-ruralresidential</vt:lpstr>
      <vt:lpstr>SoBCaICbIC-commercial</vt:lpstr>
      <vt:lpstr>TableB39</vt:lpstr>
      <vt:lpstr>TableB44</vt:lpstr>
      <vt:lpstr>Res_Prev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2020-06-18T16:32:51Z</dcterms:created>
  <dcterms:modified xsi:type="dcterms:W3CDTF">2020-10-08T00:21:50Z</dcterms:modified>
</cp:coreProperties>
</file>