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MN/ccs/BFoCPAbS/"/>
    </mc:Choice>
  </mc:AlternateContent>
  <xr:revisionPtr revIDLastSave="0" documentId="8_{875C29CB-C0C7-7A48-8327-FABDF44891A4}" xr6:coauthVersionLast="46" xr6:coauthVersionMax="46" xr10:uidLastSave="{00000000-0000-0000-0000-000000000000}"/>
  <bookViews>
    <workbookView xWindow="0" yWindow="460" windowWidth="29040" windowHeight="17640" xr2:uid="{00000000-000D-0000-FFFF-FFFF00000000}"/>
  </bookViews>
  <sheets>
    <sheet name="About" sheetId="1" r:id="rId1"/>
    <sheet name="Global CCS Database" sheetId="13" r:id="rId2"/>
    <sheet name="BAU Calculations" sheetId="14" r:id="rId3"/>
    <sheet name="BFoCPAbS-electricity" sheetId="15" r:id="rId4"/>
    <sheet name="BFoCPAbS-industry" sheetId="16" r:id="rId5"/>
  </sheets>
  <definedNames>
    <definedName name="_xlnm._FilterDatabase" localSheetId="1" hidden="1">'Global CCS Database'!$A$7:$H$36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4" l="1"/>
  <c r="B4" i="14"/>
  <c r="B5" i="14"/>
  <c r="B6" i="14"/>
  <c r="B7" i="14"/>
  <c r="D3" i="14"/>
  <c r="E3" i="14"/>
  <c r="F3" i="14"/>
  <c r="G3" i="14"/>
  <c r="H3" i="14"/>
  <c r="I3" i="14"/>
  <c r="J3" i="14"/>
  <c r="K3" i="14"/>
  <c r="L3" i="14"/>
  <c r="M3" i="14"/>
  <c r="N3" i="14"/>
  <c r="O3" i="14"/>
  <c r="P3" i="14"/>
  <c r="Q3" i="14"/>
  <c r="R3" i="14"/>
  <c r="S3" i="14"/>
  <c r="T3" i="14"/>
  <c r="U3" i="14"/>
  <c r="V3" i="14"/>
  <c r="W3" i="14"/>
  <c r="X3" i="14"/>
  <c r="Y3" i="14"/>
  <c r="Z3" i="14"/>
  <c r="AA3" i="14"/>
  <c r="AB3" i="14"/>
  <c r="AC3" i="14"/>
  <c r="AD3" i="14"/>
  <c r="AE3" i="14"/>
  <c r="AF3" i="14"/>
  <c r="AG3" i="14"/>
  <c r="AH3" i="14"/>
  <c r="D4" i="14"/>
  <c r="E4" i="14"/>
  <c r="F4" i="14"/>
  <c r="G4" i="14"/>
  <c r="H4" i="14"/>
  <c r="I4" i="14"/>
  <c r="J4" i="14"/>
  <c r="K4" i="14"/>
  <c r="L4" i="14"/>
  <c r="M4" i="14"/>
  <c r="N4" i="14"/>
  <c r="O4" i="14"/>
  <c r="P4" i="14"/>
  <c r="Q4" i="14"/>
  <c r="R4" i="14"/>
  <c r="S4" i="14"/>
  <c r="T4" i="14"/>
  <c r="U4" i="14"/>
  <c r="V4" i="14"/>
  <c r="W4" i="14"/>
  <c r="X4" i="14"/>
  <c r="Y4" i="14"/>
  <c r="Z4" i="14"/>
  <c r="AA4" i="14"/>
  <c r="AB4" i="14"/>
  <c r="AC4" i="14"/>
  <c r="AD4" i="14"/>
  <c r="AE4" i="14"/>
  <c r="AF4" i="14"/>
  <c r="AG4" i="14"/>
  <c r="AH4" i="14"/>
  <c r="D5" i="14"/>
  <c r="E5" i="14"/>
  <c r="F5" i="14"/>
  <c r="G5" i="14"/>
  <c r="H5" i="14"/>
  <c r="I5" i="14"/>
  <c r="J5" i="14"/>
  <c r="K5" i="14"/>
  <c r="L5" i="14"/>
  <c r="M5" i="14"/>
  <c r="N5" i="14"/>
  <c r="O5" i="14"/>
  <c r="P5" i="14"/>
  <c r="Q5" i="14"/>
  <c r="R5" i="14"/>
  <c r="S5" i="14"/>
  <c r="T5" i="14"/>
  <c r="U5" i="14"/>
  <c r="V5" i="14"/>
  <c r="W5" i="14"/>
  <c r="X5" i="14"/>
  <c r="Y5" i="14"/>
  <c r="Z5" i="14"/>
  <c r="AA5" i="14"/>
  <c r="AB5" i="14"/>
  <c r="AC5" i="14"/>
  <c r="AD5" i="14"/>
  <c r="AE5" i="14"/>
  <c r="AF5" i="14"/>
  <c r="AG5" i="14"/>
  <c r="AH5" i="14"/>
  <c r="D6" i="14"/>
  <c r="E6" i="14"/>
  <c r="F6" i="14"/>
  <c r="G6" i="14"/>
  <c r="H6" i="14"/>
  <c r="I6" i="14"/>
  <c r="J6" i="14"/>
  <c r="K6" i="14"/>
  <c r="L6" i="14"/>
  <c r="M6" i="14"/>
  <c r="N6" i="14"/>
  <c r="O6" i="14"/>
  <c r="P6" i="14"/>
  <c r="Q6" i="14"/>
  <c r="R6" i="14"/>
  <c r="S6" i="14"/>
  <c r="T6" i="14"/>
  <c r="U6" i="14"/>
  <c r="V6" i="14"/>
  <c r="W6" i="14"/>
  <c r="X6" i="14"/>
  <c r="Y6" i="14"/>
  <c r="Z6" i="14"/>
  <c r="AA6" i="14"/>
  <c r="AB6" i="14"/>
  <c r="AC6" i="14"/>
  <c r="AD6" i="14"/>
  <c r="AE6" i="14"/>
  <c r="AF6" i="14"/>
  <c r="AG6" i="14"/>
  <c r="AH6" i="14"/>
  <c r="D7" i="14"/>
  <c r="E7" i="14"/>
  <c r="F7" i="14"/>
  <c r="G7" i="14"/>
  <c r="H7" i="14"/>
  <c r="I7" i="14"/>
  <c r="J7" i="14"/>
  <c r="K7" i="14"/>
  <c r="L7" i="14"/>
  <c r="M7" i="14"/>
  <c r="N7" i="14"/>
  <c r="O7" i="14"/>
  <c r="P7" i="14"/>
  <c r="Q7" i="14"/>
  <c r="R7" i="14"/>
  <c r="S7" i="14"/>
  <c r="T7" i="14"/>
  <c r="U7" i="14"/>
  <c r="V7" i="14"/>
  <c r="W7" i="14"/>
  <c r="X7" i="14"/>
  <c r="Y7" i="14"/>
  <c r="Z7" i="14"/>
  <c r="AA7" i="14"/>
  <c r="AB7" i="14"/>
  <c r="AC7" i="14"/>
  <c r="AD7" i="14"/>
  <c r="AE7" i="14"/>
  <c r="AF7" i="14"/>
  <c r="AG7" i="14"/>
  <c r="AH7" i="14"/>
  <c r="C4" i="14"/>
  <c r="C5" i="14"/>
  <c r="C6" i="14"/>
  <c r="C7" i="14"/>
  <c r="C3" i="14"/>
  <c r="J37" i="14" l="1"/>
  <c r="I92" i="14" s="1"/>
  <c r="E37" i="14"/>
  <c r="D92" i="14" s="1"/>
  <c r="J36" i="14"/>
  <c r="I91" i="14" s="1"/>
  <c r="X36" i="14"/>
  <c r="W91" i="14" s="1"/>
  <c r="J35" i="14"/>
  <c r="I90" i="14" s="1"/>
  <c r="P35" i="14"/>
  <c r="O90" i="14" s="1"/>
  <c r="X37" i="14"/>
  <c r="W92" i="14" s="1"/>
  <c r="I33" i="14"/>
  <c r="H88" i="14" s="1"/>
  <c r="J34" i="14"/>
  <c r="I89" i="14" s="1"/>
  <c r="J33" i="14"/>
  <c r="I88" i="14" s="1"/>
  <c r="AG37" i="14"/>
  <c r="AF92" i="14" s="1"/>
  <c r="AG36" i="14"/>
  <c r="AF91" i="14" s="1"/>
  <c r="I36" i="14"/>
  <c r="H91" i="14" s="1"/>
  <c r="Q34" i="14"/>
  <c r="P89" i="14" s="1"/>
  <c r="P36" i="14"/>
  <c r="O91" i="14" s="1"/>
  <c r="B33" i="14"/>
  <c r="AE37" i="14"/>
  <c r="AD92" i="14" s="1"/>
  <c r="W37" i="14"/>
  <c r="V92" i="14" s="1"/>
  <c r="O37" i="14"/>
  <c r="N92" i="14" s="1"/>
  <c r="G37" i="14"/>
  <c r="F92" i="14" s="1"/>
  <c r="AE36" i="14"/>
  <c r="AD91" i="14" s="1"/>
  <c r="W36" i="14"/>
  <c r="V91" i="14" s="1"/>
  <c r="O36" i="14"/>
  <c r="N91" i="14" s="1"/>
  <c r="G36" i="14"/>
  <c r="F91" i="14" s="1"/>
  <c r="AE35" i="14"/>
  <c r="AD90" i="14" s="1"/>
  <c r="W35" i="14"/>
  <c r="V90" i="14" s="1"/>
  <c r="O35" i="14"/>
  <c r="N90" i="14" s="1"/>
  <c r="G35" i="14"/>
  <c r="F90" i="14" s="1"/>
  <c r="AE34" i="14"/>
  <c r="AD89" i="14" s="1"/>
  <c r="W34" i="14"/>
  <c r="V89" i="14" s="1"/>
  <c r="O34" i="14"/>
  <c r="N89" i="14" s="1"/>
  <c r="G34" i="14"/>
  <c r="F89" i="14" s="1"/>
  <c r="AE33" i="14"/>
  <c r="AD88" i="14" s="1"/>
  <c r="W33" i="14"/>
  <c r="V88" i="14" s="1"/>
  <c r="O33" i="14"/>
  <c r="N88" i="14" s="1"/>
  <c r="G33" i="14"/>
  <c r="F88" i="14" s="1"/>
  <c r="Q37" i="14"/>
  <c r="P92" i="14" s="1"/>
  <c r="Y36" i="14"/>
  <c r="X91" i="14" s="1"/>
  <c r="Y35" i="14"/>
  <c r="X90" i="14" s="1"/>
  <c r="AG34" i="14"/>
  <c r="AF89" i="14" s="1"/>
  <c r="P37" i="14"/>
  <c r="O92" i="14" s="1"/>
  <c r="AF35" i="14"/>
  <c r="AE90" i="14" s="1"/>
  <c r="H35" i="14"/>
  <c r="G90" i="14" s="1"/>
  <c r="X33" i="14"/>
  <c r="W88" i="14" s="1"/>
  <c r="B37" i="14"/>
  <c r="AD37" i="14"/>
  <c r="AC92" i="14" s="1"/>
  <c r="V37" i="14"/>
  <c r="U92" i="14" s="1"/>
  <c r="N37" i="14"/>
  <c r="M92" i="14" s="1"/>
  <c r="F37" i="14"/>
  <c r="E92" i="14" s="1"/>
  <c r="AD36" i="14"/>
  <c r="AC91" i="14" s="1"/>
  <c r="V36" i="14"/>
  <c r="U91" i="14" s="1"/>
  <c r="N36" i="14"/>
  <c r="M91" i="14" s="1"/>
  <c r="F36" i="14"/>
  <c r="E91" i="14" s="1"/>
  <c r="AD35" i="14"/>
  <c r="AC90" i="14" s="1"/>
  <c r="V35" i="14"/>
  <c r="U90" i="14" s="1"/>
  <c r="N35" i="14"/>
  <c r="M90" i="14" s="1"/>
  <c r="F35" i="14"/>
  <c r="E90" i="14" s="1"/>
  <c r="AD34" i="14"/>
  <c r="AC89" i="14" s="1"/>
  <c r="V34" i="14"/>
  <c r="U89" i="14" s="1"/>
  <c r="N34" i="14"/>
  <c r="M89" i="14" s="1"/>
  <c r="F34" i="14"/>
  <c r="E89" i="14" s="1"/>
  <c r="AD33" i="14"/>
  <c r="AC88" i="14" s="1"/>
  <c r="V33" i="14"/>
  <c r="U88" i="14" s="1"/>
  <c r="N33" i="14"/>
  <c r="M88" i="14" s="1"/>
  <c r="F33" i="14"/>
  <c r="E88" i="14" s="1"/>
  <c r="I37" i="14"/>
  <c r="H92" i="14" s="1"/>
  <c r="Q36" i="14"/>
  <c r="P91" i="14" s="1"/>
  <c r="Q35" i="14"/>
  <c r="P90" i="14" s="1"/>
  <c r="I35" i="14"/>
  <c r="H90" i="14" s="1"/>
  <c r="Y34" i="14"/>
  <c r="X89" i="14" s="1"/>
  <c r="I34" i="14"/>
  <c r="H89" i="14" s="1"/>
  <c r="AG33" i="14"/>
  <c r="AF88" i="14" s="1"/>
  <c r="Y33" i="14"/>
  <c r="X88" i="14" s="1"/>
  <c r="Q33" i="14"/>
  <c r="P88" i="14" s="1"/>
  <c r="AF37" i="14"/>
  <c r="AE92" i="14" s="1"/>
  <c r="AF36" i="14"/>
  <c r="AE91" i="14" s="1"/>
  <c r="H36" i="14"/>
  <c r="G91" i="14" s="1"/>
  <c r="AF34" i="14"/>
  <c r="AE89" i="14" s="1"/>
  <c r="AF33" i="14"/>
  <c r="AE88" i="14" s="1"/>
  <c r="B36" i="14"/>
  <c r="AC37" i="14"/>
  <c r="AB92" i="14" s="1"/>
  <c r="U37" i="14"/>
  <c r="T92" i="14" s="1"/>
  <c r="M37" i="14"/>
  <c r="L92" i="14" s="1"/>
  <c r="AC36" i="14"/>
  <c r="AB91" i="14" s="1"/>
  <c r="U36" i="14"/>
  <c r="T91" i="14" s="1"/>
  <c r="M36" i="14"/>
  <c r="L91" i="14" s="1"/>
  <c r="E36" i="14"/>
  <c r="D91" i="14" s="1"/>
  <c r="AC35" i="14"/>
  <c r="AB90" i="14" s="1"/>
  <c r="U35" i="14"/>
  <c r="T90" i="14" s="1"/>
  <c r="M35" i="14"/>
  <c r="L90" i="14" s="1"/>
  <c r="E35" i="14"/>
  <c r="D90" i="14" s="1"/>
  <c r="AC34" i="14"/>
  <c r="AB89" i="14" s="1"/>
  <c r="U34" i="14"/>
  <c r="T89" i="14" s="1"/>
  <c r="M34" i="14"/>
  <c r="L89" i="14" s="1"/>
  <c r="E34" i="14"/>
  <c r="D89" i="14" s="1"/>
  <c r="AC33" i="14"/>
  <c r="AB88" i="14" s="1"/>
  <c r="U33" i="14"/>
  <c r="T88" i="14" s="1"/>
  <c r="M33" i="14"/>
  <c r="L88" i="14" s="1"/>
  <c r="E33" i="14"/>
  <c r="D88" i="14" s="1"/>
  <c r="H37" i="14"/>
  <c r="G92" i="14" s="1"/>
  <c r="X35" i="14"/>
  <c r="W90" i="14" s="1"/>
  <c r="X34" i="14"/>
  <c r="W89" i="14" s="1"/>
  <c r="H33" i="14"/>
  <c r="G88" i="14" s="1"/>
  <c r="B35" i="14"/>
  <c r="AB37" i="14"/>
  <c r="AA92" i="14" s="1"/>
  <c r="T37" i="14"/>
  <c r="S92" i="14" s="1"/>
  <c r="L37" i="14"/>
  <c r="K92" i="14" s="1"/>
  <c r="D37" i="14"/>
  <c r="C92" i="14" s="1"/>
  <c r="AB36" i="14"/>
  <c r="AA91" i="14" s="1"/>
  <c r="T36" i="14"/>
  <c r="S91" i="14" s="1"/>
  <c r="L36" i="14"/>
  <c r="K91" i="14" s="1"/>
  <c r="D36" i="14"/>
  <c r="C91" i="14" s="1"/>
  <c r="AB35" i="14"/>
  <c r="AA90" i="14" s="1"/>
  <c r="T35" i="14"/>
  <c r="S90" i="14" s="1"/>
  <c r="L35" i="14"/>
  <c r="K90" i="14" s="1"/>
  <c r="D35" i="14"/>
  <c r="C90" i="14" s="1"/>
  <c r="AB34" i="14"/>
  <c r="AA89" i="14" s="1"/>
  <c r="T34" i="14"/>
  <c r="S89" i="14" s="1"/>
  <c r="L34" i="14"/>
  <c r="K89" i="14" s="1"/>
  <c r="D34" i="14"/>
  <c r="C89" i="14" s="1"/>
  <c r="AB33" i="14"/>
  <c r="AA88" i="14" s="1"/>
  <c r="T33" i="14"/>
  <c r="S88" i="14" s="1"/>
  <c r="L33" i="14"/>
  <c r="K88" i="14" s="1"/>
  <c r="D33" i="14"/>
  <c r="C88" i="14" s="1"/>
  <c r="Y37" i="14"/>
  <c r="X92" i="14" s="1"/>
  <c r="AG35" i="14"/>
  <c r="AF90" i="14" s="1"/>
  <c r="P34" i="14"/>
  <c r="O89" i="14" s="1"/>
  <c r="H34" i="14"/>
  <c r="G89" i="14" s="1"/>
  <c r="P33" i="14"/>
  <c r="O88" i="14" s="1"/>
  <c r="B34" i="14"/>
  <c r="AA37" i="14"/>
  <c r="Z92" i="14" s="1"/>
  <c r="S37" i="14"/>
  <c r="R92" i="14" s="1"/>
  <c r="K37" i="14"/>
  <c r="J92" i="14" s="1"/>
  <c r="C37" i="14"/>
  <c r="B92" i="14" s="1"/>
  <c r="B126" i="14" s="1"/>
  <c r="AA36" i="14"/>
  <c r="Z91" i="14" s="1"/>
  <c r="S36" i="14"/>
  <c r="R91" i="14" s="1"/>
  <c r="K36" i="14"/>
  <c r="J91" i="14" s="1"/>
  <c r="C36" i="14"/>
  <c r="B91" i="14" s="1"/>
  <c r="B125" i="14" s="1"/>
  <c r="AA35" i="14"/>
  <c r="Z90" i="14" s="1"/>
  <c r="S35" i="14"/>
  <c r="R90" i="14" s="1"/>
  <c r="K35" i="14"/>
  <c r="J90" i="14" s="1"/>
  <c r="C35" i="14"/>
  <c r="B90" i="14" s="1"/>
  <c r="B124" i="14" s="1"/>
  <c r="AA34" i="14"/>
  <c r="Z89" i="14" s="1"/>
  <c r="S34" i="14"/>
  <c r="R89" i="14" s="1"/>
  <c r="K34" i="14"/>
  <c r="J89" i="14" s="1"/>
  <c r="C34" i="14"/>
  <c r="B89" i="14" s="1"/>
  <c r="B123" i="14" s="1"/>
  <c r="AA33" i="14"/>
  <c r="Z88" i="14" s="1"/>
  <c r="S33" i="14"/>
  <c r="R88" i="14" s="1"/>
  <c r="K33" i="14"/>
  <c r="J88" i="14" s="1"/>
  <c r="C33" i="14"/>
  <c r="B88" i="14" s="1"/>
  <c r="B122" i="14" s="1"/>
  <c r="AH37" i="14"/>
  <c r="AG92" i="14" s="1"/>
  <c r="Z37" i="14"/>
  <c r="Y92" i="14" s="1"/>
  <c r="R37" i="14"/>
  <c r="Q92" i="14" s="1"/>
  <c r="AH36" i="14"/>
  <c r="AG91" i="14" s="1"/>
  <c r="C125" i="14" s="1"/>
  <c r="Z36" i="14"/>
  <c r="Y91" i="14" s="1"/>
  <c r="R36" i="14"/>
  <c r="Q91" i="14" s="1"/>
  <c r="AH35" i="14"/>
  <c r="AG90" i="14" s="1"/>
  <c r="Z35" i="14"/>
  <c r="Y90" i="14" s="1"/>
  <c r="R35" i="14"/>
  <c r="Q90" i="14" s="1"/>
  <c r="AH34" i="14"/>
  <c r="AG89" i="14" s="1"/>
  <c r="Z34" i="14"/>
  <c r="Y89" i="14" s="1"/>
  <c r="R34" i="14"/>
  <c r="Q89" i="14" s="1"/>
  <c r="AH33" i="14"/>
  <c r="AG88" i="14" s="1"/>
  <c r="Z33" i="14"/>
  <c r="Y88" i="14" s="1"/>
  <c r="R33" i="14"/>
  <c r="Q88" i="14"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C124" i="14" l="1"/>
  <c r="V3" i="16" s="1" a="1"/>
  <c r="V3" i="16" s="1"/>
  <c r="D5" i="16" a="1"/>
  <c r="D5" i="16" s="1"/>
  <c r="I5" i="16" a="1"/>
  <c r="I5" i="16" s="1"/>
  <c r="R5" i="16" a="1"/>
  <c r="R5" i="16" s="1"/>
  <c r="AA5" i="16" a="1"/>
  <c r="AA5" i="16" s="1"/>
  <c r="AG5" i="16" a="1"/>
  <c r="AG5" i="16" s="1"/>
  <c r="AE5" i="16" a="1"/>
  <c r="AE5" i="16" s="1"/>
  <c r="H5" i="16" a="1"/>
  <c r="H5" i="16" s="1"/>
  <c r="E5" i="16" a="1"/>
  <c r="E5" i="16" s="1"/>
  <c r="N5" i="16" a="1"/>
  <c r="N5" i="16" s="1"/>
  <c r="W5" i="16" a="1"/>
  <c r="W5" i="16" s="1"/>
  <c r="AB5" i="16" a="1"/>
  <c r="AB5" i="16" s="1"/>
  <c r="B5" i="16" a="1"/>
  <c r="B5" i="16" s="1"/>
  <c r="P5" i="16" a="1"/>
  <c r="P5" i="16" s="1"/>
  <c r="Z5" i="16" a="1"/>
  <c r="Z5" i="16" s="1"/>
  <c r="V5" i="16" a="1"/>
  <c r="V5" i="16" s="1"/>
  <c r="J5" i="16" a="1"/>
  <c r="J5" i="16" s="1"/>
  <c r="S5" i="16" a="1"/>
  <c r="S5" i="16" s="1"/>
  <c r="AC5" i="16" a="1"/>
  <c r="AC5" i="16" s="1"/>
  <c r="U5" i="16" a="1"/>
  <c r="U5" i="16" s="1"/>
  <c r="L5" i="16" a="1"/>
  <c r="L5" i="16" s="1"/>
  <c r="M5" i="16" a="1"/>
  <c r="M5" i="16" s="1"/>
  <c r="C5" i="16" a="1"/>
  <c r="C5" i="16" s="1"/>
  <c r="F5" i="16" a="1"/>
  <c r="F5" i="16" s="1"/>
  <c r="O5" i="16" a="1"/>
  <c r="O5" i="16" s="1"/>
  <c r="X5" i="16" a="1"/>
  <c r="X5" i="16" s="1"/>
  <c r="AF5" i="16" a="1"/>
  <c r="AF5" i="16" s="1"/>
  <c r="K5" i="16" a="1"/>
  <c r="K5" i="16" s="1"/>
  <c r="T5" i="16" a="1"/>
  <c r="T5" i="16" s="1"/>
  <c r="Y5" i="16" a="1"/>
  <c r="Y5" i="16" s="1"/>
  <c r="AD5" i="16" a="1"/>
  <c r="AD5" i="16" s="1"/>
  <c r="G5" i="16" a="1"/>
  <c r="G5" i="16" s="1"/>
  <c r="Q5" i="16" a="1"/>
  <c r="Q5" i="16" s="1"/>
  <c r="C126" i="14"/>
  <c r="H9" i="16" s="1" a="1"/>
  <c r="H9" i="16" s="1"/>
  <c r="C122" i="14"/>
  <c r="J2" i="15" s="1" a="1"/>
  <c r="J2" i="15" s="1"/>
  <c r="C123" i="14"/>
  <c r="AA3" i="15" s="1" a="1"/>
  <c r="AA3" i="15" s="1"/>
  <c r="AD3" i="16" l="1" a="1"/>
  <c r="AD3" i="16" s="1"/>
  <c r="Z3" i="16" a="1"/>
  <c r="Z3" i="16" s="1"/>
  <c r="AG3" i="16" a="1"/>
  <c r="AG3" i="16" s="1"/>
  <c r="AA3" i="16" a="1"/>
  <c r="AA3" i="16" s="1"/>
  <c r="H3" i="16" a="1"/>
  <c r="H3" i="16" s="1"/>
  <c r="K3" i="16" a="1"/>
  <c r="K3" i="16" s="1"/>
  <c r="P3" i="16" a="1"/>
  <c r="P3" i="16" s="1"/>
  <c r="T3" i="16" a="1"/>
  <c r="T3" i="16" s="1"/>
  <c r="Q3" i="16" a="1"/>
  <c r="Q3" i="16" s="1"/>
  <c r="U3" i="16" a="1"/>
  <c r="U3" i="16" s="1"/>
  <c r="R3" i="16" a="1"/>
  <c r="R3" i="16" s="1"/>
  <c r="AC3" i="16" a="1"/>
  <c r="AC3" i="16" s="1"/>
  <c r="G3" i="16" a="1"/>
  <c r="G3" i="16" s="1"/>
  <c r="J3" i="16" a="1"/>
  <c r="J3" i="16" s="1"/>
  <c r="I3" i="16" a="1"/>
  <c r="I3" i="16" s="1"/>
  <c r="AE3" i="16" a="1"/>
  <c r="AE3" i="16" s="1"/>
  <c r="S3" i="16" a="1"/>
  <c r="S3" i="16" s="1"/>
  <c r="B3" i="16" a="1"/>
  <c r="B3" i="16" s="1"/>
  <c r="Y3" i="16" a="1"/>
  <c r="Y3" i="16" s="1"/>
  <c r="F3" i="16" a="1"/>
  <c r="F3" i="16" s="1"/>
  <c r="O3" i="16" a="1"/>
  <c r="O3" i="16" s="1"/>
  <c r="E9" i="16" a="1"/>
  <c r="E9" i="16" s="1"/>
  <c r="R9" i="16" a="1"/>
  <c r="R9" i="16" s="1"/>
  <c r="AF3" i="16" a="1"/>
  <c r="AF3" i="16" s="1"/>
  <c r="X3" i="16" a="1"/>
  <c r="X3" i="16" s="1"/>
  <c r="W3" i="16" a="1"/>
  <c r="W3" i="16" s="1"/>
  <c r="M3" i="16" a="1"/>
  <c r="M3" i="16" s="1"/>
  <c r="V9" i="16" a="1"/>
  <c r="V9" i="16" s="1"/>
  <c r="F9" i="16" a="1"/>
  <c r="F9" i="16" s="1"/>
  <c r="O9" i="16" a="1"/>
  <c r="O9" i="16" s="1"/>
  <c r="C9" i="16" a="1"/>
  <c r="C9" i="16" s="1"/>
  <c r="T9" i="16" a="1"/>
  <c r="T9" i="16" s="1"/>
  <c r="Z9" i="16" a="1"/>
  <c r="Z9" i="16" s="1"/>
  <c r="I9" i="16" a="1"/>
  <c r="I9" i="16" s="1"/>
  <c r="AC9" i="16" a="1"/>
  <c r="AC9" i="16" s="1"/>
  <c r="AB9" i="16" a="1"/>
  <c r="AB9" i="16" s="1"/>
  <c r="Y9" i="16" a="1"/>
  <c r="Y9" i="16" s="1"/>
  <c r="Q9" i="16" a="1"/>
  <c r="Q9" i="16" s="1"/>
  <c r="C3" i="16" a="1"/>
  <c r="C3" i="16" s="1"/>
  <c r="D3" i="16" a="1"/>
  <c r="D3" i="16" s="1"/>
  <c r="AA9" i="16" a="1"/>
  <c r="AA9" i="16" s="1"/>
  <c r="J9" i="16" a="1"/>
  <c r="J9" i="16" s="1"/>
  <c r="D9" i="16" a="1"/>
  <c r="D9" i="16" s="1"/>
  <c r="X9" i="16" a="1"/>
  <c r="X9" i="16" s="1"/>
  <c r="AB3" i="16" a="1"/>
  <c r="AB3" i="16" s="1"/>
  <c r="U9" i="16" a="1"/>
  <c r="U9" i="16" s="1"/>
  <c r="L9" i="16" a="1"/>
  <c r="L9" i="16" s="1"/>
  <c r="AG9" i="16" a="1"/>
  <c r="AG9" i="16" s="1"/>
  <c r="S9" i="16" a="1"/>
  <c r="S9" i="16" s="1"/>
  <c r="G9" i="16" a="1"/>
  <c r="G9" i="16" s="1"/>
  <c r="W9" i="16" a="1"/>
  <c r="W9" i="16" s="1"/>
  <c r="AF9" i="16" a="1"/>
  <c r="AF9" i="16" s="1"/>
  <c r="L3" i="16" a="1"/>
  <c r="L3" i="16" s="1"/>
  <c r="N3" i="16" a="1"/>
  <c r="N3" i="16" s="1"/>
  <c r="E3" i="16" a="1"/>
  <c r="E3" i="16" s="1"/>
  <c r="P9" i="16" a="1"/>
  <c r="P9" i="16" s="1"/>
  <c r="B9" i="16" a="1"/>
  <c r="B9" i="16" s="1"/>
  <c r="AD9" i="16" a="1"/>
  <c r="AD9" i="16" s="1"/>
  <c r="M9" i="16" a="1"/>
  <c r="M9" i="16" s="1"/>
  <c r="K9" i="16" a="1"/>
  <c r="K9" i="16" s="1"/>
  <c r="AE9" i="16" a="1"/>
  <c r="AE9" i="16" s="1"/>
  <c r="N9" i="16" a="1"/>
  <c r="N9" i="16" s="1"/>
  <c r="R3" i="15" a="1"/>
  <c r="R3" i="15" s="1"/>
  <c r="D3" i="15" a="1"/>
  <c r="D3" i="15" s="1"/>
  <c r="AF3" i="15" a="1"/>
  <c r="AF3" i="15" s="1"/>
  <c r="K3" i="15" a="1"/>
  <c r="K3" i="15" s="1"/>
  <c r="V3" i="15" a="1"/>
  <c r="V3" i="15" s="1"/>
  <c r="N3" i="15" a="1"/>
  <c r="N3" i="15" s="1"/>
  <c r="G3" i="15" a="1"/>
  <c r="G3" i="15" s="1"/>
  <c r="Z3" i="15" a="1"/>
  <c r="Z3" i="15" s="1"/>
  <c r="J3" i="15" a="1"/>
  <c r="J3" i="15" s="1"/>
  <c r="T3" i="15" a="1"/>
  <c r="T3" i="15" s="1"/>
  <c r="S3" i="15" a="1"/>
  <c r="S3" i="15" s="1"/>
  <c r="Y3" i="15" a="1"/>
  <c r="Y3" i="15" s="1"/>
  <c r="U3" i="15" a="1"/>
  <c r="U3" i="15" s="1"/>
  <c r="W3" i="15" a="1"/>
  <c r="W3" i="15" s="1"/>
  <c r="AE3" i="15" a="1"/>
  <c r="AE3" i="15" s="1"/>
  <c r="L3" i="15" a="1"/>
  <c r="L3" i="15" s="1"/>
  <c r="I3" i="15" a="1"/>
  <c r="I3" i="15" s="1"/>
  <c r="X3" i="15" a="1"/>
  <c r="X3" i="15" s="1"/>
  <c r="C3" i="15" a="1"/>
  <c r="C3" i="15" s="1"/>
  <c r="AG3" i="15" a="1"/>
  <c r="AG3" i="15" s="1"/>
  <c r="P3" i="15" a="1"/>
  <c r="P3" i="15" s="1"/>
  <c r="Q3" i="15" a="1"/>
  <c r="Q3" i="15" s="1"/>
  <c r="AB3" i="15" a="1"/>
  <c r="AB3" i="15" s="1"/>
  <c r="H3" i="15" a="1"/>
  <c r="H3" i="15" s="1"/>
  <c r="I2" i="15" a="1"/>
  <c r="I2" i="15" s="1"/>
  <c r="M2" i="15" a="1"/>
  <c r="M2" i="15" s="1"/>
  <c r="R2" i="15" a="1"/>
  <c r="R2" i="15" s="1"/>
  <c r="V2" i="15" a="1"/>
  <c r="V2" i="15" s="1"/>
  <c r="M3" i="15" a="1"/>
  <c r="M3" i="15" s="1"/>
  <c r="AD3" i="15" a="1"/>
  <c r="AD3" i="15" s="1"/>
  <c r="AC3" i="15" a="1"/>
  <c r="AC3" i="15" s="1"/>
  <c r="O3" i="15" a="1"/>
  <c r="O3" i="15" s="1"/>
  <c r="N2" i="15" a="1"/>
  <c r="N2" i="15" s="1"/>
  <c r="H2" i="15" a="1"/>
  <c r="H2" i="15" s="1"/>
  <c r="D2" i="15" a="1"/>
  <c r="D2" i="15" s="1"/>
  <c r="AF2" i="15" a="1"/>
  <c r="AF2" i="15" s="1"/>
  <c r="Z2" i="15" a="1"/>
  <c r="Z2" i="15" s="1"/>
  <c r="G2" i="15" a="1"/>
  <c r="G2" i="15" s="1"/>
  <c r="AG2" i="15" a="1"/>
  <c r="AG2" i="15" s="1"/>
  <c r="AA2" i="15" a="1"/>
  <c r="AA2" i="15" s="1"/>
  <c r="T2" i="15" a="1"/>
  <c r="T2" i="15" s="1"/>
  <c r="F2" i="15" a="1"/>
  <c r="F2" i="15" s="1"/>
  <c r="AB2" i="15" a="1"/>
  <c r="AB2" i="15" s="1"/>
  <c r="U2" i="15" a="1"/>
  <c r="U2" i="15" s="1"/>
  <c r="B3" i="15" a="1"/>
  <c r="B3" i="15" s="1"/>
  <c r="F3" i="15" a="1"/>
  <c r="F3" i="15" s="1"/>
  <c r="E3" i="15" a="1"/>
  <c r="E3" i="15" s="1"/>
  <c r="AD2" i="15" a="1"/>
  <c r="AD2" i="15" s="1"/>
  <c r="B2" i="15" a="1"/>
  <c r="B2" i="15" s="1"/>
  <c r="W2" i="15" a="1"/>
  <c r="W2" i="15" s="1"/>
  <c r="P2" i="15" a="1"/>
  <c r="P2" i="15" s="1"/>
  <c r="AC2" i="15" a="1"/>
  <c r="AC2" i="15" s="1"/>
  <c r="AE2" i="15" a="1"/>
  <c r="AE2" i="15" s="1"/>
  <c r="Q2" i="15" a="1"/>
  <c r="Q2" i="15" s="1"/>
  <c r="K2" i="15" a="1"/>
  <c r="K2" i="15" s="1"/>
  <c r="X2" i="15" a="1"/>
  <c r="X2" i="15" s="1"/>
  <c r="Y2" i="15" a="1"/>
  <c r="Y2" i="15" s="1"/>
  <c r="L2" i="15" a="1"/>
  <c r="L2" i="15" s="1"/>
  <c r="E2" i="15" a="1"/>
  <c r="E2" i="15" s="1"/>
  <c r="S2" i="15" a="1"/>
  <c r="S2" i="15" s="1"/>
  <c r="O2" i="15" a="1"/>
  <c r="O2" i="15" s="1"/>
  <c r="C2" i="15" a="1"/>
  <c r="C2" i="1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<sst xmlns="http://schemas.openxmlformats.org/spreadsheetml/2006/main" count="322" uniqueCount="171">
  <si>
    <t>Source:</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</si>
  <si>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</si>
  <si>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</si>
  <si>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</si>
  <si>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</si>
  <si>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</si>
  <si>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</si>
  <si>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</si>
  <si>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</si>
  <si>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</si>
  <si>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</si>
  <si>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</si>
  <si>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</si>
  <si>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</si>
  <si>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</si>
  <si>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</si>
  <si>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</si>
  <si>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</si>
  <si>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</si>
  <si>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</si>
  <si>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</si>
  <si>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</si>
  <si>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</si>
  <si>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</si>
  <si>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</si>
  <si>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</si>
  <si>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</si>
  <si>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</si>
  <si>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</si>
  <si>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</si>
  <si>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</si>
  <si>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</si>
  <si>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</si>
  <si>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</si>
  <si>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</si>
  <si>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</si>
  <si>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</si>
  <si>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</si>
  <si>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</si>
  <si>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</si>
  <si>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</si>
  <si>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</si>
  <si>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</si>
  <si>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</si>
  <si>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</si>
  <si>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</si>
  <si>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</si>
  <si>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</si>
  <si>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</si>
  <si>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</si>
  <si>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</si>
  <si>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</si>
  <si>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</si>
  <si>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</si>
  <si>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</si>
  <si>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</si>
  <si>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</si>
  <si>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</si>
  <si>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</si>
  <si>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</si>
  <si>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</si>
  <si>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</si>
  <si>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</si>
  <si>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</si>
  <si>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</si>
  <si>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</si>
  <si>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</si>
  <si>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</si>
  <si>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</si>
  <si>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</si>
  <si>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</si>
  <si>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</si>
  <si>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</si>
  <si>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</si>
  <si>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</si>
  <si>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</si>
  <si>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</si>
  <si>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</si>
  <si>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</si>
  <si>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</si>
  <si>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</si>
  <si>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</si>
  <si>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</si>
  <si>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</si>
  <si>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</si>
  <si>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</si>
  <si>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</si>
  <si>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</si>
  <si>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</si>
  <si>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</si>
  <si>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</si>
  <si>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</si>
  <si>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</si>
  <si>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</si>
  <si>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</si>
  <si>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</si>
  <si>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</si>
  <si>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</si>
  <si>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</si>
  <si>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Electricity Sector</t>
  </si>
  <si>
    <t>Time (Year)</t>
  </si>
  <si>
    <t>CCS Capacity by Year (tons CO2)</t>
  </si>
  <si>
    <t>CO2 Capture Percentage by Year</t>
  </si>
  <si>
    <t>The database only includes projects coming online through 2026.  We will assume that the overall increase in capacity</t>
  </si>
  <si>
    <t>after 2026 follows a linear trend based on the 2018-2026 period.</t>
  </si>
  <si>
    <t>We don't want to model these values exactly, as the timeline for each future project is uncertain.  We just want to get</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</si>
  <si>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</si>
  <si>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</si>
  <si>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</si>
  <si>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The bump in 2020 is due to the recession lowering CO2 output, but this isn't reflected in CCS data.  In reality, the scaling-</t>
  </si>
  <si>
    <t>back of plants would include scaling-back of CCS-equipped plants, so we wouldn't expect to see a spike in CO2 capture</t>
  </si>
  <si>
    <t>during a recession.  We will take the general trends from the graph above, which will be more accurate than using the</t>
  </si>
  <si>
    <t>data directly.</t>
  </si>
  <si>
    <t>CCS Capture Percentage (BAU Case)</t>
  </si>
  <si>
    <t>Industry Sector</t>
  </si>
  <si>
    <t>Unit: dimensionless (fraction of potential achieved)</t>
  </si>
  <si>
    <t>hard coal</t>
  </si>
  <si>
    <t>natural gas nonpeaker</t>
  </si>
  <si>
    <t>biomass</t>
  </si>
  <si>
    <t>petroleum</t>
  </si>
  <si>
    <t>natural gas peaker</t>
  </si>
  <si>
    <t>lignite</t>
  </si>
  <si>
    <t>crude oil</t>
  </si>
  <si>
    <t>heavy or residual fuel oil</t>
  </si>
  <si>
    <t>municipal solid waste</t>
  </si>
  <si>
    <t>nuclear (NOT USED)</t>
  </si>
  <si>
    <t>hydro (NOT USED)</t>
  </si>
  <si>
    <t>onshore wind (NOT USED)</t>
  </si>
  <si>
    <t>solar PV (NOT USED)</t>
  </si>
  <si>
    <t>solar thermal (NOT USED)</t>
  </si>
  <si>
    <t>geothermal (NOT USED)</t>
  </si>
  <si>
    <t>offshore wind (NOT USED)</t>
  </si>
  <si>
    <t>cement and other carbonates</t>
  </si>
  <si>
    <t>natural gas and petroleum systems</t>
  </si>
  <si>
    <t>iron and steel</t>
  </si>
  <si>
    <t>chemicals</t>
  </si>
  <si>
    <t>coal mining</t>
  </si>
  <si>
    <t>waste management</t>
  </si>
  <si>
    <t>agriculture</t>
  </si>
  <si>
    <t>other industries</t>
  </si>
  <si>
    <t>EPS Industry Category or Plant Type</t>
  </si>
  <si>
    <t>Electricity Sector Pollutant Emissions[CO2,hard coal es] : MostRecentRun</t>
  </si>
  <si>
    <t>Electricity Sector Pollutant Emissions[CO2,natural gas nonpeaker es] : MostRecentRun</t>
  </si>
  <si>
    <t>Electricity Sector Pollutant Emissions[CO2,nuclear es] : MostRecentRun</t>
  </si>
  <si>
    <t>Electricity Sector Pollutant Emissions[CO2,hydro es] : MostRecentRun</t>
  </si>
  <si>
    <t>Electricity Sector Pollutant Emissions[CO2,onshore wind es] : MostRecentRun</t>
  </si>
  <si>
    <t>Electricity Sector Pollutant Emissions[CO2,solar PV es] : MostRecentRun</t>
  </si>
  <si>
    <t>Electricity Sector Pollutant Emissions[CO2,solar thermal es] : MostRecentRun</t>
  </si>
  <si>
    <t>Electricity Sector Pollutant Emissions[CO2,biomass es] : MostRecentRun</t>
  </si>
  <si>
    <t>Electricity Sector Pollutant Emissions[CO2,geothermal es] : MostRecentRun</t>
  </si>
  <si>
    <t>Electricity Sector Pollutant Emissions[CO2,petroleum es] : MostRecentRun</t>
  </si>
  <si>
    <t>Electricity Sector Pollutant Emissions[CO2,natural gas peaker es] : MostRecentRun</t>
  </si>
  <si>
    <t>Electricity Sector Pollutant Emissions[CO2,lignite es] : MostRecentRun</t>
  </si>
  <si>
    <t>Electricity Sector Pollutant Emissions[CO2,offshore wind es] : MostRecentRun</t>
  </si>
  <si>
    <t>Electricity Sector Pollutant Emissions[CO2,crude oil es] : MostRecentRun</t>
  </si>
  <si>
    <t>Electricity Sector Pollutant Emissions[CO2,heavy or residual fuel oil es] : MostRecentRun</t>
  </si>
  <si>
    <t>Electricity Sector Pollutant Emissions[CO2,municipal solid waste es] : MostRecentRun</t>
  </si>
  <si>
    <t>EPS-US 3.1.1 BAU Model Run Results (grams CO2)</t>
  </si>
  <si>
    <t>Industrial Sector Pollutant Emissions[cement and other carbonates,CO2] : MostRecentRun</t>
  </si>
  <si>
    <t>Industrial Sector Pollutant Emissions[natural gas and petroleum systems,CO2] : MostRecentRun</t>
  </si>
  <si>
    <t>Industrial Sector Pollutant Emissions[iron and steel,CO2] : MostRecentRun</t>
  </si>
  <si>
    <t>Industrial Sector Pollutant Emissions[chemicals,CO2] : MostRecentRun</t>
  </si>
  <si>
    <t>Industrial Sector Pollutant Emissions[coal mining,CO2] : MostRecentRun</t>
  </si>
  <si>
    <t>Industrial Sector Pollutant Emissions[waste management,CO2] : MostRecentRun</t>
  </si>
  <si>
    <t>Industrial Sector Pollutant Emissions[agriculture,CO2] : MostRecentRun</t>
  </si>
  <si>
    <t>Industrial Sector Pollutant Emissions[other industries,CO2] : MostRecentRun</t>
  </si>
  <si>
    <t>We disallow declining percentages</t>
  </si>
  <si>
    <t>Global CCS Institute</t>
  </si>
  <si>
    <t>CCS Facilities Database</t>
  </si>
  <si>
    <t>https://co2re.co/FacilityData</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</si>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</sst>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9" tint="0.59999389629810485"/>
        <bgColor indexed="64"/>
      </patternFill>
    </fill>
  </fills>
  <borders count="1">
    <border>
      <left/>
      <right/>
      <top/>
      <bottom/>
      <diagonal/>
    </border>
  </borders>
  <cellStyleXfs count="3">
    <xf numFmtId="0" fontId="0" fillId="0" borderId="0"/>
    <xf numFmtId="9" fontId="3" fillId="0" borderId="0" applyFon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0" fontId="1" fillId="3" borderId="0" xfId="0" applyFont="1" applyFill="1"/>
    <xf numFmtId="0" fontId="0" fillId="3" borderId="0" xfId="0" applyFill="1"/>
    <xf numFmtId="1" fontId="0" fillId="3" borderId="0" xfId="0" applyNumberFormat="1" applyFill="1"/>
    <xf numFmtId="0" fontId="1" fillId="2" borderId="0" xfId="0" applyFont="1" applyFill="1" applyAlignment="1">
      <alignment wrapText="1"/>
    </xf>
    <xf numFmtId="0" fontId="1" fillId="2" borderId="0" xfId="0" applyFont="1" applyFill="1"/>
    <xf numFmtId="0" fontId="0" fillId="0" borderId="0" xfId="0" applyAlignment="1">
      <alignment horizontal="left" indent="1"/>
    </xf>
    <xf numFmtId="0" fontId="0" fillId="2" borderId="0" xfId="0" applyFont="1" applyFill="1"/>
    <xf numFmtId="0" fontId="0" fillId="0" borderId="0" xfId="0" applyFont="1"/>
    <xf numFmtId="49" fontId="0" fillId="0" borderId="0" xfId="0" applyNumberFormat="1" applyAlignment="1">
      <alignment wrapText="1"/>
    </xf>
    <xf numFmtId="49" fontId="4" fillId="0" borderId="0" xfId="0" applyNumberFormat="1" applyFont="1" applyAlignment="1">
      <alignment wrapText="1"/>
    </xf>
    <xf numFmtId="49" fontId="4" fillId="3" borderId="0" xfId="0" applyNumberFormat="1" applyFont="1" applyFill="1" applyAlignment="1">
      <alignment wrapText="1"/>
    </xf>
    <xf numFmtId="0" fontId="0" fillId="3" borderId="0" xfId="0" applyFont="1" applyFill="1"/>
    <xf numFmtId="0" fontId="0" fillId="3" borderId="0" xfId="0" applyFill="1" applyAlignment="1">
      <alignment wrapText="1"/>
    </xf>
    <xf numFmtId="0" fontId="0" fillId="0" borderId="0" xfId="0" applyFont="1" applyFill="1" applyAlignment="1">
      <alignment wrapText="1"/>
    </xf>
    <xf numFmtId="0" fontId="1" fillId="3" borderId="0" xfId="0" applyFont="1" applyFill="1" applyAlignment="1">
      <alignment wrapText="1"/>
    </xf>
    <xf numFmtId="0" fontId="0" fillId="0" borderId="0" xfId="0" applyAlignment="1">
      <alignment horizontal="center"/>
    </xf>
    <xf numFmtId="0" fontId="1" fillId="3" borderId="0" xfId="0" applyFont="1" applyFill="1" applyAlignment="1">
      <alignment horizontal="center"/>
    </xf>
    <xf numFmtId="0" fontId="0" fillId="3" borderId="0" xfId="0" applyFill="1" applyAlignment="1">
      <alignment horizontal="center"/>
    </xf>
    <xf numFmtId="11" fontId="0" fillId="0" borderId="0" xfId="0" applyNumberFormat="1" applyFill="1"/>
    <xf numFmtId="11" fontId="0" fillId="0" borderId="0" xfId="0" applyNumberFormat="1" applyFont="1" applyFill="1"/>
    <xf numFmtId="0" fontId="0" fillId="5" borderId="0" xfId="0" applyFont="1" applyFill="1"/>
    <xf numFmtId="0" fontId="0" fillId="6" borderId="0" xfId="0" applyFont="1" applyFill="1" applyAlignment="1">
      <alignment wrapText="1"/>
    </xf>
    <xf numFmtId="10" fontId="0" fillId="0" borderId="0" xfId="1" applyNumberFormat="1" applyFont="1" applyFill="1"/>
    <xf numFmtId="10" fontId="0" fillId="4" borderId="0" xfId="1" applyNumberFormat="1" applyFont="1" applyFill="1"/>
    <xf numFmtId="0" fontId="0" fillId="0" borderId="0" xfId="0" applyAlignment="1">
      <alignment horizontal="left"/>
    </xf>
    <xf numFmtId="0" fontId="5" fillId="0" borderId="0" xfId="2"/>
    <xf numFmtId="0" fontId="0" fillId="3" borderId="0" xfId="0" applyFont="1" applyFill="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a:t>CO2 Capture Percentage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lineChart>
        <c:grouping val="standard"/>
        <c:varyColors val="0"/>
        <c:ser>
          <c:idx val="0"/>
          <c:order val="0"/>
          <c:tx>
            <c:strRef>
              <c:f>'BAU Calculations'!$A$88</c:f>
              <c:strCache>
                <c:ptCount val="1"/>
                <c:pt idx="0">
                  <c:v>hard coal</c:v>
                </c:pt>
              </c:strCache>
            </c:strRef>
          </c:tx>
          <c:spPr>
            <a:ln w="28575" cap="rnd">
              <a:solidFill>
                <a:schemeClr val="accent1"/>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Calculations'!$B$88:$AG$88</c:f>
              <c:numCache>
                <c:formatCode>0.00%</c:formatCode>
                <c:ptCount val="32"/>
                <c:pt idx="0">
                  <c:v>0</c:v>
                </c:pt>
                <c:pt idx="1">
                  <c:v>0</c:v>
                </c:pt>
                <c:pt idx="2">
                  <c:v>5.4427953162471533E-4</c:v>
                </c:pt>
                <c:pt idx="3">
                  <c:v>1.2547612516376652E-3</c:v>
                </c:pt>
                <c:pt idx="4">
                  <c:v>1.903541461259452E-3</c:v>
                </c:pt>
                <c:pt idx="5">
                  <c:v>2.5431620761818532E-3</c:v>
                </c:pt>
                <c:pt idx="6">
                  <c:v>3.206071428754822E-3</c:v>
                </c:pt>
                <c:pt idx="7">
                  <c:v>3.6539824046691416E-3</c:v>
                </c:pt>
                <c:pt idx="8">
                  <c:v>4.1648581638994864E-3</c:v>
                </c:pt>
                <c:pt idx="9">
                  <c:v>4.7209866605924739E-3</c:v>
                </c:pt>
                <c:pt idx="10">
                  <c:v>5.4190946236962363E-3</c:v>
                </c:pt>
                <c:pt idx="11">
                  <c:v>6.1789810044871694E-3</c:v>
                </c:pt>
                <c:pt idx="12">
                  <c:v>6.8327920437123045E-3</c:v>
                </c:pt>
                <c:pt idx="13">
                  <c:v>7.4262901331617814E-3</c:v>
                </c:pt>
                <c:pt idx="14">
                  <c:v>7.94212200981902E-3</c:v>
                </c:pt>
                <c:pt idx="15">
                  <c:v>8.5178126618330654E-3</c:v>
                </c:pt>
                <c:pt idx="16">
                  <c:v>9.1454223276793197E-3</c:v>
                </c:pt>
                <c:pt idx="17">
                  <c:v>9.8005002244105598E-3</c:v>
                </c:pt>
                <c:pt idx="18">
                  <c:v>1.0437478070828638E-2</c:v>
                </c:pt>
                <c:pt idx="19">
                  <c:v>1.1112481538301917E-2</c:v>
                </c:pt>
                <c:pt idx="20">
                  <c:v>1.1709250775859183E-2</c:v>
                </c:pt>
                <c:pt idx="21">
                  <c:v>1.2316690109345635E-2</c:v>
                </c:pt>
                <c:pt idx="22">
                  <c:v>1.2990014970808646E-2</c:v>
                </c:pt>
                <c:pt idx="23">
                  <c:v>1.3606276195386973E-2</c:v>
                </c:pt>
                <c:pt idx="24">
                  <c:v>1.419933058413949E-2</c:v>
                </c:pt>
                <c:pt idx="25">
                  <c:v>1.476660448394294E-2</c:v>
                </c:pt>
                <c:pt idx="26">
                  <c:v>1.5413661768696327E-2</c:v>
                </c:pt>
                <c:pt idx="27">
                  <c:v>1.5912520573667956E-2</c:v>
                </c:pt>
                <c:pt idx="28">
                  <c:v>1.6395733503759218E-2</c:v>
                </c:pt>
                <c:pt idx="29">
                  <c:v>1.6915756275758358E-2</c:v>
                </c:pt>
                <c:pt idx="30">
                  <c:v>1.7486588022043854E-2</c:v>
                </c:pt>
                <c:pt idx="31">
                  <c:v>1.7960634496096167E-2</c:v>
                </c:pt>
              </c:numCache>
            </c:numRef>
          </c:val>
          <c:smooth val="0"/>
          <c:extLst>
            <c:ext xmlns:c16="http://schemas.microsoft.com/office/drawing/2014/chart" uri="{C3380CC4-5D6E-409C-BE32-E72D297353CC}">
              <c16:uniqueId val="{00000000-A374-48BB-867A-8FB6A3DBCF76}"/>
            </c:ext>
          </c:extLst>
        </c:ser>
        <c:ser>
          <c:idx val="1"/>
          <c:order val="1"/>
          <c:tx>
            <c:strRef>
              <c:f>'BAU Calculations'!$A$89</c:f>
              <c:strCache>
                <c:ptCount val="1"/>
                <c:pt idx="0">
                  <c:v>natural gas nonpeaker</c:v>
                </c:pt>
              </c:strCache>
            </c:strRef>
          </c:tx>
          <c:spPr>
            <a:ln w="28575" cap="rnd">
              <a:solidFill>
                <a:schemeClr val="accent2"/>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Calculations'!$B$89:$AG$89</c:f>
              <c:numCache>
                <c:formatCode>0.00%</c:formatCode>
                <c:ptCount val="32"/>
                <c:pt idx="0">
                  <c:v>2.9182108865941562E-3</c:v>
                </c:pt>
                <c:pt idx="1">
                  <c:v>2.8914269191846176E-3</c:v>
                </c:pt>
                <c:pt idx="2">
                  <c:v>3.0257316867589659E-3</c:v>
                </c:pt>
                <c:pt idx="3">
                  <c:v>2.8321964087749535E-3</c:v>
                </c:pt>
                <c:pt idx="4">
                  <c:v>2.8291630123311092E-3</c:v>
                </c:pt>
                <c:pt idx="5">
                  <c:v>3.0448749317621778E-3</c:v>
                </c:pt>
                <c:pt idx="6">
                  <c:v>3.3655464205009857E-3</c:v>
                </c:pt>
                <c:pt idx="7">
                  <c:v>3.5776986708849438E-3</c:v>
                </c:pt>
                <c:pt idx="8">
                  <c:v>3.7108406909585365E-3</c:v>
                </c:pt>
                <c:pt idx="9">
                  <c:v>3.7969499643357913E-3</c:v>
                </c:pt>
                <c:pt idx="10">
                  <c:v>3.7724257236320916E-3</c:v>
                </c:pt>
                <c:pt idx="11">
                  <c:v>3.6910778738336852E-3</c:v>
                </c:pt>
                <c:pt idx="12">
                  <c:v>3.6788761558897492E-3</c:v>
                </c:pt>
                <c:pt idx="13">
                  <c:v>3.705556481944676E-3</c:v>
                </c:pt>
                <c:pt idx="14">
                  <c:v>3.7536833017398322E-3</c:v>
                </c:pt>
                <c:pt idx="15">
                  <c:v>3.8017754291254017E-3</c:v>
                </c:pt>
                <c:pt idx="16">
                  <c:v>3.8125842513037677E-3</c:v>
                </c:pt>
                <c:pt idx="17">
                  <c:v>3.8042857996880486E-3</c:v>
                </c:pt>
                <c:pt idx="18">
                  <c:v>3.8112349762478392E-3</c:v>
                </c:pt>
                <c:pt idx="19">
                  <c:v>3.8310192152978071E-3</c:v>
                </c:pt>
                <c:pt idx="20">
                  <c:v>3.8419952029945608E-3</c:v>
                </c:pt>
                <c:pt idx="21">
                  <c:v>3.8550182700330155E-3</c:v>
                </c:pt>
                <c:pt idx="22">
                  <c:v>3.8375825422887889E-3</c:v>
                </c:pt>
                <c:pt idx="23">
                  <c:v>3.8692524327924669E-3</c:v>
                </c:pt>
                <c:pt idx="24">
                  <c:v>3.8639876352395673E-3</c:v>
                </c:pt>
                <c:pt idx="25">
                  <c:v>3.8746066582347844E-3</c:v>
                </c:pt>
                <c:pt idx="26">
                  <c:v>3.9108330074305829E-3</c:v>
                </c:pt>
                <c:pt idx="27">
                  <c:v>3.9210633923920171E-3</c:v>
                </c:pt>
                <c:pt idx="28">
                  <c:v>3.992380257109289E-3</c:v>
                </c:pt>
                <c:pt idx="29">
                  <c:v>4.0295886941254357E-3</c:v>
                </c:pt>
                <c:pt idx="30">
                  <c:v>4.0404390225600795E-3</c:v>
                </c:pt>
                <c:pt idx="31">
                  <c:v>4.0599127118766945E-3</c:v>
                </c:pt>
              </c:numCache>
            </c:numRef>
          </c:val>
          <c:smooth val="0"/>
          <c:extLst>
            <c:ext xmlns:c16="http://schemas.microsoft.com/office/drawing/2014/chart" uri="{C3380CC4-5D6E-409C-BE32-E72D297353CC}">
              <c16:uniqueId val="{00000001-A374-48BB-867A-8FB6A3DBCF76}"/>
            </c:ext>
          </c:extLst>
        </c:ser>
        <c:ser>
          <c:idx val="2"/>
          <c:order val="2"/>
          <c:tx>
            <c:strRef>
              <c:f>'BAU Calculations'!$A$90</c:f>
              <c:strCache>
                <c:ptCount val="1"/>
                <c:pt idx="0">
                  <c:v>natural gas and petroleum systems</c:v>
                </c:pt>
              </c:strCache>
            </c:strRef>
          </c:tx>
          <c:spPr>
            <a:ln w="28575" cap="rnd">
              <a:solidFill>
                <a:schemeClr val="accent3"/>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Calculations'!$B$90:$AG$90</c:f>
              <c:numCache>
                <c:formatCode>0.00%</c:formatCode>
                <c:ptCount val="32"/>
                <c:pt idx="0">
                  <c:v>5.2586784705056525E-2</c:v>
                </c:pt>
                <c:pt idx="1">
                  <c:v>5.6345338061735813E-2</c:v>
                </c:pt>
                <c:pt idx="2">
                  <c:v>5.4575330529984471E-2</c:v>
                </c:pt>
                <c:pt idx="3">
                  <c:v>5.2703467032504184E-2</c:v>
                </c:pt>
                <c:pt idx="4">
                  <c:v>5.216964121176515E-2</c:v>
                </c:pt>
                <c:pt idx="5">
                  <c:v>5.1265141038544321E-2</c:v>
                </c:pt>
                <c:pt idx="6">
                  <c:v>5.0379053633014793E-2</c:v>
                </c:pt>
                <c:pt idx="7">
                  <c:v>4.9539193312576536E-2</c:v>
                </c:pt>
                <c:pt idx="8">
                  <c:v>4.9525664121118779E-2</c:v>
                </c:pt>
                <c:pt idx="9">
                  <c:v>4.9048792769158543E-2</c:v>
                </c:pt>
                <c:pt idx="10">
                  <c:v>4.8925783290116216E-2</c:v>
                </c:pt>
                <c:pt idx="11">
                  <c:v>4.9346834726470147E-2</c:v>
                </c:pt>
                <c:pt idx="12">
                  <c:v>4.9370549449855722E-2</c:v>
                </c:pt>
                <c:pt idx="13">
                  <c:v>4.9131297629424711E-2</c:v>
                </c:pt>
                <c:pt idx="14">
                  <c:v>4.9282464422550631E-2</c:v>
                </c:pt>
                <c:pt idx="15">
                  <c:v>4.8752733748736239E-2</c:v>
                </c:pt>
                <c:pt idx="16">
                  <c:v>4.8640276859189764E-2</c:v>
                </c:pt>
                <c:pt idx="17">
                  <c:v>4.8685129108137798E-2</c:v>
                </c:pt>
                <c:pt idx="18">
                  <c:v>4.8111200094036279E-2</c:v>
                </c:pt>
                <c:pt idx="19">
                  <c:v>4.7987100296052854E-2</c:v>
                </c:pt>
                <c:pt idx="20">
                  <c:v>4.7786975820412192E-2</c:v>
                </c:pt>
                <c:pt idx="21">
                  <c:v>4.7526479775119826E-2</c:v>
                </c:pt>
                <c:pt idx="22">
                  <c:v>4.726195251487654E-2</c:v>
                </c:pt>
                <c:pt idx="23">
                  <c:v>4.712152522462211E-2</c:v>
                </c:pt>
                <c:pt idx="24">
                  <c:v>4.697875491871694E-2</c:v>
                </c:pt>
                <c:pt idx="25">
                  <c:v>4.6821494588720293E-2</c:v>
                </c:pt>
                <c:pt idx="26">
                  <c:v>4.6629703616301477E-2</c:v>
                </c:pt>
                <c:pt idx="27">
                  <c:v>4.6648373729791789E-2</c:v>
                </c:pt>
                <c:pt idx="28">
                  <c:v>4.629566497308784E-2</c:v>
                </c:pt>
                <c:pt idx="29">
                  <c:v>4.6027146294859392E-2</c:v>
                </c:pt>
                <c:pt idx="30">
                  <c:v>4.5854091746085499E-2</c:v>
                </c:pt>
                <c:pt idx="31">
                  <c:v>4.5822959212073203E-2</c:v>
                </c:pt>
              </c:numCache>
            </c:numRef>
          </c:val>
          <c:smooth val="0"/>
          <c:extLst>
            <c:ext xmlns:c16="http://schemas.microsoft.com/office/drawing/2014/chart" uri="{C3380CC4-5D6E-409C-BE32-E72D297353CC}">
              <c16:uniqueId val="{00000002-A374-48BB-867A-8FB6A3DBCF76}"/>
            </c:ext>
          </c:extLst>
        </c:ser>
        <c:ser>
          <c:idx val="3"/>
          <c:order val="3"/>
          <c:tx>
            <c:strRef>
              <c:f>'BAU Calculations'!$A$91</c:f>
              <c:strCache>
                <c:ptCount val="1"/>
                <c:pt idx="0">
                  <c:v>chemicals</c:v>
                </c:pt>
              </c:strCache>
            </c:strRef>
          </c:tx>
          <c:spPr>
            <a:ln w="28575" cap="rnd">
              <a:solidFill>
                <a:schemeClr val="accent4"/>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Calculations'!$B$91:$AG$91</c:f>
              <c:numCache>
                <c:formatCode>0.00%</c:formatCode>
                <c:ptCount val="32"/>
                <c:pt idx="0">
                  <c:v>1.5081122574059264E-2</c:v>
                </c:pt>
                <c:pt idx="1">
                  <c:v>2.077731064515986E-2</c:v>
                </c:pt>
                <c:pt idx="2">
                  <c:v>2.2941670471593505E-2</c:v>
                </c:pt>
                <c:pt idx="3">
                  <c:v>2.5161740356901944E-2</c:v>
                </c:pt>
                <c:pt idx="4">
                  <c:v>2.7484101166402906E-2</c:v>
                </c:pt>
                <c:pt idx="5">
                  <c:v>2.9713810937076427E-2</c:v>
                </c:pt>
                <c:pt idx="6">
                  <c:v>3.1921882871965249E-2</c:v>
                </c:pt>
                <c:pt idx="7">
                  <c:v>3.4273657628920789E-2</c:v>
                </c:pt>
                <c:pt idx="8">
                  <c:v>3.654738086576937E-2</c:v>
                </c:pt>
                <c:pt idx="9">
                  <c:v>3.8736534367154976E-2</c:v>
                </c:pt>
                <c:pt idx="10">
                  <c:v>4.0947812009694592E-2</c:v>
                </c:pt>
                <c:pt idx="11">
                  <c:v>4.3050543449981479E-2</c:v>
                </c:pt>
                <c:pt idx="12">
                  <c:v>4.5382770126173325E-2</c:v>
                </c:pt>
                <c:pt idx="13">
                  <c:v>4.7658912874484247E-2</c:v>
                </c:pt>
                <c:pt idx="14">
                  <c:v>4.992811416535517E-2</c:v>
                </c:pt>
                <c:pt idx="15">
                  <c:v>5.2132715290702437E-2</c:v>
                </c:pt>
                <c:pt idx="16">
                  <c:v>5.4244853211301097E-2</c:v>
                </c:pt>
                <c:pt idx="17">
                  <c:v>5.6424966829914117E-2</c:v>
                </c:pt>
                <c:pt idx="18">
                  <c:v>5.8556269658328317E-2</c:v>
                </c:pt>
                <c:pt idx="19">
                  <c:v>6.0655922144404129E-2</c:v>
                </c:pt>
                <c:pt idx="20">
                  <c:v>6.2674598996760783E-2</c:v>
                </c:pt>
                <c:pt idx="21">
                  <c:v>6.4632293536494911E-2</c:v>
                </c:pt>
                <c:pt idx="22">
                  <c:v>6.6594274162705566E-2</c:v>
                </c:pt>
                <c:pt idx="23">
                  <c:v>6.8427056190465893E-2</c:v>
                </c:pt>
                <c:pt idx="24">
                  <c:v>7.0302499584920006E-2</c:v>
                </c:pt>
                <c:pt idx="25">
                  <c:v>7.2077851502129989E-2</c:v>
                </c:pt>
                <c:pt idx="26">
                  <c:v>7.3838637867125897E-2</c:v>
                </c:pt>
                <c:pt idx="27">
                  <c:v>7.5485859873934844E-2</c:v>
                </c:pt>
                <c:pt idx="28">
                  <c:v>7.720266584324019E-2</c:v>
                </c:pt>
                <c:pt idx="29">
                  <c:v>7.8865398634767048E-2</c:v>
                </c:pt>
                <c:pt idx="30">
                  <c:v>8.0358313250582319E-2</c:v>
                </c:pt>
                <c:pt idx="31">
                  <c:v>8.2025811321886632E-2</c:v>
                </c:pt>
              </c:numCache>
            </c:numRef>
          </c:val>
          <c:smooth val="0"/>
          <c:extLst>
            <c:ext xmlns:c16="http://schemas.microsoft.com/office/drawing/2014/chart" uri="{C3380CC4-5D6E-409C-BE32-E72D297353CC}">
              <c16:uniqueId val="{00000003-A374-48BB-867A-8FB6A3DBCF76}"/>
            </c:ext>
          </c:extLst>
        </c:ser>
        <c:ser>
          <c:idx val="4"/>
          <c:order val="4"/>
          <c:tx>
            <c:strRef>
              <c:f>'BAU Calculations'!$A$92</c:f>
              <c:strCache>
                <c:ptCount val="1"/>
                <c:pt idx="0">
                  <c:v>other industries</c:v>
                </c:pt>
              </c:strCache>
            </c:strRef>
          </c:tx>
          <c:spPr>
            <a:ln w="28575" cap="rnd">
              <a:solidFill>
                <a:schemeClr val="accent5"/>
              </a:solidFill>
              <a:round/>
            </a:ln>
            <a:effectLst/>
          </c:spPr>
          <c:marker>
            <c:symbol val="none"/>
          </c:marker>
          <c:cat>
            <c:numRef>
              <c:f>'BAU Calculations'!$B$87:$AG$87</c:f>
              <c:numCache>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Cache>
            </c:numRef>
          </c:cat>
          <c:val>
            <c:numRef>
              <c:f>'BAU Calculations'!$B$92:$AG$92</c:f>
              <c:numCache>
                <c:formatCode>0.00%</c:formatCode>
                <c:ptCount val="32"/>
                <c:pt idx="0">
                  <c:v>4.0608388446592113E-3</c:v>
                </c:pt>
                <c:pt idx="1">
                  <c:v>4.648502063789685E-3</c:v>
                </c:pt>
                <c:pt idx="2">
                  <c:v>4.6059726295128636E-3</c:v>
                </c:pt>
                <c:pt idx="3">
                  <c:v>4.6187599672433835E-3</c:v>
                </c:pt>
                <c:pt idx="4">
                  <c:v>4.6967176424214802E-3</c:v>
                </c:pt>
                <c:pt idx="5">
                  <c:v>4.7696106759170962E-3</c:v>
                </c:pt>
                <c:pt idx="6">
                  <c:v>4.8087250540126405E-3</c:v>
                </c:pt>
                <c:pt idx="7">
                  <c:v>4.8882854472807012E-3</c:v>
                </c:pt>
                <c:pt idx="8">
                  <c:v>4.9608352458078292E-3</c:v>
                </c:pt>
                <c:pt idx="9">
                  <c:v>5.0284968901734032E-3</c:v>
                </c:pt>
                <c:pt idx="10">
                  <c:v>5.1042284684679655E-3</c:v>
                </c:pt>
                <c:pt idx="11">
                  <c:v>5.2018768861393791E-3</c:v>
                </c:pt>
                <c:pt idx="12">
                  <c:v>5.262567688341927E-3</c:v>
                </c:pt>
                <c:pt idx="13">
                  <c:v>5.3400268054978137E-3</c:v>
                </c:pt>
                <c:pt idx="14">
                  <c:v>5.4142166298642444E-3</c:v>
                </c:pt>
                <c:pt idx="15">
                  <c:v>5.4930849470887777E-3</c:v>
                </c:pt>
                <c:pt idx="16">
                  <c:v>5.5729688950139303E-3</c:v>
                </c:pt>
                <c:pt idx="17">
                  <c:v>5.6487954059550984E-3</c:v>
                </c:pt>
                <c:pt idx="18">
                  <c:v>5.7232934023113682E-3</c:v>
                </c:pt>
                <c:pt idx="19">
                  <c:v>5.7816770589188375E-3</c:v>
                </c:pt>
                <c:pt idx="20">
                  <c:v>5.8650185456515375E-3</c:v>
                </c:pt>
                <c:pt idx="21">
                  <c:v>5.9320265862239157E-3</c:v>
                </c:pt>
                <c:pt idx="22">
                  <c:v>5.9872465555885924E-3</c:v>
                </c:pt>
                <c:pt idx="23">
                  <c:v>6.044621373035213E-3</c:v>
                </c:pt>
                <c:pt idx="24">
                  <c:v>6.0947957282808793E-3</c:v>
                </c:pt>
                <c:pt idx="25">
                  <c:v>6.1536303299099182E-3</c:v>
                </c:pt>
                <c:pt idx="26">
                  <c:v>6.193028128149025E-3</c:v>
                </c:pt>
                <c:pt idx="27">
                  <c:v>6.2339289731573174E-3</c:v>
                </c:pt>
                <c:pt idx="28">
                  <c:v>6.2802212885661509E-3</c:v>
                </c:pt>
                <c:pt idx="29">
                  <c:v>6.3244031524780798E-3</c:v>
                </c:pt>
                <c:pt idx="30">
                  <c:v>6.3904949548347096E-3</c:v>
                </c:pt>
                <c:pt idx="31">
                  <c:v>6.4174201324272784E-3</c:v>
                </c:pt>
              </c:numCache>
            </c:numRef>
          </c:val>
          <c:smooth val="0"/>
          <c:extLst>
            <c:ext xmlns:c16="http://schemas.microsoft.com/office/drawing/2014/chart" uri="{C3380CC4-5D6E-409C-BE32-E72D297353CC}">
              <c16:uniqueId val="{00000004-A374-48BB-867A-8FB6A3DBCF76}"/>
            </c:ext>
          </c:extLst>
        </c:ser>
        <c:dLbls>
          <c:showLegendKey val="0"/>
          <c:showVal val="0"/>
          <c:showCatName val="0"/>
          <c:showSerName val="0"/>
          <c:showPercent val="0"/>
          <c:showBubbleSize val="0"/>
        </c:dLbls>
        <c:smooth val="0"/>
        <c:axId val="2095671583"/>
        <c:axId val="2086371983"/>
      </c:lineChart>
      <c:catAx>
        <c:axId val="209567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86371983"/>
        <c:crosses val="autoZero"/>
        <c:auto val="1"/>
        <c:lblAlgn val="ctr"/>
        <c:lblOffset val="100"/>
        <c:noMultiLvlLbl val="0"/>
      </c:catAx>
      <c:valAx>
        <c:axId val="20863719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56715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Through 2026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c:f>
              <c:strCache>
                <c:ptCount val="1"/>
                <c:pt idx="0">
                  <c:v>hard coal</c:v>
                </c:pt>
              </c:strCache>
            </c:strRef>
          </c:tx>
          <c:spPr>
            <a:ln w="28575" cap="rnd">
              <a:solidFill>
                <a:schemeClr val="accent1"/>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Calculations'!$B$3:$AH$3</c:f>
              <c:numCache>
                <c:formatCode>0.00E+00</c:formatCode>
                <c:ptCount val="33"/>
                <c:pt idx="0">
                  <c:v>0</c:v>
                </c:pt>
                <c:pt idx="1">
                  <c:v>0</c:v>
                </c:pt>
                <c:pt idx="2">
                  <c:v>0</c:v>
                </c:pt>
                <c:pt idx="3">
                  <c:v>0</c:v>
                </c:pt>
                <c:pt idx="4">
                  <c:v>0</c:v>
                </c:pt>
                <c:pt idx="5">
                  <c:v>0</c:v>
                </c:pt>
                <c:pt idx="6">
                  <c:v>0</c:v>
                </c:pt>
                <c:pt idx="7">
                  <c:v>3000000</c:v>
                </c:pt>
                <c:pt idx="8">
                  <c:v>6400000</c:v>
                </c:pt>
                <c:pt idx="9">
                  <c:v>6400000</c:v>
                </c:pt>
                <c:pt idx="10">
                  <c:v>6400000</c:v>
                </c:pt>
                <c:pt idx="11">
                  <c:v>6400000</c:v>
                </c:pt>
                <c:pt idx="12">
                  <c:v>6400000</c:v>
                </c:pt>
                <c:pt idx="13">
                  <c:v>6400000</c:v>
                </c:pt>
                <c:pt idx="14">
                  <c:v>6400000</c:v>
                </c:pt>
                <c:pt idx="15">
                  <c:v>6400000</c:v>
                </c:pt>
                <c:pt idx="16">
                  <c:v>6400000</c:v>
                </c:pt>
                <c:pt idx="17">
                  <c:v>6400000</c:v>
                </c:pt>
                <c:pt idx="18">
                  <c:v>6400000</c:v>
                </c:pt>
                <c:pt idx="19">
                  <c:v>6400000</c:v>
                </c:pt>
                <c:pt idx="20">
                  <c:v>6400000</c:v>
                </c:pt>
                <c:pt idx="21">
                  <c:v>6400000</c:v>
                </c:pt>
                <c:pt idx="22">
                  <c:v>6400000</c:v>
                </c:pt>
                <c:pt idx="23">
                  <c:v>6400000</c:v>
                </c:pt>
                <c:pt idx="24">
                  <c:v>6400000</c:v>
                </c:pt>
                <c:pt idx="25">
                  <c:v>6400000</c:v>
                </c:pt>
                <c:pt idx="26">
                  <c:v>6400000</c:v>
                </c:pt>
                <c:pt idx="27">
                  <c:v>6400000</c:v>
                </c:pt>
                <c:pt idx="28">
                  <c:v>6400000</c:v>
                </c:pt>
                <c:pt idx="29">
                  <c:v>6400000</c:v>
                </c:pt>
                <c:pt idx="30">
                  <c:v>6400000</c:v>
                </c:pt>
                <c:pt idx="31">
                  <c:v>6400000</c:v>
                </c:pt>
                <c:pt idx="32">
                  <c:v>6400000</c:v>
                </c:pt>
              </c:numCache>
            </c:numRef>
          </c:val>
          <c:smooth val="0"/>
          <c:extLst>
            <c:ext xmlns:c16="http://schemas.microsoft.com/office/drawing/2014/chart" uri="{C3380CC4-5D6E-409C-BE32-E72D297353CC}">
              <c16:uniqueId val="{00000000-250C-45FF-B411-1D9A68A3AE8B}"/>
            </c:ext>
          </c:extLst>
        </c:ser>
        <c:ser>
          <c:idx val="1"/>
          <c:order val="1"/>
          <c:tx>
            <c:strRef>
              <c:f>'BAU Calculations'!$A$4</c:f>
              <c:strCache>
                <c:ptCount val="1"/>
                <c:pt idx="0">
                  <c:v>natural gas nonpeaker</c:v>
                </c:pt>
              </c:strCache>
            </c:strRef>
          </c:tx>
          <c:spPr>
            <a:ln w="28575" cap="rnd">
              <a:solidFill>
                <a:schemeClr val="accent2"/>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Calculations'!$B$4:$AH$4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250C-45FF-B411-1D9A68A3AE8B}"/>
            </c:ext>
          </c:extLst>
        </c:ser>
        <c:ser>
          <c:idx val="2"/>
          <c:order val="2"/>
          <c:tx>
            <c:strRef>
              <c:f>'BAU Calculations'!$A$5</c:f>
              <c:strCache>
                <c:ptCount val="1"/>
                <c:pt idx="0">
                  <c:v>natural gas and petroleum systems</c:v>
                </c:pt>
              </c:strCache>
            </c:strRef>
          </c:tx>
          <c:spPr>
            <a:ln w="28575" cap="rnd">
              <a:solidFill>
                <a:schemeClr val="accent3"/>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Calculations'!$B$5:$AH$5</c:f>
              <c:numCache>
                <c:formatCode>0.00E+00</c:formatCode>
                <c:ptCount val="33"/>
                <c:pt idx="0">
                  <c:v>20854761.904761903</c:v>
                </c:pt>
                <c:pt idx="1">
                  <c:v>20854761.904761903</c:v>
                </c:pt>
                <c:pt idx="2">
                  <c:v>20854761.904761903</c:v>
                </c:pt>
                <c:pt idx="3">
                  <c:v>20854761.904761903</c:v>
                </c:pt>
                <c:pt idx="4">
                  <c:v>20854761.904761903</c:v>
                </c:pt>
                <c:pt idx="5">
                  <c:v>20854761.904761903</c:v>
                </c:pt>
                <c:pt idx="6">
                  <c:v>20854761.904761903</c:v>
                </c:pt>
                <c:pt idx="7">
                  <c:v>20854761.904761903</c:v>
                </c:pt>
                <c:pt idx="8">
                  <c:v>20854761.904761903</c:v>
                </c:pt>
                <c:pt idx="9">
                  <c:v>20854761.904761903</c:v>
                </c:pt>
                <c:pt idx="10">
                  <c:v>20854761.904761903</c:v>
                </c:pt>
                <c:pt idx="11">
                  <c:v>20854761.904761903</c:v>
                </c:pt>
                <c:pt idx="12">
                  <c:v>20854761.904761903</c:v>
                </c:pt>
                <c:pt idx="13">
                  <c:v>20854761.904761903</c:v>
                </c:pt>
                <c:pt idx="14">
                  <c:v>20854761.904761903</c:v>
                </c:pt>
                <c:pt idx="15">
                  <c:v>20854761.904761903</c:v>
                </c:pt>
                <c:pt idx="16">
                  <c:v>20854761.904761903</c:v>
                </c:pt>
                <c:pt idx="17">
                  <c:v>20854761.904761903</c:v>
                </c:pt>
                <c:pt idx="18">
                  <c:v>20854761.904761903</c:v>
                </c:pt>
                <c:pt idx="19">
                  <c:v>20854761.904761903</c:v>
                </c:pt>
                <c:pt idx="20">
                  <c:v>20854761.904761903</c:v>
                </c:pt>
                <c:pt idx="21">
                  <c:v>20854761.904761903</c:v>
                </c:pt>
                <c:pt idx="22">
                  <c:v>20854761.904761903</c:v>
                </c:pt>
                <c:pt idx="23">
                  <c:v>20854761.904761903</c:v>
                </c:pt>
                <c:pt idx="24">
                  <c:v>20854761.904761903</c:v>
                </c:pt>
                <c:pt idx="25">
                  <c:v>20854761.904761903</c:v>
                </c:pt>
                <c:pt idx="26">
                  <c:v>20854761.904761903</c:v>
                </c:pt>
                <c:pt idx="27">
                  <c:v>20854761.904761903</c:v>
                </c:pt>
                <c:pt idx="28">
                  <c:v>20854761.904761903</c:v>
                </c:pt>
                <c:pt idx="29">
                  <c:v>20854761.904761903</c:v>
                </c:pt>
                <c:pt idx="30">
                  <c:v>20854761.904761903</c:v>
                </c:pt>
                <c:pt idx="31">
                  <c:v>20854761.904761903</c:v>
                </c:pt>
                <c:pt idx="32">
                  <c:v>20854761.904761903</c:v>
                </c:pt>
              </c:numCache>
            </c:numRef>
          </c:val>
          <c:smooth val="0"/>
          <c:extLst>
            <c:ext xmlns:c16="http://schemas.microsoft.com/office/drawing/2014/chart" uri="{C3380CC4-5D6E-409C-BE32-E72D297353CC}">
              <c16:uniqueId val="{00000002-250C-45FF-B411-1D9A68A3AE8B}"/>
            </c:ext>
          </c:extLst>
        </c:ser>
        <c:ser>
          <c:idx val="3"/>
          <c:order val="3"/>
          <c:tx>
            <c:strRef>
              <c:f>'BAU Calculations'!$A$6</c:f>
              <c:strCache>
                <c:ptCount val="1"/>
                <c:pt idx="0">
                  <c:v>chemicals</c:v>
                </c:pt>
              </c:strCache>
            </c:strRef>
          </c:tx>
          <c:spPr>
            <a:ln w="28575" cap="rnd">
              <a:solidFill>
                <a:schemeClr val="accent4"/>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Calculations'!$B$6:$AH$6</c:f>
              <c:numCache>
                <c:formatCode>0.00E+00</c:formatCode>
                <c:ptCount val="33"/>
                <c:pt idx="0">
                  <c:v>3440000</c:v>
                </c:pt>
                <c:pt idx="1">
                  <c:v>3440000</c:v>
                </c:pt>
                <c:pt idx="2">
                  <c:v>3440000</c:v>
                </c:pt>
                <c:pt idx="3">
                  <c:v>3440000</c:v>
                </c:pt>
                <c:pt idx="4">
                  <c:v>9065000</c:v>
                </c:pt>
                <c:pt idx="5">
                  <c:v>9065000</c:v>
                </c:pt>
                <c:pt idx="6">
                  <c:v>9065000</c:v>
                </c:pt>
                <c:pt idx="7">
                  <c:v>9065000</c:v>
                </c:pt>
                <c:pt idx="8">
                  <c:v>9065000</c:v>
                </c:pt>
                <c:pt idx="9">
                  <c:v>9065000</c:v>
                </c:pt>
                <c:pt idx="10">
                  <c:v>9065000</c:v>
                </c:pt>
                <c:pt idx="11">
                  <c:v>9065000</c:v>
                </c:pt>
                <c:pt idx="12">
                  <c:v>9065000</c:v>
                </c:pt>
                <c:pt idx="13">
                  <c:v>9065000</c:v>
                </c:pt>
                <c:pt idx="14">
                  <c:v>9065000</c:v>
                </c:pt>
                <c:pt idx="15">
                  <c:v>9065000</c:v>
                </c:pt>
                <c:pt idx="16">
                  <c:v>9065000</c:v>
                </c:pt>
                <c:pt idx="17">
                  <c:v>9065000</c:v>
                </c:pt>
                <c:pt idx="18">
                  <c:v>9065000</c:v>
                </c:pt>
                <c:pt idx="19">
                  <c:v>9065000</c:v>
                </c:pt>
                <c:pt idx="20">
                  <c:v>9065000</c:v>
                </c:pt>
                <c:pt idx="21">
                  <c:v>9065000</c:v>
                </c:pt>
                <c:pt idx="22">
                  <c:v>9065000</c:v>
                </c:pt>
                <c:pt idx="23">
                  <c:v>9065000</c:v>
                </c:pt>
                <c:pt idx="24">
                  <c:v>9065000</c:v>
                </c:pt>
                <c:pt idx="25">
                  <c:v>9065000</c:v>
                </c:pt>
                <c:pt idx="26">
                  <c:v>9065000</c:v>
                </c:pt>
                <c:pt idx="27">
                  <c:v>9065000</c:v>
                </c:pt>
                <c:pt idx="28">
                  <c:v>9065000</c:v>
                </c:pt>
                <c:pt idx="29">
                  <c:v>9065000</c:v>
                </c:pt>
                <c:pt idx="30">
                  <c:v>9065000</c:v>
                </c:pt>
                <c:pt idx="31">
                  <c:v>9065000</c:v>
                </c:pt>
                <c:pt idx="32">
                  <c:v>9065000</c:v>
                </c:pt>
              </c:numCache>
            </c:numRef>
          </c:val>
          <c:smooth val="0"/>
          <c:extLst>
            <c:ext xmlns:c16="http://schemas.microsoft.com/office/drawing/2014/chart" uri="{C3380CC4-5D6E-409C-BE32-E72D297353CC}">
              <c16:uniqueId val="{00000003-250C-45FF-B411-1D9A68A3AE8B}"/>
            </c:ext>
          </c:extLst>
        </c:ser>
        <c:ser>
          <c:idx val="4"/>
          <c:order val="4"/>
          <c:tx>
            <c:strRef>
              <c:f>'BAU Calculations'!$A$7</c:f>
              <c:strCache>
                <c:ptCount val="1"/>
                <c:pt idx="0">
                  <c:v>other industries</c:v>
                </c:pt>
              </c:strCache>
            </c:strRef>
          </c:tx>
          <c:spPr>
            <a:ln w="28575" cap="rnd">
              <a:solidFill>
                <a:schemeClr val="accent5"/>
              </a:solidFill>
              <a:round/>
            </a:ln>
            <a:effectLst/>
          </c:spPr>
          <c:marker>
            <c:symbol val="none"/>
          </c:marker>
          <c:cat>
            <c:numRef>
              <c:f>'BAU Calculations'!$B$2:$AH$2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Calculations'!$B$7:$AH$7</c:f>
              <c:numCache>
                <c:formatCode>0.00E+00</c:formatCode>
                <c:ptCount val="33"/>
                <c:pt idx="0">
                  <c:v>1783333.3333333335</c:v>
                </c:pt>
                <c:pt idx="1">
                  <c:v>1783333.3333333335</c:v>
                </c:pt>
                <c:pt idx="2">
                  <c:v>1783333.3333333335</c:v>
                </c:pt>
                <c:pt idx="3">
                  <c:v>1783333.3333333335</c:v>
                </c:pt>
                <c:pt idx="4">
                  <c:v>1783333.3333333335</c:v>
                </c:pt>
                <c:pt idx="5">
                  <c:v>1783333.3333333335</c:v>
                </c:pt>
                <c:pt idx="6">
                  <c:v>1783333.3333333335</c:v>
                </c:pt>
                <c:pt idx="7">
                  <c:v>2283333.3333333335</c:v>
                </c:pt>
                <c:pt idx="8">
                  <c:v>2283333.3333333335</c:v>
                </c:pt>
                <c:pt idx="9">
                  <c:v>2283333.3333333335</c:v>
                </c:pt>
                <c:pt idx="10">
                  <c:v>2283333.3333333335</c:v>
                </c:pt>
                <c:pt idx="11">
                  <c:v>2283333.3333333335</c:v>
                </c:pt>
                <c:pt idx="12">
                  <c:v>2283333.3333333335</c:v>
                </c:pt>
                <c:pt idx="13">
                  <c:v>2283333.3333333335</c:v>
                </c:pt>
                <c:pt idx="14">
                  <c:v>2283333.3333333335</c:v>
                </c:pt>
                <c:pt idx="15">
                  <c:v>2283333.3333333335</c:v>
                </c:pt>
                <c:pt idx="16">
                  <c:v>2283333.3333333335</c:v>
                </c:pt>
                <c:pt idx="17">
                  <c:v>2283333.3333333335</c:v>
                </c:pt>
                <c:pt idx="18">
                  <c:v>2283333.3333333335</c:v>
                </c:pt>
                <c:pt idx="19">
                  <c:v>2283333.3333333335</c:v>
                </c:pt>
                <c:pt idx="20">
                  <c:v>2283333.3333333335</c:v>
                </c:pt>
                <c:pt idx="21">
                  <c:v>2283333.3333333335</c:v>
                </c:pt>
                <c:pt idx="22">
                  <c:v>2283333.3333333335</c:v>
                </c:pt>
                <c:pt idx="23">
                  <c:v>2283333.3333333335</c:v>
                </c:pt>
                <c:pt idx="24">
                  <c:v>2283333.3333333335</c:v>
                </c:pt>
                <c:pt idx="25">
                  <c:v>2283333.3333333335</c:v>
                </c:pt>
                <c:pt idx="26">
                  <c:v>2283333.3333333335</c:v>
                </c:pt>
                <c:pt idx="27">
                  <c:v>2283333.3333333335</c:v>
                </c:pt>
                <c:pt idx="28">
                  <c:v>2283333.3333333335</c:v>
                </c:pt>
                <c:pt idx="29">
                  <c:v>2283333.3333333335</c:v>
                </c:pt>
                <c:pt idx="30">
                  <c:v>2283333.3333333335</c:v>
                </c:pt>
                <c:pt idx="31">
                  <c:v>2283333.3333333335</c:v>
                </c:pt>
                <c:pt idx="32">
                  <c:v>2283333.3333333335</c:v>
                </c:pt>
              </c:numCache>
            </c:numRef>
          </c:val>
          <c:smooth val="0"/>
          <c:extLst>
            <c:ext xmlns:c16="http://schemas.microsoft.com/office/drawing/2014/chart" uri="{C3380CC4-5D6E-409C-BE32-E72D297353CC}">
              <c16:uniqueId val="{00000004-250C-45FF-B411-1D9A68A3AE8B}"/>
            </c:ext>
          </c:extLst>
        </c:ser>
        <c:dLbls>
          <c:showLegendKey val="0"/>
          <c:showVal val="0"/>
          <c:showCatName val="0"/>
          <c:showSerName val="0"/>
          <c:showPercent val="0"/>
          <c:showBubbleSize val="0"/>
        </c:dLbls>
        <c:smooth val="0"/>
        <c:axId val="2086375631"/>
        <c:axId val="1719908479"/>
      </c:lineChart>
      <c:catAx>
        <c:axId val="208637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908479"/>
        <c:crosses val="autoZero"/>
        <c:auto val="1"/>
        <c:lblAlgn val="ctr"/>
        <c:lblOffset val="100"/>
        <c:noMultiLvlLbl val="0"/>
      </c:catAx>
      <c:valAx>
        <c:axId val="171990847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3756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Annual CO2 Capture (tons/yr) Linear Trend Through 2050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'BAU Calculations'!$A$33</c:f>
              <c:strCache>
                <c:ptCount val="1"/>
                <c:pt idx="0">
                  <c:v>hard coal</c:v>
                </c:pt>
              </c:strCache>
            </c:strRef>
          </c:tx>
          <c:spPr>
            <a:ln w="28575" cap="rnd">
              <a:solidFill>
                <a:schemeClr val="accent1"/>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Calculations'!$B$33:$AH$33</c:f>
              <c:numCache>
                <c:formatCode>0.00E+00</c:formatCode>
                <c:ptCount val="33"/>
                <c:pt idx="0">
                  <c:v>0</c:v>
                </c:pt>
                <c:pt idx="1">
                  <c:v>0</c:v>
                </c:pt>
                <c:pt idx="2">
                  <c:v>0</c:v>
                </c:pt>
                <c:pt idx="3">
                  <c:v>467777.77777767181</c:v>
                </c:pt>
                <c:pt idx="4">
                  <c:v>1044444.444444418</c:v>
                </c:pt>
                <c:pt idx="5">
                  <c:v>1621111.1111109257</c:v>
                </c:pt>
                <c:pt idx="6">
                  <c:v>2197777.7777776718</c:v>
                </c:pt>
                <c:pt idx="7">
                  <c:v>2774444.444444418</c:v>
                </c:pt>
                <c:pt idx="8">
                  <c:v>3351111.1111109257</c:v>
                </c:pt>
                <c:pt idx="9">
                  <c:v>3927777.7777776718</c:v>
                </c:pt>
                <c:pt idx="10">
                  <c:v>4504444.444444418</c:v>
                </c:pt>
                <c:pt idx="11">
                  <c:v>5081111.1111109257</c:v>
                </c:pt>
                <c:pt idx="12">
                  <c:v>5657777.7777776718</c:v>
                </c:pt>
                <c:pt idx="13">
                  <c:v>6234444.444444418</c:v>
                </c:pt>
                <c:pt idx="14">
                  <c:v>6811111.1111109257</c:v>
                </c:pt>
                <c:pt idx="15">
                  <c:v>7387777.7777776718</c:v>
                </c:pt>
                <c:pt idx="16">
                  <c:v>7964444.444444418</c:v>
                </c:pt>
                <c:pt idx="17">
                  <c:v>8541111.1111109257</c:v>
                </c:pt>
                <c:pt idx="18">
                  <c:v>9117777.7777776718</c:v>
                </c:pt>
                <c:pt idx="19">
                  <c:v>9694444.444444418</c:v>
                </c:pt>
                <c:pt idx="20">
                  <c:v>10271111.111110926</c:v>
                </c:pt>
                <c:pt idx="21">
                  <c:v>10847777.777777672</c:v>
                </c:pt>
                <c:pt idx="22">
                  <c:v>11424444.444444418</c:v>
                </c:pt>
                <c:pt idx="23">
                  <c:v>12001111.111110926</c:v>
                </c:pt>
                <c:pt idx="24">
                  <c:v>12577777.777777672</c:v>
                </c:pt>
                <c:pt idx="25">
                  <c:v>13154444.444444418</c:v>
                </c:pt>
                <c:pt idx="26">
                  <c:v>13731111.111110926</c:v>
                </c:pt>
                <c:pt idx="27">
                  <c:v>14307777.777777672</c:v>
                </c:pt>
                <c:pt idx="28">
                  <c:v>14884444.444444418</c:v>
                </c:pt>
                <c:pt idx="29">
                  <c:v>15461111.111110926</c:v>
                </c:pt>
                <c:pt idx="30">
                  <c:v>16037777.777777672</c:v>
                </c:pt>
                <c:pt idx="31">
                  <c:v>16614444.444444418</c:v>
                </c:pt>
                <c:pt idx="32">
                  <c:v>17191111.111110926</c:v>
                </c:pt>
              </c:numCache>
            </c:numRef>
          </c:val>
          <c:smooth val="0"/>
          <c:extLst>
            <c:ext xmlns:c16="http://schemas.microsoft.com/office/drawing/2014/chart" uri="{C3380CC4-5D6E-409C-BE32-E72D297353CC}">
              <c16:uniqueId val="{00000000-48E6-4790-B9FA-18BC0F7261C8}"/>
            </c:ext>
          </c:extLst>
        </c:ser>
        <c:ser>
          <c:idx val="1"/>
          <c:order val="1"/>
          <c:tx>
            <c:strRef>
              <c:f>'BAU Calculations'!$A$34</c:f>
              <c:strCache>
                <c:ptCount val="1"/>
                <c:pt idx="0">
                  <c:v>natural gas nonpeaker</c:v>
                </c:pt>
              </c:strCache>
            </c:strRef>
          </c:tx>
          <c:spPr>
            <a:ln w="28575" cap="rnd">
              <a:solidFill>
                <a:schemeClr val="accent2"/>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Calculations'!$B$34:$AH$34</c:f>
              <c:numCache>
                <c:formatCode>0.00E+00</c:formatCode>
                <c:ptCount val="33"/>
                <c:pt idx="0">
                  <c:v>1400000</c:v>
                </c:pt>
                <c:pt idx="1">
                  <c:v>1400000</c:v>
                </c:pt>
                <c:pt idx="2">
                  <c:v>1400000</c:v>
                </c:pt>
                <c:pt idx="3">
                  <c:v>1400000</c:v>
                </c:pt>
                <c:pt idx="4">
                  <c:v>1400000</c:v>
                </c:pt>
                <c:pt idx="5">
                  <c:v>1400000</c:v>
                </c:pt>
                <c:pt idx="6">
                  <c:v>1400000</c:v>
                </c:pt>
                <c:pt idx="7">
                  <c:v>1400000</c:v>
                </c:pt>
                <c:pt idx="8">
                  <c:v>1400000</c:v>
                </c:pt>
                <c:pt idx="9">
                  <c:v>1400000</c:v>
                </c:pt>
                <c:pt idx="10">
                  <c:v>1400000</c:v>
                </c:pt>
                <c:pt idx="11">
                  <c:v>1400000</c:v>
                </c:pt>
                <c:pt idx="12">
                  <c:v>1400000</c:v>
                </c:pt>
                <c:pt idx="13">
                  <c:v>1400000</c:v>
                </c:pt>
                <c:pt idx="14">
                  <c:v>1400000</c:v>
                </c:pt>
                <c:pt idx="15">
                  <c:v>1400000</c:v>
                </c:pt>
                <c:pt idx="16">
                  <c:v>1400000</c:v>
                </c:pt>
                <c:pt idx="17">
                  <c:v>1400000</c:v>
                </c:pt>
                <c:pt idx="18">
                  <c:v>1400000</c:v>
                </c:pt>
                <c:pt idx="19">
                  <c:v>1400000</c:v>
                </c:pt>
                <c:pt idx="20">
                  <c:v>1400000</c:v>
                </c:pt>
                <c:pt idx="21">
                  <c:v>1400000</c:v>
                </c:pt>
                <c:pt idx="22">
                  <c:v>1400000</c:v>
                </c:pt>
                <c:pt idx="23">
                  <c:v>1400000</c:v>
                </c:pt>
                <c:pt idx="24">
                  <c:v>1400000</c:v>
                </c:pt>
                <c:pt idx="25">
                  <c:v>1400000</c:v>
                </c:pt>
                <c:pt idx="26">
                  <c:v>1400000</c:v>
                </c:pt>
                <c:pt idx="27">
                  <c:v>1400000</c:v>
                </c:pt>
                <c:pt idx="28">
                  <c:v>1400000</c:v>
                </c:pt>
                <c:pt idx="29">
                  <c:v>1400000</c:v>
                </c:pt>
                <c:pt idx="30">
                  <c:v>1400000</c:v>
                </c:pt>
                <c:pt idx="31">
                  <c:v>1400000</c:v>
                </c:pt>
                <c:pt idx="32">
                  <c:v>1400000</c:v>
                </c:pt>
              </c:numCache>
            </c:numRef>
          </c:val>
          <c:smooth val="0"/>
          <c:extLst>
            <c:ext xmlns:c16="http://schemas.microsoft.com/office/drawing/2014/chart" uri="{C3380CC4-5D6E-409C-BE32-E72D297353CC}">
              <c16:uniqueId val="{00000001-48E6-4790-B9FA-18BC0F7261C8}"/>
            </c:ext>
          </c:extLst>
        </c:ser>
        <c:ser>
          <c:idx val="2"/>
          <c:order val="2"/>
          <c:tx>
            <c:strRef>
              <c:f>'BAU Calculations'!$A$35</c:f>
              <c:strCache>
                <c:ptCount val="1"/>
                <c:pt idx="0">
                  <c:v>natural gas and petroleum systems</c:v>
                </c:pt>
              </c:strCache>
            </c:strRef>
          </c:tx>
          <c:spPr>
            <a:ln w="28575" cap="rnd">
              <a:solidFill>
                <a:schemeClr val="accent3"/>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Calculations'!$B$35:$AH$35</c:f>
              <c:numCache>
                <c:formatCode>0.00E+00</c:formatCode>
                <c:ptCount val="33"/>
                <c:pt idx="0">
                  <c:v>20854761.904761907</c:v>
                </c:pt>
                <c:pt idx="1">
                  <c:v>20854761.904761907</c:v>
                </c:pt>
                <c:pt idx="2">
                  <c:v>20854761.904761907</c:v>
                </c:pt>
                <c:pt idx="3">
                  <c:v>20854761.904761907</c:v>
                </c:pt>
                <c:pt idx="4">
                  <c:v>20854761.904761907</c:v>
                </c:pt>
                <c:pt idx="5">
                  <c:v>20854761.904761907</c:v>
                </c:pt>
                <c:pt idx="6">
                  <c:v>20854761.904761907</c:v>
                </c:pt>
                <c:pt idx="7">
                  <c:v>20854761.904761907</c:v>
                </c:pt>
                <c:pt idx="8">
                  <c:v>20854761.904761907</c:v>
                </c:pt>
                <c:pt idx="9">
                  <c:v>20854761.904761907</c:v>
                </c:pt>
                <c:pt idx="10">
                  <c:v>20854761.904761907</c:v>
                </c:pt>
                <c:pt idx="11">
                  <c:v>20854761.904761907</c:v>
                </c:pt>
                <c:pt idx="12">
                  <c:v>20854761.904761907</c:v>
                </c:pt>
                <c:pt idx="13">
                  <c:v>20854761.904761907</c:v>
                </c:pt>
                <c:pt idx="14">
                  <c:v>20854761.904761907</c:v>
                </c:pt>
                <c:pt idx="15">
                  <c:v>20854761.904761907</c:v>
                </c:pt>
                <c:pt idx="16">
                  <c:v>20854761.904761907</c:v>
                </c:pt>
                <c:pt idx="17">
                  <c:v>20854761.904761907</c:v>
                </c:pt>
                <c:pt idx="18">
                  <c:v>20854761.904761907</c:v>
                </c:pt>
                <c:pt idx="19">
                  <c:v>20854761.904761907</c:v>
                </c:pt>
                <c:pt idx="20">
                  <c:v>20854761.904761907</c:v>
                </c:pt>
                <c:pt idx="21">
                  <c:v>20854761.904761907</c:v>
                </c:pt>
                <c:pt idx="22">
                  <c:v>20854761.904761907</c:v>
                </c:pt>
                <c:pt idx="23">
                  <c:v>20854761.904761907</c:v>
                </c:pt>
                <c:pt idx="24">
                  <c:v>20854761.904761907</c:v>
                </c:pt>
                <c:pt idx="25">
                  <c:v>20854761.904761907</c:v>
                </c:pt>
                <c:pt idx="26">
                  <c:v>20854761.904761907</c:v>
                </c:pt>
                <c:pt idx="27">
                  <c:v>20854761.904761907</c:v>
                </c:pt>
                <c:pt idx="28">
                  <c:v>20854761.904761907</c:v>
                </c:pt>
                <c:pt idx="29">
                  <c:v>20854761.904761907</c:v>
                </c:pt>
                <c:pt idx="30">
                  <c:v>20854761.904761907</c:v>
                </c:pt>
                <c:pt idx="31">
                  <c:v>20854761.904761907</c:v>
                </c:pt>
                <c:pt idx="32">
                  <c:v>20854761.904761907</c:v>
                </c:pt>
              </c:numCache>
            </c:numRef>
          </c:val>
          <c:smooth val="0"/>
          <c:extLst>
            <c:ext xmlns:c16="http://schemas.microsoft.com/office/drawing/2014/chart" uri="{C3380CC4-5D6E-409C-BE32-E72D297353CC}">
              <c16:uniqueId val="{00000002-48E6-4790-B9FA-18BC0F7261C8}"/>
            </c:ext>
          </c:extLst>
        </c:ser>
        <c:ser>
          <c:idx val="3"/>
          <c:order val="3"/>
          <c:tx>
            <c:strRef>
              <c:f>'BAU Calculations'!$A$36</c:f>
              <c:strCache>
                <c:ptCount val="1"/>
                <c:pt idx="0">
                  <c:v>chemicals</c:v>
                </c:pt>
              </c:strCache>
            </c:strRef>
          </c:tx>
          <c:spPr>
            <a:ln w="28575" cap="rnd">
              <a:solidFill>
                <a:schemeClr val="accent4"/>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Calculations'!$B$36:$AH$36</c:f>
              <c:numCache>
                <c:formatCode>0.00E+00</c:formatCode>
                <c:ptCount val="33"/>
                <c:pt idx="0">
                  <c:v>2815000</c:v>
                </c:pt>
                <c:pt idx="1">
                  <c:v>3752500</c:v>
                </c:pt>
                <c:pt idx="2">
                  <c:v>4690000</c:v>
                </c:pt>
                <c:pt idx="3">
                  <c:v>5627500</c:v>
                </c:pt>
                <c:pt idx="4">
                  <c:v>6565000</c:v>
                </c:pt>
                <c:pt idx="5">
                  <c:v>7502500</c:v>
                </c:pt>
                <c:pt idx="6">
                  <c:v>8440000</c:v>
                </c:pt>
                <c:pt idx="7">
                  <c:v>9377500</c:v>
                </c:pt>
                <c:pt idx="8">
                  <c:v>10315000</c:v>
                </c:pt>
                <c:pt idx="9">
                  <c:v>11252500</c:v>
                </c:pt>
                <c:pt idx="10">
                  <c:v>12190000</c:v>
                </c:pt>
                <c:pt idx="11">
                  <c:v>13127500</c:v>
                </c:pt>
                <c:pt idx="12">
                  <c:v>14065000</c:v>
                </c:pt>
                <c:pt idx="13">
                  <c:v>15002500</c:v>
                </c:pt>
                <c:pt idx="14">
                  <c:v>15940000</c:v>
                </c:pt>
                <c:pt idx="15">
                  <c:v>16877500</c:v>
                </c:pt>
                <c:pt idx="16">
                  <c:v>17815000</c:v>
                </c:pt>
                <c:pt idx="17">
                  <c:v>18752500</c:v>
                </c:pt>
                <c:pt idx="18">
                  <c:v>19690000</c:v>
                </c:pt>
                <c:pt idx="19">
                  <c:v>20627500</c:v>
                </c:pt>
                <c:pt idx="20">
                  <c:v>21565000</c:v>
                </c:pt>
                <c:pt idx="21">
                  <c:v>22502500</c:v>
                </c:pt>
                <c:pt idx="22">
                  <c:v>23440000</c:v>
                </c:pt>
                <c:pt idx="23">
                  <c:v>24377500</c:v>
                </c:pt>
                <c:pt idx="24">
                  <c:v>25315000</c:v>
                </c:pt>
                <c:pt idx="25">
                  <c:v>26252500</c:v>
                </c:pt>
                <c:pt idx="26">
                  <c:v>27190000</c:v>
                </c:pt>
                <c:pt idx="27">
                  <c:v>28127500</c:v>
                </c:pt>
                <c:pt idx="28">
                  <c:v>29065000</c:v>
                </c:pt>
                <c:pt idx="29">
                  <c:v>30002500</c:v>
                </c:pt>
                <c:pt idx="30">
                  <c:v>30940000</c:v>
                </c:pt>
                <c:pt idx="31">
                  <c:v>31877500</c:v>
                </c:pt>
                <c:pt idx="32">
                  <c:v>32815000</c:v>
                </c:pt>
              </c:numCache>
            </c:numRef>
          </c:val>
          <c:smooth val="0"/>
          <c:extLst>
            <c:ext xmlns:c16="http://schemas.microsoft.com/office/drawing/2014/chart" uri="{C3380CC4-5D6E-409C-BE32-E72D297353CC}">
              <c16:uniqueId val="{00000003-48E6-4790-B9FA-18BC0F7261C8}"/>
            </c:ext>
          </c:extLst>
        </c:ser>
        <c:ser>
          <c:idx val="4"/>
          <c:order val="4"/>
          <c:tx>
            <c:strRef>
              <c:f>'BAU Calculations'!$A$37</c:f>
              <c:strCache>
                <c:ptCount val="1"/>
                <c:pt idx="0">
                  <c:v>other industries</c:v>
                </c:pt>
              </c:strCache>
            </c:strRef>
          </c:tx>
          <c:spPr>
            <a:ln w="28575" cap="rnd">
              <a:solidFill>
                <a:schemeClr val="accent5"/>
              </a:solidFill>
              <a:round/>
            </a:ln>
            <a:effectLst/>
          </c:spPr>
          <c:marker>
            <c:symbol val="none"/>
          </c:marker>
          <c:cat>
            <c:numRef>
              <c:f>'BAU Calculations'!$B$32:$AH$32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cat>
          <c:val>
            <c:numRef>
              <c:f>'BAU Calculations'!$B$37:$AH$37</c:f>
              <c:numCache>
                <c:formatCode>0.00E+00</c:formatCode>
                <c:ptCount val="33"/>
                <c:pt idx="0">
                  <c:v>1661111.1111111194</c:v>
                </c:pt>
                <c:pt idx="1">
                  <c:v>1719444.4444444478</c:v>
                </c:pt>
                <c:pt idx="2">
                  <c:v>1777777.777777791</c:v>
                </c:pt>
                <c:pt idx="3">
                  <c:v>1836111.1111111194</c:v>
                </c:pt>
                <c:pt idx="4">
                  <c:v>1894444.4444444478</c:v>
                </c:pt>
                <c:pt idx="5">
                  <c:v>1952777.777777791</c:v>
                </c:pt>
                <c:pt idx="6">
                  <c:v>2011111.1111111194</c:v>
                </c:pt>
                <c:pt idx="7">
                  <c:v>2069444.4444444478</c:v>
                </c:pt>
                <c:pt idx="8">
                  <c:v>2127777.777777791</c:v>
                </c:pt>
                <c:pt idx="9">
                  <c:v>2186111.1111111194</c:v>
                </c:pt>
                <c:pt idx="10">
                  <c:v>2244444.4444444478</c:v>
                </c:pt>
                <c:pt idx="11">
                  <c:v>2302777.777777791</c:v>
                </c:pt>
                <c:pt idx="12">
                  <c:v>2361111.1111111194</c:v>
                </c:pt>
                <c:pt idx="13">
                  <c:v>2419444.4444444478</c:v>
                </c:pt>
                <c:pt idx="14">
                  <c:v>2477777.777777791</c:v>
                </c:pt>
                <c:pt idx="15">
                  <c:v>2536111.1111111194</c:v>
                </c:pt>
                <c:pt idx="16">
                  <c:v>2594444.4444444478</c:v>
                </c:pt>
                <c:pt idx="17">
                  <c:v>2652777.777777791</c:v>
                </c:pt>
                <c:pt idx="18">
                  <c:v>2711111.1111111194</c:v>
                </c:pt>
                <c:pt idx="19">
                  <c:v>2769444.4444444478</c:v>
                </c:pt>
                <c:pt idx="20">
                  <c:v>2827777.777777791</c:v>
                </c:pt>
                <c:pt idx="21">
                  <c:v>2886111.1111111194</c:v>
                </c:pt>
                <c:pt idx="22">
                  <c:v>2944444.4444444478</c:v>
                </c:pt>
                <c:pt idx="23">
                  <c:v>3002777.777777791</c:v>
                </c:pt>
                <c:pt idx="24">
                  <c:v>3061111.1111111194</c:v>
                </c:pt>
                <c:pt idx="25">
                  <c:v>3119444.4444444478</c:v>
                </c:pt>
                <c:pt idx="26">
                  <c:v>3177777.777777791</c:v>
                </c:pt>
                <c:pt idx="27">
                  <c:v>3236111.1111111194</c:v>
                </c:pt>
                <c:pt idx="28">
                  <c:v>3294444.4444444478</c:v>
                </c:pt>
                <c:pt idx="29">
                  <c:v>3352777.777777791</c:v>
                </c:pt>
                <c:pt idx="30">
                  <c:v>3411111.1111111194</c:v>
                </c:pt>
                <c:pt idx="31">
                  <c:v>3469444.4444444478</c:v>
                </c:pt>
                <c:pt idx="32">
                  <c:v>3527777.777777791</c:v>
                </c:pt>
              </c:numCache>
            </c:numRef>
          </c:val>
          <c:smooth val="0"/>
          <c:extLst>
            <c:ext xmlns:c16="http://schemas.microsoft.com/office/drawing/2014/chart" uri="{C3380CC4-5D6E-409C-BE32-E72D297353CC}">
              <c16:uniqueId val="{00000004-48E6-4790-B9FA-18BC0F7261C8}"/>
            </c:ext>
          </c:extLst>
        </c:ser>
        <c:dLbls>
          <c:showLegendKey val="0"/>
          <c:showVal val="0"/>
          <c:showCatName val="0"/>
          <c:showSerName val="0"/>
          <c:showPercent val="0"/>
          <c:showBubbleSize val="0"/>
        </c:dLbls>
        <c:smooth val="0"/>
        <c:axId val="1947137231"/>
        <c:axId val="1791667823"/>
      </c:lineChart>
      <c:catAx>
        <c:axId val="1947137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67823"/>
        <c:crosses val="autoZero"/>
        <c:auto val="1"/>
        <c:lblAlgn val="ctr"/>
        <c:lblOffset val="100"/>
        <c:noMultiLvlLbl val="0"/>
      </c:catAx>
      <c:valAx>
        <c:axId val="17916678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137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3571874</xdr:colOff>
      <xdr:row>93</xdr:row>
      <xdr:rowOff>4762</xdr:rowOff>
    </xdr:from>
    <xdr:to>
      <xdr:col>12</xdr:col>
      <xdr:colOff>361950</xdr:colOff>
      <xdr:row>112</xdr:row>
      <xdr:rowOff>57150</xdr:rowOff>
    </xdr:to>
    <xdr:graphicFrame macro="">
      <xdr:nvGraphicFramePr>
        <xdr:cNvPr id="5" name="Chart 4">
          <a:extLst>
            <a:ext uri="{FF2B5EF4-FFF2-40B4-BE49-F238E27FC236}">
              <a16:creationId xmlns:a16="http://schemas.microsoft.com/office/drawing/2014/main" id="{24F8F8F5-DD24-4327-810A-5CBCC4BAB3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4762</xdr:colOff>
      <xdr:row>7</xdr:row>
      <xdr:rowOff>180975</xdr:rowOff>
    </xdr:from>
    <xdr:to>
      <xdr:col>8</xdr:col>
      <xdr:colOff>300037</xdr:colOff>
      <xdr:row>22</xdr:row>
      <xdr:rowOff>0</xdr:rowOff>
    </xdr:to>
    <xdr:graphicFrame macro="">
      <xdr:nvGraphicFramePr>
        <xdr:cNvPr id="6" name="Chart 5">
          <a:extLst>
            <a:ext uri="{FF2B5EF4-FFF2-40B4-BE49-F238E27FC236}">
              <a16:creationId xmlns:a16="http://schemas.microsoft.com/office/drawing/2014/main" id="{E997B105-9827-461E-B3BA-123819301D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4762</xdr:colOff>
      <xdr:row>38</xdr:row>
      <xdr:rowOff>4762</xdr:rowOff>
    </xdr:from>
    <xdr:to>
      <xdr:col>8</xdr:col>
      <xdr:colOff>300037</xdr:colOff>
      <xdr:row>52</xdr:row>
      <xdr:rowOff>80962</xdr:rowOff>
    </xdr:to>
    <xdr:graphicFrame macro="">
      <xdr:nvGraphicFramePr>
        <xdr:cNvPr id="7" name="Chart 6">
          <a:extLst>
            <a:ext uri="{FF2B5EF4-FFF2-40B4-BE49-F238E27FC236}">
              <a16:creationId xmlns:a16="http://schemas.microsoft.com/office/drawing/2014/main" id="{19D49EBD-6543-46B4-B06B-D5CE0A9B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2re.co/Facility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workbookViewId="0"/>
  </sheetViews>
  <sheetFormatPr baseColWidth="10" defaultColWidth="8.83203125" defaultRowHeight="15" x14ac:dyDescent="0.2"/>
  <cols>
    <col min="2" max="2" width="103.5" customWidth="1"/>
    <col min="3" max="3" width="17.1640625" customWidth="1"/>
    <col min="4" max="4" width="22.1640625" customWidth="1"/>
    <col min="5" max="5" width="18.5" customWidth="1"/>
  </cols>
  <sheetData>
    <row r="1" spans="1:5" x14ac:dyDescent="0.2">
      <c r="A1" s="1" t="s">
        <v>2</v>
      </c>
      <c r="B1" t="s">
        <v>170</v>
      </c>
    </row>
    <row r="3" spans="1:5" x14ac:dyDescent="0.2">
      <c r="A3" s="1" t="s">
        <v>0</v>
      </c>
      <c r="B3" s="8" t="s">
        <v>167</v>
      </c>
    </row>
    <row r="4" spans="1:5" x14ac:dyDescent="0.2">
      <c r="B4" s="34">
        <v>2020</v>
      </c>
    </row>
    <row r="5" spans="1:5" x14ac:dyDescent="0.2">
      <c r="B5" t="s">
        <v>168</v>
      </c>
    </row>
    <row r="6" spans="1:5" x14ac:dyDescent="0.2">
      <c r="B6" s="35" t="s">
        <v>169</v>
      </c>
    </row>
    <row r="7" spans="1:5" x14ac:dyDescent="0.2">
      <c r="B7" s="8"/>
    </row>
    <row r="8" spans="1:5" x14ac:dyDescent="0.2">
      <c r="A8" s="1" t="s">
        <v>1</v>
      </c>
    </row>
    <row r="9" spans="1:5" x14ac:dyDescent="0.2">
      <c r="A9" t="s">
        <v>3</v>
      </c>
    </row>
    <row r="11" spans="1:5" x14ac:dyDescent="0.2">
      <c r="A11" t="s">
        <v>6</v>
      </c>
    </row>
    <row r="12" spans="1:5" x14ac:dyDescent="0.2">
      <c r="A12" t="s">
        <v>4</v>
      </c>
    </row>
    <row r="13" spans="1:5" x14ac:dyDescent="0.2">
      <c r="A13" t="s">
        <v>5</v>
      </c>
    </row>
    <row r="16" spans="1:5" x14ac:dyDescent="0.2">
      <c r="A16" s="1"/>
      <c r="B16" s="3"/>
      <c r="C16" s="4"/>
      <c r="D16" s="5"/>
      <c r="E16" s="4"/>
    </row>
    <row r="17" spans="1:5" x14ac:dyDescent="0.2">
      <c r="A17" s="2"/>
      <c r="B17" s="2"/>
      <c r="C17" s="2"/>
      <c r="D17" s="2"/>
      <c r="E17" s="2"/>
    </row>
    <row r="18" spans="1:5" x14ac:dyDescent="0.2">
      <c r="A18" s="2"/>
      <c r="B18" s="3"/>
      <c r="C18" s="4"/>
      <c r="D18" s="2"/>
      <c r="E18" s="2"/>
    </row>
    <row r="19" spans="1:5" x14ac:dyDescent="0.2">
      <c r="B19" s="3"/>
      <c r="C19" s="4"/>
    </row>
    <row r="20" spans="1:5" x14ac:dyDescent="0.2">
      <c r="B20" s="3"/>
      <c r="C20" s="4"/>
    </row>
    <row r="21" spans="1:5" x14ac:dyDescent="0.2">
      <c r="B21" s="2"/>
      <c r="C21" s="2"/>
    </row>
    <row r="22" spans="1:5" x14ac:dyDescent="0.2">
      <c r="B22" s="2"/>
      <c r="C22" s="2"/>
    </row>
  </sheetData>
  <hyperlinks>
    <hyperlink ref="B6" r:id="rId1" xr:uid="{78C00840-DDF3-4EA6-B7D3-D2D8657E153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F409B-9D44-4FC4-90E1-16ADDD7FF46C}">
  <dimension ref="A1:J36"/>
  <sheetViews>
    <sheetView workbookViewId="0"/>
  </sheetViews>
  <sheetFormatPr baseColWidth="10" defaultColWidth="8.83203125" defaultRowHeight="15" x14ac:dyDescent="0.2"/>
  <cols>
    <col min="1" max="1" width="35.83203125" customWidth="1"/>
    <col min="2" max="2" width="16.1640625" customWidth="1"/>
    <col min="3" max="3" width="13.5" customWidth="1"/>
    <col min="4" max="4" width="8.83203125" customWidth="1"/>
    <col min="5" max="5" width="9.5" customWidth="1"/>
    <col min="6" max="6" width="13" customWidth="1"/>
    <col min="7" max="7" width="86.5" customWidth="1"/>
    <col min="9" max="9" width="10.1640625" style="25" customWidth="1"/>
    <col min="10" max="10" width="25.5" customWidth="1"/>
  </cols>
  <sheetData>
    <row r="1" spans="1:10" x14ac:dyDescent="0.2">
      <c r="A1" s="1" t="s">
        <v>96</v>
      </c>
    </row>
    <row r="2" spans="1:10" x14ac:dyDescent="0.2">
      <c r="A2" s="1" t="s">
        <v>17</v>
      </c>
    </row>
    <row r="3" spans="1:10" x14ac:dyDescent="0.2">
      <c r="A3" s="15" t="s">
        <v>18</v>
      </c>
    </row>
    <row r="4" spans="1:10" x14ac:dyDescent="0.2">
      <c r="A4" s="15" t="s">
        <v>19</v>
      </c>
    </row>
    <row r="5" spans="1:10" x14ac:dyDescent="0.2">
      <c r="A5" s="15" t="s">
        <v>20</v>
      </c>
    </row>
    <row r="7" spans="1:10" ht="32" x14ac:dyDescent="0.2">
      <c r="A7" s="1" t="s">
        <v>7</v>
      </c>
      <c r="B7" s="1" t="s">
        <v>8</v>
      </c>
      <c r="C7" s="1" t="s">
        <v>9</v>
      </c>
      <c r="D7" s="1" t="s">
        <v>10</v>
      </c>
      <c r="E7" s="1" t="s">
        <v>11</v>
      </c>
      <c r="F7" s="1" t="s">
        <v>12</v>
      </c>
      <c r="G7" s="1" t="s">
        <v>13</v>
      </c>
      <c r="H7" s="10" t="s">
        <v>97</v>
      </c>
      <c r="I7" s="26" t="s">
        <v>98</v>
      </c>
      <c r="J7" s="24" t="s">
        <v>140</v>
      </c>
    </row>
    <row r="8" spans="1:10" ht="80" x14ac:dyDescent="0.2">
      <c r="A8" s="9" t="s">
        <v>21</v>
      </c>
      <c r="B8" s="9" t="s">
        <v>22</v>
      </c>
      <c r="C8" s="9" t="s">
        <v>23</v>
      </c>
      <c r="D8" s="9" t="s">
        <v>18</v>
      </c>
      <c r="E8" s="9">
        <v>2013</v>
      </c>
      <c r="F8" s="9" t="s">
        <v>24</v>
      </c>
      <c r="G8" s="9" t="s">
        <v>25</v>
      </c>
      <c r="H8" s="11">
        <v>1000000</v>
      </c>
      <c r="I8" s="27">
        <f t="shared" ref="I8:I13" si="0">E8</f>
        <v>2013</v>
      </c>
      <c r="J8" s="20" t="s">
        <v>139</v>
      </c>
    </row>
    <row r="9" spans="1:10" ht="64" x14ac:dyDescent="0.2">
      <c r="A9" s="9" t="s">
        <v>26</v>
      </c>
      <c r="B9" s="9" t="s">
        <v>14</v>
      </c>
      <c r="C9" s="9" t="s">
        <v>11</v>
      </c>
      <c r="D9" s="9" t="s">
        <v>18</v>
      </c>
      <c r="E9" s="9">
        <v>2009</v>
      </c>
      <c r="F9" s="9" t="s">
        <v>27</v>
      </c>
      <c r="G9" s="9" t="s">
        <v>28</v>
      </c>
      <c r="H9" s="11">
        <v>190000</v>
      </c>
      <c r="I9" s="27">
        <f t="shared" si="0"/>
        <v>2009</v>
      </c>
      <c r="J9" s="11" t="s">
        <v>135</v>
      </c>
    </row>
    <row r="10" spans="1:10" ht="64" x14ac:dyDescent="0.2">
      <c r="A10" s="9" t="s">
        <v>29</v>
      </c>
      <c r="B10" s="9" t="s">
        <v>14</v>
      </c>
      <c r="C10" s="9" t="s">
        <v>11</v>
      </c>
      <c r="D10" s="9" t="s">
        <v>18</v>
      </c>
      <c r="E10" s="9">
        <v>2003</v>
      </c>
      <c r="F10" s="9" t="s">
        <v>15</v>
      </c>
      <c r="G10" s="9" t="s">
        <v>30</v>
      </c>
      <c r="H10" s="11">
        <v>350000</v>
      </c>
      <c r="I10" s="27">
        <f t="shared" si="0"/>
        <v>2003</v>
      </c>
      <c r="J10" s="20" t="s">
        <v>133</v>
      </c>
    </row>
    <row r="11" spans="1:10" ht="48" x14ac:dyDescent="0.2">
      <c r="A11" s="9" t="s">
        <v>31</v>
      </c>
      <c r="B11" s="9" t="s">
        <v>14</v>
      </c>
      <c r="C11" s="9" t="s">
        <v>11</v>
      </c>
      <c r="D11" s="9" t="s">
        <v>18</v>
      </c>
      <c r="E11" s="9">
        <v>2013</v>
      </c>
      <c r="F11" s="9" t="s">
        <v>32</v>
      </c>
      <c r="G11" s="9" t="s">
        <v>33</v>
      </c>
      <c r="H11" s="11">
        <v>250000</v>
      </c>
      <c r="I11" s="27">
        <f t="shared" si="0"/>
        <v>2013</v>
      </c>
      <c r="J11" s="11" t="s">
        <v>135</v>
      </c>
    </row>
    <row r="12" spans="1:10" ht="80" x14ac:dyDescent="0.2">
      <c r="A12" s="9" t="s">
        <v>34</v>
      </c>
      <c r="B12" s="9" t="s">
        <v>22</v>
      </c>
      <c r="C12" s="9" t="s">
        <v>23</v>
      </c>
      <c r="D12" s="9" t="s">
        <v>18</v>
      </c>
      <c r="E12" s="9">
        <v>2017</v>
      </c>
      <c r="F12" s="9" t="s">
        <v>27</v>
      </c>
      <c r="G12" s="9" t="s">
        <v>35</v>
      </c>
      <c r="H12" s="11">
        <v>1000000</v>
      </c>
      <c r="I12" s="27">
        <f t="shared" si="0"/>
        <v>2017</v>
      </c>
      <c r="J12" s="11" t="s">
        <v>135</v>
      </c>
    </row>
    <row r="13" spans="1:10" ht="64" x14ac:dyDescent="0.2">
      <c r="A13" s="9" t="s">
        <v>36</v>
      </c>
      <c r="B13" s="9" t="s">
        <v>14</v>
      </c>
      <c r="C13" s="9" t="s">
        <v>11</v>
      </c>
      <c r="D13" s="9" t="s">
        <v>18</v>
      </c>
      <c r="E13" s="9">
        <v>2018</v>
      </c>
      <c r="F13" s="9" t="s">
        <v>16</v>
      </c>
      <c r="G13" s="9" t="s">
        <v>37</v>
      </c>
      <c r="H13" s="11">
        <v>0</v>
      </c>
      <c r="I13" s="27">
        <f t="shared" si="0"/>
        <v>2018</v>
      </c>
      <c r="J13" s="21" t="s">
        <v>117</v>
      </c>
    </row>
    <row r="14" spans="1:10" ht="80" x14ac:dyDescent="0.2">
      <c r="A14" s="9" t="s">
        <v>38</v>
      </c>
      <c r="B14" s="9" t="s">
        <v>22</v>
      </c>
      <c r="C14" s="9" t="s">
        <v>39</v>
      </c>
      <c r="D14" s="9" t="s">
        <v>18</v>
      </c>
      <c r="E14" s="9" t="s">
        <v>40</v>
      </c>
      <c r="F14" s="9" t="s">
        <v>41</v>
      </c>
      <c r="G14" s="9" t="s">
        <v>42</v>
      </c>
      <c r="H14" s="11">
        <v>4000000</v>
      </c>
      <c r="I14" s="27">
        <v>2022</v>
      </c>
      <c r="J14" s="11" t="s">
        <v>135</v>
      </c>
    </row>
    <row r="15" spans="1:10" ht="48" x14ac:dyDescent="0.2">
      <c r="A15" s="9" t="s">
        <v>43</v>
      </c>
      <c r="B15" s="9" t="s">
        <v>22</v>
      </c>
      <c r="C15" s="9" t="s">
        <v>44</v>
      </c>
      <c r="D15" s="9" t="s">
        <v>18</v>
      </c>
      <c r="E15" s="9">
        <v>2021</v>
      </c>
      <c r="F15" s="9" t="s">
        <v>27</v>
      </c>
      <c r="G15" s="9" t="s">
        <v>45</v>
      </c>
      <c r="H15" s="11">
        <v>0</v>
      </c>
      <c r="I15" s="27">
        <f>E15</f>
        <v>2021</v>
      </c>
      <c r="J15" s="11" t="s">
        <v>135</v>
      </c>
    </row>
    <row r="16" spans="1:10" ht="48" x14ac:dyDescent="0.2">
      <c r="A16" s="9" t="s">
        <v>46</v>
      </c>
      <c r="B16" s="9" t="s">
        <v>22</v>
      </c>
      <c r="C16" s="9" t="s">
        <v>44</v>
      </c>
      <c r="D16" s="9" t="s">
        <v>18</v>
      </c>
      <c r="E16" s="9" t="s">
        <v>47</v>
      </c>
      <c r="F16" s="9" t="s">
        <v>48</v>
      </c>
      <c r="G16" s="9" t="s">
        <v>49</v>
      </c>
      <c r="H16" s="11">
        <v>500000</v>
      </c>
      <c r="I16" s="27">
        <v>2025</v>
      </c>
      <c r="J16" s="20" t="s">
        <v>139</v>
      </c>
    </row>
    <row r="17" spans="1:10" ht="64" x14ac:dyDescent="0.2">
      <c r="A17" s="9" t="s">
        <v>50</v>
      </c>
      <c r="B17" s="9" t="s">
        <v>22</v>
      </c>
      <c r="C17" s="9" t="s">
        <v>23</v>
      </c>
      <c r="D17" s="9" t="s">
        <v>18</v>
      </c>
      <c r="E17" s="9">
        <v>2017</v>
      </c>
      <c r="F17" s="9" t="s">
        <v>16</v>
      </c>
      <c r="G17" s="9" t="s">
        <v>51</v>
      </c>
      <c r="H17" s="11">
        <v>1400000</v>
      </c>
      <c r="I17" s="27">
        <f t="shared" ref="I17:I25" si="1">E17</f>
        <v>2017</v>
      </c>
      <c r="J17" s="21" t="s">
        <v>117</v>
      </c>
    </row>
    <row r="18" spans="1:10" ht="64" x14ac:dyDescent="0.2">
      <c r="A18" s="9" t="s">
        <v>52</v>
      </c>
      <c r="B18" s="9" t="s">
        <v>14</v>
      </c>
      <c r="C18" s="9" t="s">
        <v>11</v>
      </c>
      <c r="D18" s="9" t="s">
        <v>18</v>
      </c>
      <c r="E18" s="9">
        <v>2012</v>
      </c>
      <c r="F18" s="9" t="s">
        <v>27</v>
      </c>
      <c r="G18" s="9" t="s">
        <v>53</v>
      </c>
      <c r="H18" s="11">
        <v>100000</v>
      </c>
      <c r="I18" s="27">
        <f t="shared" si="1"/>
        <v>2012</v>
      </c>
      <c r="J18" s="11" t="s">
        <v>135</v>
      </c>
    </row>
    <row r="19" spans="1:10" ht="64" x14ac:dyDescent="0.2">
      <c r="A19" s="9" t="s">
        <v>54</v>
      </c>
      <c r="B19" s="9" t="s">
        <v>22</v>
      </c>
      <c r="C19" s="9" t="s">
        <v>44</v>
      </c>
      <c r="D19" s="9" t="s">
        <v>18</v>
      </c>
      <c r="E19" s="9">
        <v>2026</v>
      </c>
      <c r="F19" s="9" t="s">
        <v>55</v>
      </c>
      <c r="G19" s="9" t="s">
        <v>56</v>
      </c>
      <c r="H19" s="11">
        <v>0</v>
      </c>
      <c r="I19" s="27">
        <f t="shared" si="1"/>
        <v>2026</v>
      </c>
      <c r="J19" s="20" t="s">
        <v>139</v>
      </c>
    </row>
    <row r="20" spans="1:10" ht="64" x14ac:dyDescent="0.2">
      <c r="A20" s="9" t="s">
        <v>57</v>
      </c>
      <c r="B20" s="9" t="s">
        <v>22</v>
      </c>
      <c r="C20" s="9" t="s">
        <v>39</v>
      </c>
      <c r="D20" s="9" t="s">
        <v>18</v>
      </c>
      <c r="E20" s="9">
        <v>2025</v>
      </c>
      <c r="F20" s="9" t="s">
        <v>16</v>
      </c>
      <c r="G20" s="9" t="s">
        <v>58</v>
      </c>
      <c r="H20" s="11">
        <v>3000000</v>
      </c>
      <c r="I20" s="27">
        <f t="shared" si="1"/>
        <v>2025</v>
      </c>
      <c r="J20" s="11" t="s">
        <v>116</v>
      </c>
    </row>
    <row r="21" spans="1:10" ht="96" x14ac:dyDescent="0.2">
      <c r="A21" s="9" t="s">
        <v>59</v>
      </c>
      <c r="B21" s="9" t="s">
        <v>14</v>
      </c>
      <c r="C21" s="9" t="s">
        <v>11</v>
      </c>
      <c r="D21" s="9" t="s">
        <v>18</v>
      </c>
      <c r="E21" s="9">
        <v>2010</v>
      </c>
      <c r="F21" s="9" t="s">
        <v>15</v>
      </c>
      <c r="G21" s="9" t="s">
        <v>60</v>
      </c>
      <c r="H21" s="12">
        <f>4000000/7</f>
        <v>571428.57142857148</v>
      </c>
      <c r="I21" s="27">
        <f t="shared" si="1"/>
        <v>2010</v>
      </c>
      <c r="J21" s="20" t="s">
        <v>133</v>
      </c>
    </row>
    <row r="22" spans="1:10" ht="32" x14ac:dyDescent="0.2">
      <c r="A22" s="9" t="s">
        <v>61</v>
      </c>
      <c r="B22" s="9" t="s">
        <v>22</v>
      </c>
      <c r="C22" s="9" t="s">
        <v>23</v>
      </c>
      <c r="D22" s="9" t="s">
        <v>18</v>
      </c>
      <c r="E22" s="9">
        <v>2010</v>
      </c>
      <c r="F22" s="9" t="s">
        <v>15</v>
      </c>
      <c r="G22" s="9" t="s">
        <v>62</v>
      </c>
      <c r="H22" s="11">
        <v>8400000</v>
      </c>
      <c r="I22" s="27">
        <f t="shared" si="1"/>
        <v>2010</v>
      </c>
      <c r="J22" s="20" t="s">
        <v>133</v>
      </c>
    </row>
    <row r="23" spans="1:10" ht="64" x14ac:dyDescent="0.2">
      <c r="A23" s="9" t="s">
        <v>63</v>
      </c>
      <c r="B23" s="9" t="s">
        <v>22</v>
      </c>
      <c r="C23" s="9" t="s">
        <v>23</v>
      </c>
      <c r="D23" s="9" t="s">
        <v>18</v>
      </c>
      <c r="E23" s="9">
        <v>2013</v>
      </c>
      <c r="F23" s="9" t="s">
        <v>32</v>
      </c>
      <c r="G23" s="9" t="s">
        <v>64</v>
      </c>
      <c r="H23" s="11">
        <v>1000000</v>
      </c>
      <c r="I23" s="27">
        <f t="shared" si="1"/>
        <v>2013</v>
      </c>
      <c r="J23" s="11" t="s">
        <v>135</v>
      </c>
    </row>
    <row r="24" spans="1:10" ht="64" x14ac:dyDescent="0.2">
      <c r="A24" s="9" t="s">
        <v>65</v>
      </c>
      <c r="B24" s="9" t="s">
        <v>14</v>
      </c>
      <c r="C24" s="9" t="s">
        <v>11</v>
      </c>
      <c r="D24" s="9" t="s">
        <v>18</v>
      </c>
      <c r="E24" s="9">
        <v>2009</v>
      </c>
      <c r="F24" s="9" t="s">
        <v>48</v>
      </c>
      <c r="G24" s="9" t="s">
        <v>66</v>
      </c>
      <c r="H24" s="12">
        <f>4700000/6</f>
        <v>783333.33333333337</v>
      </c>
      <c r="I24" s="27">
        <f t="shared" si="1"/>
        <v>2009</v>
      </c>
      <c r="J24" s="20" t="s">
        <v>139</v>
      </c>
    </row>
    <row r="25" spans="1:10" ht="64" x14ac:dyDescent="0.2">
      <c r="A25" s="9" t="s">
        <v>67</v>
      </c>
      <c r="B25" s="9" t="s">
        <v>22</v>
      </c>
      <c r="C25" s="9" t="s">
        <v>23</v>
      </c>
      <c r="D25" s="9" t="s">
        <v>18</v>
      </c>
      <c r="E25" s="9">
        <v>2000</v>
      </c>
      <c r="F25" s="9" t="s">
        <v>68</v>
      </c>
      <c r="G25" s="9" t="s">
        <v>69</v>
      </c>
      <c r="H25" s="11">
        <v>3000000</v>
      </c>
      <c r="I25" s="27">
        <f t="shared" si="1"/>
        <v>2000</v>
      </c>
      <c r="J25" s="20" t="s">
        <v>133</v>
      </c>
    </row>
    <row r="26" spans="1:10" ht="64" x14ac:dyDescent="0.2">
      <c r="A26" s="9" t="s">
        <v>70</v>
      </c>
      <c r="B26" s="9" t="s">
        <v>22</v>
      </c>
      <c r="C26" s="9" t="s">
        <v>39</v>
      </c>
      <c r="D26" s="9" t="s">
        <v>18</v>
      </c>
      <c r="E26" s="9" t="s">
        <v>71</v>
      </c>
      <c r="F26" s="9" t="s">
        <v>72</v>
      </c>
      <c r="G26" s="9" t="s">
        <v>73</v>
      </c>
      <c r="H26" s="11">
        <v>0</v>
      </c>
      <c r="I26" s="27">
        <v>2030</v>
      </c>
      <c r="J26" s="11" t="s">
        <v>135</v>
      </c>
    </row>
    <row r="27" spans="1:10" ht="64" x14ac:dyDescent="0.2">
      <c r="A27" s="9" t="s">
        <v>74</v>
      </c>
      <c r="B27" s="9" t="s">
        <v>22</v>
      </c>
      <c r="C27" s="9" t="s">
        <v>23</v>
      </c>
      <c r="D27" s="9" t="s">
        <v>18</v>
      </c>
      <c r="E27" s="9">
        <v>1982</v>
      </c>
      <c r="F27" s="9" t="s">
        <v>32</v>
      </c>
      <c r="G27" s="9" t="s">
        <v>75</v>
      </c>
      <c r="H27" s="11">
        <v>700000</v>
      </c>
      <c r="I27" s="27">
        <f>E27</f>
        <v>1982</v>
      </c>
      <c r="J27" s="11" t="s">
        <v>135</v>
      </c>
    </row>
    <row r="28" spans="1:10" ht="48" x14ac:dyDescent="0.2">
      <c r="A28" s="9" t="s">
        <v>76</v>
      </c>
      <c r="B28" s="9" t="s">
        <v>22</v>
      </c>
      <c r="C28" s="9" t="s">
        <v>23</v>
      </c>
      <c r="D28" s="9" t="s">
        <v>18</v>
      </c>
      <c r="E28" s="9">
        <v>2013</v>
      </c>
      <c r="F28" s="9" t="s">
        <v>15</v>
      </c>
      <c r="G28" s="9" t="s">
        <v>77</v>
      </c>
      <c r="H28" s="11">
        <v>900000</v>
      </c>
      <c r="I28" s="27">
        <f>E28</f>
        <v>2013</v>
      </c>
      <c r="J28" s="20" t="s">
        <v>133</v>
      </c>
    </row>
    <row r="29" spans="1:10" ht="80" x14ac:dyDescent="0.2">
      <c r="A29" s="9" t="s">
        <v>78</v>
      </c>
      <c r="B29" s="9" t="s">
        <v>22</v>
      </c>
      <c r="C29" s="9" t="s">
        <v>39</v>
      </c>
      <c r="D29" s="9" t="s">
        <v>18</v>
      </c>
      <c r="E29" s="9" t="s">
        <v>79</v>
      </c>
      <c r="F29" s="9" t="s">
        <v>16</v>
      </c>
      <c r="G29" s="9" t="s">
        <v>80</v>
      </c>
      <c r="H29" s="11">
        <v>3400000</v>
      </c>
      <c r="I29" s="27">
        <v>2026</v>
      </c>
      <c r="J29" s="22" t="s">
        <v>116</v>
      </c>
    </row>
    <row r="30" spans="1:10" ht="64" x14ac:dyDescent="0.2">
      <c r="A30" s="9" t="s">
        <v>81</v>
      </c>
      <c r="B30" s="9" t="s">
        <v>14</v>
      </c>
      <c r="C30" s="9" t="s">
        <v>11</v>
      </c>
      <c r="D30" s="9" t="s">
        <v>18</v>
      </c>
      <c r="E30" s="9">
        <v>2013</v>
      </c>
      <c r="F30" s="9" t="s">
        <v>15</v>
      </c>
      <c r="G30" s="9" t="s">
        <v>82</v>
      </c>
      <c r="H30" s="12">
        <f>1100000/6</f>
        <v>183333.33333333334</v>
      </c>
      <c r="I30" s="27">
        <f t="shared" ref="I30:I36" si="2">E30</f>
        <v>2013</v>
      </c>
      <c r="J30" s="20" t="s">
        <v>133</v>
      </c>
    </row>
    <row r="31" spans="1:10" ht="48" x14ac:dyDescent="0.2">
      <c r="A31" s="9" t="s">
        <v>83</v>
      </c>
      <c r="B31" s="9" t="s">
        <v>22</v>
      </c>
      <c r="C31" s="9" t="s">
        <v>23</v>
      </c>
      <c r="D31" s="9" t="s">
        <v>18</v>
      </c>
      <c r="E31" s="9">
        <v>1986</v>
      </c>
      <c r="F31" s="9" t="s">
        <v>15</v>
      </c>
      <c r="G31" s="9" t="s">
        <v>84</v>
      </c>
      <c r="H31" s="11">
        <v>7000000</v>
      </c>
      <c r="I31" s="27">
        <f t="shared" si="2"/>
        <v>1986</v>
      </c>
      <c r="J31" s="20" t="s">
        <v>133</v>
      </c>
    </row>
    <row r="32" spans="1:10" ht="64" x14ac:dyDescent="0.2">
      <c r="A32" s="9" t="s">
        <v>85</v>
      </c>
      <c r="B32" s="9" t="s">
        <v>14</v>
      </c>
      <c r="C32" s="9" t="s">
        <v>11</v>
      </c>
      <c r="D32" s="9" t="s">
        <v>18</v>
      </c>
      <c r="E32" s="9">
        <v>2013</v>
      </c>
      <c r="F32" s="9" t="s">
        <v>86</v>
      </c>
      <c r="G32" s="9" t="s">
        <v>87</v>
      </c>
      <c r="H32" s="11">
        <v>200000</v>
      </c>
      <c r="I32" s="27">
        <f t="shared" si="2"/>
        <v>2013</v>
      </c>
      <c r="J32" s="11" t="s">
        <v>135</v>
      </c>
    </row>
    <row r="33" spans="1:10" ht="80" x14ac:dyDescent="0.2">
      <c r="A33" s="9" t="s">
        <v>88</v>
      </c>
      <c r="B33" s="9" t="s">
        <v>22</v>
      </c>
      <c r="C33" s="9" t="s">
        <v>23</v>
      </c>
      <c r="D33" s="9" t="s">
        <v>18</v>
      </c>
      <c r="E33" s="9">
        <v>1972</v>
      </c>
      <c r="F33" s="9" t="s">
        <v>15</v>
      </c>
      <c r="G33" s="9" t="s">
        <v>89</v>
      </c>
      <c r="H33" s="11">
        <v>450000</v>
      </c>
      <c r="I33" s="27">
        <f t="shared" si="2"/>
        <v>1972</v>
      </c>
      <c r="J33" s="20" t="s">
        <v>133</v>
      </c>
    </row>
    <row r="34" spans="1:10" ht="48" x14ac:dyDescent="0.2">
      <c r="A34" s="9" t="s">
        <v>90</v>
      </c>
      <c r="B34" s="9" t="s">
        <v>14</v>
      </c>
      <c r="C34" s="9" t="s">
        <v>39</v>
      </c>
      <c r="D34" s="9" t="s">
        <v>18</v>
      </c>
      <c r="E34" s="9"/>
      <c r="F34" s="9" t="s">
        <v>16</v>
      </c>
      <c r="G34" s="9" t="s">
        <v>91</v>
      </c>
      <c r="H34" s="11">
        <v>0</v>
      </c>
      <c r="I34" s="27">
        <f t="shared" si="2"/>
        <v>0</v>
      </c>
      <c r="J34" s="21" t="s">
        <v>117</v>
      </c>
    </row>
    <row r="35" spans="1:10" ht="48" x14ac:dyDescent="0.2">
      <c r="A35" s="9" t="s">
        <v>92</v>
      </c>
      <c r="B35" s="9" t="s">
        <v>22</v>
      </c>
      <c r="C35" s="9" t="s">
        <v>39</v>
      </c>
      <c r="D35" s="9" t="s">
        <v>18</v>
      </c>
      <c r="E35" s="9">
        <v>2025</v>
      </c>
      <c r="F35" s="9" t="s">
        <v>72</v>
      </c>
      <c r="G35" s="9" t="s">
        <v>93</v>
      </c>
      <c r="H35" s="11">
        <v>0</v>
      </c>
      <c r="I35" s="27">
        <f t="shared" si="2"/>
        <v>2025</v>
      </c>
      <c r="J35" s="11" t="s">
        <v>116</v>
      </c>
    </row>
    <row r="36" spans="1:10" ht="48" x14ac:dyDescent="0.2">
      <c r="A36" s="9" t="s">
        <v>94</v>
      </c>
      <c r="B36" s="9" t="s">
        <v>22</v>
      </c>
      <c r="C36" s="9" t="s">
        <v>39</v>
      </c>
      <c r="D36" s="9" t="s">
        <v>18</v>
      </c>
      <c r="E36" s="9">
        <v>2022</v>
      </c>
      <c r="F36" s="9" t="s">
        <v>32</v>
      </c>
      <c r="G36" s="9" t="s">
        <v>95</v>
      </c>
      <c r="H36" s="11">
        <v>1625000</v>
      </c>
      <c r="I36" s="27">
        <f t="shared" si="2"/>
        <v>2022</v>
      </c>
      <c r="J36" s="11" t="s">
        <v>135</v>
      </c>
    </row>
  </sheetData>
  <autoFilter ref="A7:H36" xr:uid="{3D3868EF-6A08-45F6-B224-DB32BF8F3F7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5266F-BD5E-4822-BA8F-3811C6ED8EBD}">
  <dimension ref="A1:AH126"/>
  <sheetViews>
    <sheetView workbookViewId="0"/>
  </sheetViews>
  <sheetFormatPr baseColWidth="10" defaultColWidth="8.83203125" defaultRowHeight="15" x14ac:dyDescent="0.2"/>
  <cols>
    <col min="1" max="1" width="53.5" customWidth="1"/>
    <col min="2" max="2" width="9.33203125" bestFit="1" customWidth="1"/>
  </cols>
  <sheetData>
    <row r="1" spans="1:34" ht="16" x14ac:dyDescent="0.2">
      <c r="A1" s="13" t="s">
        <v>101</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row>
    <row r="2" spans="1:34" s="2" customFormat="1" x14ac:dyDescent="0.2">
      <c r="A2" s="23"/>
      <c r="B2" s="36">
        <v>2018</v>
      </c>
      <c r="C2" s="2">
        <v>2019</v>
      </c>
      <c r="D2" s="2">
        <v>2020</v>
      </c>
      <c r="E2" s="2">
        <v>2021</v>
      </c>
      <c r="F2" s="2">
        <v>2022</v>
      </c>
      <c r="G2" s="2">
        <v>2023</v>
      </c>
      <c r="H2" s="2">
        <v>2024</v>
      </c>
      <c r="I2" s="2">
        <v>2025</v>
      </c>
      <c r="J2" s="2">
        <v>2026</v>
      </c>
      <c r="K2" s="2">
        <v>2027</v>
      </c>
      <c r="L2" s="2">
        <v>2028</v>
      </c>
      <c r="M2" s="2">
        <v>2029</v>
      </c>
      <c r="N2" s="2">
        <v>2030</v>
      </c>
      <c r="O2" s="2">
        <v>2031</v>
      </c>
      <c r="P2" s="2">
        <v>2032</v>
      </c>
      <c r="Q2" s="2">
        <v>2033</v>
      </c>
      <c r="R2" s="2">
        <v>2034</v>
      </c>
      <c r="S2" s="2">
        <v>2035</v>
      </c>
      <c r="T2" s="2">
        <v>2036</v>
      </c>
      <c r="U2" s="2">
        <v>2037</v>
      </c>
      <c r="V2" s="2">
        <v>2038</v>
      </c>
      <c r="W2" s="2">
        <v>2039</v>
      </c>
      <c r="X2" s="2">
        <v>2040</v>
      </c>
      <c r="Y2" s="2">
        <v>2041</v>
      </c>
      <c r="Z2" s="2">
        <v>2042</v>
      </c>
      <c r="AA2" s="2">
        <v>2043</v>
      </c>
      <c r="AB2" s="2">
        <v>2044</v>
      </c>
      <c r="AC2" s="2">
        <v>2045</v>
      </c>
      <c r="AD2" s="2">
        <v>2046</v>
      </c>
      <c r="AE2" s="2">
        <v>2047</v>
      </c>
      <c r="AF2" s="2">
        <v>2048</v>
      </c>
      <c r="AG2" s="2">
        <v>2049</v>
      </c>
      <c r="AH2" s="2">
        <v>2050</v>
      </c>
    </row>
    <row r="3" spans="1:34" s="2" customFormat="1" x14ac:dyDescent="0.2">
      <c r="A3" s="30" t="s">
        <v>116</v>
      </c>
      <c r="B3" s="28">
        <f>SUMIFS('Global CCS Database'!$H:$H,'Global CCS Database'!$I:$I,_xlfn.CONCAT("&lt;=",B$2),'Global CCS Database'!$J:$J,$A3)</f>
        <v>0</v>
      </c>
      <c r="C3" s="28">
        <f>SUMIFS('Global CCS Database'!$H:$H,'Global CCS Database'!$I:$I,_xlfn.CONCAT("&lt;=",C$2),'Global CCS Database'!$J:$J,$A3)</f>
        <v>0</v>
      </c>
      <c r="D3" s="28">
        <f>SUMIFS('Global CCS Database'!$H:$H,'Global CCS Database'!$I:$I,_xlfn.CONCAT("&lt;=",D$2),'Global CCS Database'!$J:$J,$A3)</f>
        <v>0</v>
      </c>
      <c r="E3" s="28">
        <f>SUMIFS('Global CCS Database'!$H:$H,'Global CCS Database'!$I:$I,_xlfn.CONCAT("&lt;=",E$2),'Global CCS Database'!$J:$J,$A3)</f>
        <v>0</v>
      </c>
      <c r="F3" s="28">
        <f>SUMIFS('Global CCS Database'!$H:$H,'Global CCS Database'!$I:$I,_xlfn.CONCAT("&lt;=",F$2),'Global CCS Database'!$J:$J,$A3)</f>
        <v>0</v>
      </c>
      <c r="G3" s="28">
        <f>SUMIFS('Global CCS Database'!$H:$H,'Global CCS Database'!$I:$I,_xlfn.CONCAT("&lt;=",G$2),'Global CCS Database'!$J:$J,$A3)</f>
        <v>0</v>
      </c>
      <c r="H3" s="28">
        <f>SUMIFS('Global CCS Database'!$H:$H,'Global CCS Database'!$I:$I,_xlfn.CONCAT("&lt;=",H$2),'Global CCS Database'!$J:$J,$A3)</f>
        <v>0</v>
      </c>
      <c r="I3" s="28">
        <f>SUMIFS('Global CCS Database'!$H:$H,'Global CCS Database'!$I:$I,_xlfn.CONCAT("&lt;=",I$2),'Global CCS Database'!$J:$J,$A3)</f>
        <v>3000000</v>
      </c>
      <c r="J3" s="28">
        <f>SUMIFS('Global CCS Database'!$H:$H,'Global CCS Database'!$I:$I,_xlfn.CONCAT("&lt;=",J$2),'Global CCS Database'!$J:$J,$A3)</f>
        <v>6400000</v>
      </c>
      <c r="K3" s="28">
        <f>SUMIFS('Global CCS Database'!$H:$H,'Global CCS Database'!$I:$I,_xlfn.CONCAT("&lt;=",K$2),'Global CCS Database'!$J:$J,$A3)</f>
        <v>6400000</v>
      </c>
      <c r="L3" s="28">
        <f>SUMIFS('Global CCS Database'!$H:$H,'Global CCS Database'!$I:$I,_xlfn.CONCAT("&lt;=",L$2),'Global CCS Database'!$J:$J,$A3)</f>
        <v>6400000</v>
      </c>
      <c r="M3" s="28">
        <f>SUMIFS('Global CCS Database'!$H:$H,'Global CCS Database'!$I:$I,_xlfn.CONCAT("&lt;=",M$2),'Global CCS Database'!$J:$J,$A3)</f>
        <v>6400000</v>
      </c>
      <c r="N3" s="28">
        <f>SUMIFS('Global CCS Database'!$H:$H,'Global CCS Database'!$I:$I,_xlfn.CONCAT("&lt;=",N$2),'Global CCS Database'!$J:$J,$A3)</f>
        <v>6400000</v>
      </c>
      <c r="O3" s="28">
        <f>SUMIFS('Global CCS Database'!$H:$H,'Global CCS Database'!$I:$I,_xlfn.CONCAT("&lt;=",O$2),'Global CCS Database'!$J:$J,$A3)</f>
        <v>6400000</v>
      </c>
      <c r="P3" s="28">
        <f>SUMIFS('Global CCS Database'!$H:$H,'Global CCS Database'!$I:$I,_xlfn.CONCAT("&lt;=",P$2),'Global CCS Database'!$J:$J,$A3)</f>
        <v>6400000</v>
      </c>
      <c r="Q3" s="28">
        <f>SUMIFS('Global CCS Database'!$H:$H,'Global CCS Database'!$I:$I,_xlfn.CONCAT("&lt;=",Q$2),'Global CCS Database'!$J:$J,$A3)</f>
        <v>6400000</v>
      </c>
      <c r="R3" s="28">
        <f>SUMIFS('Global CCS Database'!$H:$H,'Global CCS Database'!$I:$I,_xlfn.CONCAT("&lt;=",R$2),'Global CCS Database'!$J:$J,$A3)</f>
        <v>6400000</v>
      </c>
      <c r="S3" s="28">
        <f>SUMIFS('Global CCS Database'!$H:$H,'Global CCS Database'!$I:$I,_xlfn.CONCAT("&lt;=",S$2),'Global CCS Database'!$J:$J,$A3)</f>
        <v>6400000</v>
      </c>
      <c r="T3" s="28">
        <f>SUMIFS('Global CCS Database'!$H:$H,'Global CCS Database'!$I:$I,_xlfn.CONCAT("&lt;=",T$2),'Global CCS Database'!$J:$J,$A3)</f>
        <v>6400000</v>
      </c>
      <c r="U3" s="28">
        <f>SUMIFS('Global CCS Database'!$H:$H,'Global CCS Database'!$I:$I,_xlfn.CONCAT("&lt;=",U$2),'Global CCS Database'!$J:$J,$A3)</f>
        <v>6400000</v>
      </c>
      <c r="V3" s="28">
        <f>SUMIFS('Global CCS Database'!$H:$H,'Global CCS Database'!$I:$I,_xlfn.CONCAT("&lt;=",V$2),'Global CCS Database'!$J:$J,$A3)</f>
        <v>6400000</v>
      </c>
      <c r="W3" s="28">
        <f>SUMIFS('Global CCS Database'!$H:$H,'Global CCS Database'!$I:$I,_xlfn.CONCAT("&lt;=",W$2),'Global CCS Database'!$J:$J,$A3)</f>
        <v>6400000</v>
      </c>
      <c r="X3" s="28">
        <f>SUMIFS('Global CCS Database'!$H:$H,'Global CCS Database'!$I:$I,_xlfn.CONCAT("&lt;=",X$2),'Global CCS Database'!$J:$J,$A3)</f>
        <v>6400000</v>
      </c>
      <c r="Y3" s="28">
        <f>SUMIFS('Global CCS Database'!$H:$H,'Global CCS Database'!$I:$I,_xlfn.CONCAT("&lt;=",Y$2),'Global CCS Database'!$J:$J,$A3)</f>
        <v>6400000</v>
      </c>
      <c r="Z3" s="28">
        <f>SUMIFS('Global CCS Database'!$H:$H,'Global CCS Database'!$I:$I,_xlfn.CONCAT("&lt;=",Z$2),'Global CCS Database'!$J:$J,$A3)</f>
        <v>6400000</v>
      </c>
      <c r="AA3" s="28">
        <f>SUMIFS('Global CCS Database'!$H:$H,'Global CCS Database'!$I:$I,_xlfn.CONCAT("&lt;=",AA$2),'Global CCS Database'!$J:$J,$A3)</f>
        <v>6400000</v>
      </c>
      <c r="AB3" s="28">
        <f>SUMIFS('Global CCS Database'!$H:$H,'Global CCS Database'!$I:$I,_xlfn.CONCAT("&lt;=",AB$2),'Global CCS Database'!$J:$J,$A3)</f>
        <v>6400000</v>
      </c>
      <c r="AC3" s="28">
        <f>SUMIFS('Global CCS Database'!$H:$H,'Global CCS Database'!$I:$I,_xlfn.CONCAT("&lt;=",AC$2),'Global CCS Database'!$J:$J,$A3)</f>
        <v>6400000</v>
      </c>
      <c r="AD3" s="28">
        <f>SUMIFS('Global CCS Database'!$H:$H,'Global CCS Database'!$I:$I,_xlfn.CONCAT("&lt;=",AD$2),'Global CCS Database'!$J:$J,$A3)</f>
        <v>6400000</v>
      </c>
      <c r="AE3" s="28">
        <f>SUMIFS('Global CCS Database'!$H:$H,'Global CCS Database'!$I:$I,_xlfn.CONCAT("&lt;=",AE$2),'Global CCS Database'!$J:$J,$A3)</f>
        <v>6400000</v>
      </c>
      <c r="AF3" s="28">
        <f>SUMIFS('Global CCS Database'!$H:$H,'Global CCS Database'!$I:$I,_xlfn.CONCAT("&lt;=",AF$2),'Global CCS Database'!$J:$J,$A3)</f>
        <v>6400000</v>
      </c>
      <c r="AG3" s="28">
        <f>SUMIFS('Global CCS Database'!$H:$H,'Global CCS Database'!$I:$I,_xlfn.CONCAT("&lt;=",AG$2),'Global CCS Database'!$J:$J,$A3)</f>
        <v>6400000</v>
      </c>
      <c r="AH3" s="28">
        <f>SUMIFS('Global CCS Database'!$H:$H,'Global CCS Database'!$I:$I,_xlfn.CONCAT("&lt;=",AH$2),'Global CCS Database'!$J:$J,$A3)</f>
        <v>6400000</v>
      </c>
    </row>
    <row r="4" spans="1:34" s="2" customFormat="1" x14ac:dyDescent="0.2">
      <c r="A4" s="30" t="s">
        <v>117</v>
      </c>
      <c r="B4" s="28">
        <f>SUMIFS('Global CCS Database'!$H:$H,'Global CCS Database'!$I:$I,_xlfn.CONCAT("&lt;=",B$2),'Global CCS Database'!$J:$J,$A4)</f>
        <v>1400000</v>
      </c>
      <c r="C4" s="28">
        <f>SUMIFS('Global CCS Database'!$H:$H,'Global CCS Database'!$I:$I,_xlfn.CONCAT("&lt;=",C$2),'Global CCS Database'!$J:$J,$A4)</f>
        <v>1400000</v>
      </c>
      <c r="D4" s="28">
        <f>SUMIFS('Global CCS Database'!$H:$H,'Global CCS Database'!$I:$I,_xlfn.CONCAT("&lt;=",D$2),'Global CCS Database'!$J:$J,$A4)</f>
        <v>1400000</v>
      </c>
      <c r="E4" s="28">
        <f>SUMIFS('Global CCS Database'!$H:$H,'Global CCS Database'!$I:$I,_xlfn.CONCAT("&lt;=",E$2),'Global CCS Database'!$J:$J,$A4)</f>
        <v>1400000</v>
      </c>
      <c r="F4" s="28">
        <f>SUMIFS('Global CCS Database'!$H:$H,'Global CCS Database'!$I:$I,_xlfn.CONCAT("&lt;=",F$2),'Global CCS Database'!$J:$J,$A4)</f>
        <v>1400000</v>
      </c>
      <c r="G4" s="28">
        <f>SUMIFS('Global CCS Database'!$H:$H,'Global CCS Database'!$I:$I,_xlfn.CONCAT("&lt;=",G$2),'Global CCS Database'!$J:$J,$A4)</f>
        <v>1400000</v>
      </c>
      <c r="H4" s="28">
        <f>SUMIFS('Global CCS Database'!$H:$H,'Global CCS Database'!$I:$I,_xlfn.CONCAT("&lt;=",H$2),'Global CCS Database'!$J:$J,$A4)</f>
        <v>1400000</v>
      </c>
      <c r="I4" s="28">
        <f>SUMIFS('Global CCS Database'!$H:$H,'Global CCS Database'!$I:$I,_xlfn.CONCAT("&lt;=",I$2),'Global CCS Database'!$J:$J,$A4)</f>
        <v>1400000</v>
      </c>
      <c r="J4" s="28">
        <f>SUMIFS('Global CCS Database'!$H:$H,'Global CCS Database'!$I:$I,_xlfn.CONCAT("&lt;=",J$2),'Global CCS Database'!$J:$J,$A4)</f>
        <v>1400000</v>
      </c>
      <c r="K4" s="28">
        <f>SUMIFS('Global CCS Database'!$H:$H,'Global CCS Database'!$I:$I,_xlfn.CONCAT("&lt;=",K$2),'Global CCS Database'!$J:$J,$A4)</f>
        <v>1400000</v>
      </c>
      <c r="L4" s="28">
        <f>SUMIFS('Global CCS Database'!$H:$H,'Global CCS Database'!$I:$I,_xlfn.CONCAT("&lt;=",L$2),'Global CCS Database'!$J:$J,$A4)</f>
        <v>1400000</v>
      </c>
      <c r="M4" s="28">
        <f>SUMIFS('Global CCS Database'!$H:$H,'Global CCS Database'!$I:$I,_xlfn.CONCAT("&lt;=",M$2),'Global CCS Database'!$J:$J,$A4)</f>
        <v>1400000</v>
      </c>
      <c r="N4" s="28">
        <f>SUMIFS('Global CCS Database'!$H:$H,'Global CCS Database'!$I:$I,_xlfn.CONCAT("&lt;=",N$2),'Global CCS Database'!$J:$J,$A4)</f>
        <v>1400000</v>
      </c>
      <c r="O4" s="28">
        <f>SUMIFS('Global CCS Database'!$H:$H,'Global CCS Database'!$I:$I,_xlfn.CONCAT("&lt;=",O$2),'Global CCS Database'!$J:$J,$A4)</f>
        <v>1400000</v>
      </c>
      <c r="P4" s="28">
        <f>SUMIFS('Global CCS Database'!$H:$H,'Global CCS Database'!$I:$I,_xlfn.CONCAT("&lt;=",P$2),'Global CCS Database'!$J:$J,$A4)</f>
        <v>1400000</v>
      </c>
      <c r="Q4" s="28">
        <f>SUMIFS('Global CCS Database'!$H:$H,'Global CCS Database'!$I:$I,_xlfn.CONCAT("&lt;=",Q$2),'Global CCS Database'!$J:$J,$A4)</f>
        <v>1400000</v>
      </c>
      <c r="R4" s="28">
        <f>SUMIFS('Global CCS Database'!$H:$H,'Global CCS Database'!$I:$I,_xlfn.CONCAT("&lt;=",R$2),'Global CCS Database'!$J:$J,$A4)</f>
        <v>1400000</v>
      </c>
      <c r="S4" s="28">
        <f>SUMIFS('Global CCS Database'!$H:$H,'Global CCS Database'!$I:$I,_xlfn.CONCAT("&lt;=",S$2),'Global CCS Database'!$J:$J,$A4)</f>
        <v>1400000</v>
      </c>
      <c r="T4" s="28">
        <f>SUMIFS('Global CCS Database'!$H:$H,'Global CCS Database'!$I:$I,_xlfn.CONCAT("&lt;=",T$2),'Global CCS Database'!$J:$J,$A4)</f>
        <v>1400000</v>
      </c>
      <c r="U4" s="28">
        <f>SUMIFS('Global CCS Database'!$H:$H,'Global CCS Database'!$I:$I,_xlfn.CONCAT("&lt;=",U$2),'Global CCS Database'!$J:$J,$A4)</f>
        <v>1400000</v>
      </c>
      <c r="V4" s="28">
        <f>SUMIFS('Global CCS Database'!$H:$H,'Global CCS Database'!$I:$I,_xlfn.CONCAT("&lt;=",V$2),'Global CCS Database'!$J:$J,$A4)</f>
        <v>1400000</v>
      </c>
      <c r="W4" s="28">
        <f>SUMIFS('Global CCS Database'!$H:$H,'Global CCS Database'!$I:$I,_xlfn.CONCAT("&lt;=",W$2),'Global CCS Database'!$J:$J,$A4)</f>
        <v>1400000</v>
      </c>
      <c r="X4" s="28">
        <f>SUMIFS('Global CCS Database'!$H:$H,'Global CCS Database'!$I:$I,_xlfn.CONCAT("&lt;=",X$2),'Global CCS Database'!$J:$J,$A4)</f>
        <v>1400000</v>
      </c>
      <c r="Y4" s="28">
        <f>SUMIFS('Global CCS Database'!$H:$H,'Global CCS Database'!$I:$I,_xlfn.CONCAT("&lt;=",Y$2),'Global CCS Database'!$J:$J,$A4)</f>
        <v>1400000</v>
      </c>
      <c r="Z4" s="28">
        <f>SUMIFS('Global CCS Database'!$H:$H,'Global CCS Database'!$I:$I,_xlfn.CONCAT("&lt;=",Z$2),'Global CCS Database'!$J:$J,$A4)</f>
        <v>1400000</v>
      </c>
      <c r="AA4" s="28">
        <f>SUMIFS('Global CCS Database'!$H:$H,'Global CCS Database'!$I:$I,_xlfn.CONCAT("&lt;=",AA$2),'Global CCS Database'!$J:$J,$A4)</f>
        <v>1400000</v>
      </c>
      <c r="AB4" s="28">
        <f>SUMIFS('Global CCS Database'!$H:$H,'Global CCS Database'!$I:$I,_xlfn.CONCAT("&lt;=",AB$2),'Global CCS Database'!$J:$J,$A4)</f>
        <v>1400000</v>
      </c>
      <c r="AC4" s="28">
        <f>SUMIFS('Global CCS Database'!$H:$H,'Global CCS Database'!$I:$I,_xlfn.CONCAT("&lt;=",AC$2),'Global CCS Database'!$J:$J,$A4)</f>
        <v>1400000</v>
      </c>
      <c r="AD4" s="28">
        <f>SUMIFS('Global CCS Database'!$H:$H,'Global CCS Database'!$I:$I,_xlfn.CONCAT("&lt;=",AD$2),'Global CCS Database'!$J:$J,$A4)</f>
        <v>1400000</v>
      </c>
      <c r="AE4" s="28">
        <f>SUMIFS('Global CCS Database'!$H:$H,'Global CCS Database'!$I:$I,_xlfn.CONCAT("&lt;=",AE$2),'Global CCS Database'!$J:$J,$A4)</f>
        <v>1400000</v>
      </c>
      <c r="AF4" s="28">
        <f>SUMIFS('Global CCS Database'!$H:$H,'Global CCS Database'!$I:$I,_xlfn.CONCAT("&lt;=",AF$2),'Global CCS Database'!$J:$J,$A4)</f>
        <v>1400000</v>
      </c>
      <c r="AG4" s="28">
        <f>SUMIFS('Global CCS Database'!$H:$H,'Global CCS Database'!$I:$I,_xlfn.CONCAT("&lt;=",AG$2),'Global CCS Database'!$J:$J,$A4)</f>
        <v>1400000</v>
      </c>
      <c r="AH4" s="28">
        <f>SUMIFS('Global CCS Database'!$H:$H,'Global CCS Database'!$I:$I,_xlfn.CONCAT("&lt;=",AH$2),'Global CCS Database'!$J:$J,$A4)</f>
        <v>1400000</v>
      </c>
    </row>
    <row r="5" spans="1:34" s="2" customFormat="1" ht="16" x14ac:dyDescent="0.2">
      <c r="A5" s="31" t="s">
        <v>133</v>
      </c>
      <c r="B5" s="28">
        <f>SUMIFS('Global CCS Database'!$H:$H,'Global CCS Database'!$I:$I,_xlfn.CONCAT("&lt;=",B$2),'Global CCS Database'!$J:$J,$A5)</f>
        <v>20854761.904761903</v>
      </c>
      <c r="C5" s="28">
        <f>SUMIFS('Global CCS Database'!$H:$H,'Global CCS Database'!$I:$I,_xlfn.CONCAT("&lt;=",C$2),'Global CCS Database'!$J:$J,$A5)</f>
        <v>20854761.904761903</v>
      </c>
      <c r="D5" s="28">
        <f>SUMIFS('Global CCS Database'!$H:$H,'Global CCS Database'!$I:$I,_xlfn.CONCAT("&lt;=",D$2),'Global CCS Database'!$J:$J,$A5)</f>
        <v>20854761.904761903</v>
      </c>
      <c r="E5" s="28">
        <f>SUMIFS('Global CCS Database'!$H:$H,'Global CCS Database'!$I:$I,_xlfn.CONCAT("&lt;=",E$2),'Global CCS Database'!$J:$J,$A5)</f>
        <v>20854761.904761903</v>
      </c>
      <c r="F5" s="28">
        <f>SUMIFS('Global CCS Database'!$H:$H,'Global CCS Database'!$I:$I,_xlfn.CONCAT("&lt;=",F$2),'Global CCS Database'!$J:$J,$A5)</f>
        <v>20854761.904761903</v>
      </c>
      <c r="G5" s="28">
        <f>SUMIFS('Global CCS Database'!$H:$H,'Global CCS Database'!$I:$I,_xlfn.CONCAT("&lt;=",G$2),'Global CCS Database'!$J:$J,$A5)</f>
        <v>20854761.904761903</v>
      </c>
      <c r="H5" s="28">
        <f>SUMIFS('Global CCS Database'!$H:$H,'Global CCS Database'!$I:$I,_xlfn.CONCAT("&lt;=",H$2),'Global CCS Database'!$J:$J,$A5)</f>
        <v>20854761.904761903</v>
      </c>
      <c r="I5" s="28">
        <f>SUMIFS('Global CCS Database'!$H:$H,'Global CCS Database'!$I:$I,_xlfn.CONCAT("&lt;=",I$2),'Global CCS Database'!$J:$J,$A5)</f>
        <v>20854761.904761903</v>
      </c>
      <c r="J5" s="28">
        <f>SUMIFS('Global CCS Database'!$H:$H,'Global CCS Database'!$I:$I,_xlfn.CONCAT("&lt;=",J$2),'Global CCS Database'!$J:$J,$A5)</f>
        <v>20854761.904761903</v>
      </c>
      <c r="K5" s="28">
        <f>SUMIFS('Global CCS Database'!$H:$H,'Global CCS Database'!$I:$I,_xlfn.CONCAT("&lt;=",K$2),'Global CCS Database'!$J:$J,$A5)</f>
        <v>20854761.904761903</v>
      </c>
      <c r="L5" s="28">
        <f>SUMIFS('Global CCS Database'!$H:$H,'Global CCS Database'!$I:$I,_xlfn.CONCAT("&lt;=",L$2),'Global CCS Database'!$J:$J,$A5)</f>
        <v>20854761.904761903</v>
      </c>
      <c r="M5" s="28">
        <f>SUMIFS('Global CCS Database'!$H:$H,'Global CCS Database'!$I:$I,_xlfn.CONCAT("&lt;=",M$2),'Global CCS Database'!$J:$J,$A5)</f>
        <v>20854761.904761903</v>
      </c>
      <c r="N5" s="28">
        <f>SUMIFS('Global CCS Database'!$H:$H,'Global CCS Database'!$I:$I,_xlfn.CONCAT("&lt;=",N$2),'Global CCS Database'!$J:$J,$A5)</f>
        <v>20854761.904761903</v>
      </c>
      <c r="O5" s="28">
        <f>SUMIFS('Global CCS Database'!$H:$H,'Global CCS Database'!$I:$I,_xlfn.CONCAT("&lt;=",O$2),'Global CCS Database'!$J:$J,$A5)</f>
        <v>20854761.904761903</v>
      </c>
      <c r="P5" s="28">
        <f>SUMIFS('Global CCS Database'!$H:$H,'Global CCS Database'!$I:$I,_xlfn.CONCAT("&lt;=",P$2),'Global CCS Database'!$J:$J,$A5)</f>
        <v>20854761.904761903</v>
      </c>
      <c r="Q5" s="28">
        <f>SUMIFS('Global CCS Database'!$H:$H,'Global CCS Database'!$I:$I,_xlfn.CONCAT("&lt;=",Q$2),'Global CCS Database'!$J:$J,$A5)</f>
        <v>20854761.904761903</v>
      </c>
      <c r="R5" s="28">
        <f>SUMIFS('Global CCS Database'!$H:$H,'Global CCS Database'!$I:$I,_xlfn.CONCAT("&lt;=",R$2),'Global CCS Database'!$J:$J,$A5)</f>
        <v>20854761.904761903</v>
      </c>
      <c r="S5" s="28">
        <f>SUMIFS('Global CCS Database'!$H:$H,'Global CCS Database'!$I:$I,_xlfn.CONCAT("&lt;=",S$2),'Global CCS Database'!$J:$J,$A5)</f>
        <v>20854761.904761903</v>
      </c>
      <c r="T5" s="28">
        <f>SUMIFS('Global CCS Database'!$H:$H,'Global CCS Database'!$I:$I,_xlfn.CONCAT("&lt;=",T$2),'Global CCS Database'!$J:$J,$A5)</f>
        <v>20854761.904761903</v>
      </c>
      <c r="U5" s="28">
        <f>SUMIFS('Global CCS Database'!$H:$H,'Global CCS Database'!$I:$I,_xlfn.CONCAT("&lt;=",U$2),'Global CCS Database'!$J:$J,$A5)</f>
        <v>20854761.904761903</v>
      </c>
      <c r="V5" s="28">
        <f>SUMIFS('Global CCS Database'!$H:$H,'Global CCS Database'!$I:$I,_xlfn.CONCAT("&lt;=",V$2),'Global CCS Database'!$J:$J,$A5)</f>
        <v>20854761.904761903</v>
      </c>
      <c r="W5" s="28">
        <f>SUMIFS('Global CCS Database'!$H:$H,'Global CCS Database'!$I:$I,_xlfn.CONCAT("&lt;=",W$2),'Global CCS Database'!$J:$J,$A5)</f>
        <v>20854761.904761903</v>
      </c>
      <c r="X5" s="28">
        <f>SUMIFS('Global CCS Database'!$H:$H,'Global CCS Database'!$I:$I,_xlfn.CONCAT("&lt;=",X$2),'Global CCS Database'!$J:$J,$A5)</f>
        <v>20854761.904761903</v>
      </c>
      <c r="Y5" s="28">
        <f>SUMIFS('Global CCS Database'!$H:$H,'Global CCS Database'!$I:$I,_xlfn.CONCAT("&lt;=",Y$2),'Global CCS Database'!$J:$J,$A5)</f>
        <v>20854761.904761903</v>
      </c>
      <c r="Z5" s="28">
        <f>SUMIFS('Global CCS Database'!$H:$H,'Global CCS Database'!$I:$I,_xlfn.CONCAT("&lt;=",Z$2),'Global CCS Database'!$J:$J,$A5)</f>
        <v>20854761.904761903</v>
      </c>
      <c r="AA5" s="28">
        <f>SUMIFS('Global CCS Database'!$H:$H,'Global CCS Database'!$I:$I,_xlfn.CONCAT("&lt;=",AA$2),'Global CCS Database'!$J:$J,$A5)</f>
        <v>20854761.904761903</v>
      </c>
      <c r="AB5" s="28">
        <f>SUMIFS('Global CCS Database'!$H:$H,'Global CCS Database'!$I:$I,_xlfn.CONCAT("&lt;=",AB$2),'Global CCS Database'!$J:$J,$A5)</f>
        <v>20854761.904761903</v>
      </c>
      <c r="AC5" s="28">
        <f>SUMIFS('Global CCS Database'!$H:$H,'Global CCS Database'!$I:$I,_xlfn.CONCAT("&lt;=",AC$2),'Global CCS Database'!$J:$J,$A5)</f>
        <v>20854761.904761903</v>
      </c>
      <c r="AD5" s="28">
        <f>SUMIFS('Global CCS Database'!$H:$H,'Global CCS Database'!$I:$I,_xlfn.CONCAT("&lt;=",AD$2),'Global CCS Database'!$J:$J,$A5)</f>
        <v>20854761.904761903</v>
      </c>
      <c r="AE5" s="28">
        <f>SUMIFS('Global CCS Database'!$H:$H,'Global CCS Database'!$I:$I,_xlfn.CONCAT("&lt;=",AE$2),'Global CCS Database'!$J:$J,$A5)</f>
        <v>20854761.904761903</v>
      </c>
      <c r="AF5" s="28">
        <f>SUMIFS('Global CCS Database'!$H:$H,'Global CCS Database'!$I:$I,_xlfn.CONCAT("&lt;=",AF$2),'Global CCS Database'!$J:$J,$A5)</f>
        <v>20854761.904761903</v>
      </c>
      <c r="AG5" s="28">
        <f>SUMIFS('Global CCS Database'!$H:$H,'Global CCS Database'!$I:$I,_xlfn.CONCAT("&lt;=",AG$2),'Global CCS Database'!$J:$J,$A5)</f>
        <v>20854761.904761903</v>
      </c>
      <c r="AH5" s="28">
        <f>SUMIFS('Global CCS Database'!$H:$H,'Global CCS Database'!$I:$I,_xlfn.CONCAT("&lt;=",AH$2),'Global CCS Database'!$J:$J,$A5)</f>
        <v>20854761.904761903</v>
      </c>
    </row>
    <row r="6" spans="1:34" s="2" customFormat="1" ht="16" x14ac:dyDescent="0.2">
      <c r="A6" s="31" t="s">
        <v>135</v>
      </c>
      <c r="B6" s="28">
        <f>SUMIFS('Global CCS Database'!$H:$H,'Global CCS Database'!$I:$I,_xlfn.CONCAT("&lt;=",B$2),'Global CCS Database'!$J:$J,$A6)</f>
        <v>3440000</v>
      </c>
      <c r="C6" s="28">
        <f>SUMIFS('Global CCS Database'!$H:$H,'Global CCS Database'!$I:$I,_xlfn.CONCAT("&lt;=",C$2),'Global CCS Database'!$J:$J,$A6)</f>
        <v>3440000</v>
      </c>
      <c r="D6" s="28">
        <f>SUMIFS('Global CCS Database'!$H:$H,'Global CCS Database'!$I:$I,_xlfn.CONCAT("&lt;=",D$2),'Global CCS Database'!$J:$J,$A6)</f>
        <v>3440000</v>
      </c>
      <c r="E6" s="28">
        <f>SUMIFS('Global CCS Database'!$H:$H,'Global CCS Database'!$I:$I,_xlfn.CONCAT("&lt;=",E$2),'Global CCS Database'!$J:$J,$A6)</f>
        <v>3440000</v>
      </c>
      <c r="F6" s="28">
        <f>SUMIFS('Global CCS Database'!$H:$H,'Global CCS Database'!$I:$I,_xlfn.CONCAT("&lt;=",F$2),'Global CCS Database'!$J:$J,$A6)</f>
        <v>9065000</v>
      </c>
      <c r="G6" s="28">
        <f>SUMIFS('Global CCS Database'!$H:$H,'Global CCS Database'!$I:$I,_xlfn.CONCAT("&lt;=",G$2),'Global CCS Database'!$J:$J,$A6)</f>
        <v>9065000</v>
      </c>
      <c r="H6" s="28">
        <f>SUMIFS('Global CCS Database'!$H:$H,'Global CCS Database'!$I:$I,_xlfn.CONCAT("&lt;=",H$2),'Global CCS Database'!$J:$J,$A6)</f>
        <v>9065000</v>
      </c>
      <c r="I6" s="28">
        <f>SUMIFS('Global CCS Database'!$H:$H,'Global CCS Database'!$I:$I,_xlfn.CONCAT("&lt;=",I$2),'Global CCS Database'!$J:$J,$A6)</f>
        <v>9065000</v>
      </c>
      <c r="J6" s="28">
        <f>SUMIFS('Global CCS Database'!$H:$H,'Global CCS Database'!$I:$I,_xlfn.CONCAT("&lt;=",J$2),'Global CCS Database'!$J:$J,$A6)</f>
        <v>9065000</v>
      </c>
      <c r="K6" s="28">
        <f>SUMIFS('Global CCS Database'!$H:$H,'Global CCS Database'!$I:$I,_xlfn.CONCAT("&lt;=",K$2),'Global CCS Database'!$J:$J,$A6)</f>
        <v>9065000</v>
      </c>
      <c r="L6" s="28">
        <f>SUMIFS('Global CCS Database'!$H:$H,'Global CCS Database'!$I:$I,_xlfn.CONCAT("&lt;=",L$2),'Global CCS Database'!$J:$J,$A6)</f>
        <v>9065000</v>
      </c>
      <c r="M6" s="28">
        <f>SUMIFS('Global CCS Database'!$H:$H,'Global CCS Database'!$I:$I,_xlfn.CONCAT("&lt;=",M$2),'Global CCS Database'!$J:$J,$A6)</f>
        <v>9065000</v>
      </c>
      <c r="N6" s="28">
        <f>SUMIFS('Global CCS Database'!$H:$H,'Global CCS Database'!$I:$I,_xlfn.CONCAT("&lt;=",N$2),'Global CCS Database'!$J:$J,$A6)</f>
        <v>9065000</v>
      </c>
      <c r="O6" s="28">
        <f>SUMIFS('Global CCS Database'!$H:$H,'Global CCS Database'!$I:$I,_xlfn.CONCAT("&lt;=",O$2),'Global CCS Database'!$J:$J,$A6)</f>
        <v>9065000</v>
      </c>
      <c r="P6" s="28">
        <f>SUMIFS('Global CCS Database'!$H:$H,'Global CCS Database'!$I:$I,_xlfn.CONCAT("&lt;=",P$2),'Global CCS Database'!$J:$J,$A6)</f>
        <v>9065000</v>
      </c>
      <c r="Q6" s="28">
        <f>SUMIFS('Global CCS Database'!$H:$H,'Global CCS Database'!$I:$I,_xlfn.CONCAT("&lt;=",Q$2),'Global CCS Database'!$J:$J,$A6)</f>
        <v>9065000</v>
      </c>
      <c r="R6" s="28">
        <f>SUMIFS('Global CCS Database'!$H:$H,'Global CCS Database'!$I:$I,_xlfn.CONCAT("&lt;=",R$2),'Global CCS Database'!$J:$J,$A6)</f>
        <v>9065000</v>
      </c>
      <c r="S6" s="28">
        <f>SUMIFS('Global CCS Database'!$H:$H,'Global CCS Database'!$I:$I,_xlfn.CONCAT("&lt;=",S$2),'Global CCS Database'!$J:$J,$A6)</f>
        <v>9065000</v>
      </c>
      <c r="T6" s="28">
        <f>SUMIFS('Global CCS Database'!$H:$H,'Global CCS Database'!$I:$I,_xlfn.CONCAT("&lt;=",T$2),'Global CCS Database'!$J:$J,$A6)</f>
        <v>9065000</v>
      </c>
      <c r="U6" s="28">
        <f>SUMIFS('Global CCS Database'!$H:$H,'Global CCS Database'!$I:$I,_xlfn.CONCAT("&lt;=",U$2),'Global CCS Database'!$J:$J,$A6)</f>
        <v>9065000</v>
      </c>
      <c r="V6" s="28">
        <f>SUMIFS('Global CCS Database'!$H:$H,'Global CCS Database'!$I:$I,_xlfn.CONCAT("&lt;=",V$2),'Global CCS Database'!$J:$J,$A6)</f>
        <v>9065000</v>
      </c>
      <c r="W6" s="28">
        <f>SUMIFS('Global CCS Database'!$H:$H,'Global CCS Database'!$I:$I,_xlfn.CONCAT("&lt;=",W$2),'Global CCS Database'!$J:$J,$A6)</f>
        <v>9065000</v>
      </c>
      <c r="X6" s="28">
        <f>SUMIFS('Global CCS Database'!$H:$H,'Global CCS Database'!$I:$I,_xlfn.CONCAT("&lt;=",X$2),'Global CCS Database'!$J:$J,$A6)</f>
        <v>9065000</v>
      </c>
      <c r="Y6" s="28">
        <f>SUMIFS('Global CCS Database'!$H:$H,'Global CCS Database'!$I:$I,_xlfn.CONCAT("&lt;=",Y$2),'Global CCS Database'!$J:$J,$A6)</f>
        <v>9065000</v>
      </c>
      <c r="Z6" s="28">
        <f>SUMIFS('Global CCS Database'!$H:$H,'Global CCS Database'!$I:$I,_xlfn.CONCAT("&lt;=",Z$2),'Global CCS Database'!$J:$J,$A6)</f>
        <v>9065000</v>
      </c>
      <c r="AA6" s="28">
        <f>SUMIFS('Global CCS Database'!$H:$H,'Global CCS Database'!$I:$I,_xlfn.CONCAT("&lt;=",AA$2),'Global CCS Database'!$J:$J,$A6)</f>
        <v>9065000</v>
      </c>
      <c r="AB6" s="28">
        <f>SUMIFS('Global CCS Database'!$H:$H,'Global CCS Database'!$I:$I,_xlfn.CONCAT("&lt;=",AB$2),'Global CCS Database'!$J:$J,$A6)</f>
        <v>9065000</v>
      </c>
      <c r="AC6" s="28">
        <f>SUMIFS('Global CCS Database'!$H:$H,'Global CCS Database'!$I:$I,_xlfn.CONCAT("&lt;=",AC$2),'Global CCS Database'!$J:$J,$A6)</f>
        <v>9065000</v>
      </c>
      <c r="AD6" s="28">
        <f>SUMIFS('Global CCS Database'!$H:$H,'Global CCS Database'!$I:$I,_xlfn.CONCAT("&lt;=",AD$2),'Global CCS Database'!$J:$J,$A6)</f>
        <v>9065000</v>
      </c>
      <c r="AE6" s="28">
        <f>SUMIFS('Global CCS Database'!$H:$H,'Global CCS Database'!$I:$I,_xlfn.CONCAT("&lt;=",AE$2),'Global CCS Database'!$J:$J,$A6)</f>
        <v>9065000</v>
      </c>
      <c r="AF6" s="28">
        <f>SUMIFS('Global CCS Database'!$H:$H,'Global CCS Database'!$I:$I,_xlfn.CONCAT("&lt;=",AF$2),'Global CCS Database'!$J:$J,$A6)</f>
        <v>9065000</v>
      </c>
      <c r="AG6" s="28">
        <f>SUMIFS('Global CCS Database'!$H:$H,'Global CCS Database'!$I:$I,_xlfn.CONCAT("&lt;=",AG$2),'Global CCS Database'!$J:$J,$A6)</f>
        <v>9065000</v>
      </c>
      <c r="AH6" s="28">
        <f>SUMIFS('Global CCS Database'!$H:$H,'Global CCS Database'!$I:$I,_xlfn.CONCAT("&lt;=",AH$2),'Global CCS Database'!$J:$J,$A6)</f>
        <v>9065000</v>
      </c>
    </row>
    <row r="7" spans="1:34" s="2" customFormat="1" ht="16" x14ac:dyDescent="0.2">
      <c r="A7" s="31" t="s">
        <v>139</v>
      </c>
      <c r="B7" s="28">
        <f>SUMIFS('Global CCS Database'!$H:$H,'Global CCS Database'!$I:$I,_xlfn.CONCAT("&lt;=",B$2),'Global CCS Database'!$J:$J,$A7)</f>
        <v>1783333.3333333335</v>
      </c>
      <c r="C7" s="28">
        <f>SUMIFS('Global CCS Database'!$H:$H,'Global CCS Database'!$I:$I,_xlfn.CONCAT("&lt;=",C$2),'Global CCS Database'!$J:$J,$A7)</f>
        <v>1783333.3333333335</v>
      </c>
      <c r="D7" s="28">
        <f>SUMIFS('Global CCS Database'!$H:$H,'Global CCS Database'!$I:$I,_xlfn.CONCAT("&lt;=",D$2),'Global CCS Database'!$J:$J,$A7)</f>
        <v>1783333.3333333335</v>
      </c>
      <c r="E7" s="28">
        <f>SUMIFS('Global CCS Database'!$H:$H,'Global CCS Database'!$I:$I,_xlfn.CONCAT("&lt;=",E$2),'Global CCS Database'!$J:$J,$A7)</f>
        <v>1783333.3333333335</v>
      </c>
      <c r="F7" s="28">
        <f>SUMIFS('Global CCS Database'!$H:$H,'Global CCS Database'!$I:$I,_xlfn.CONCAT("&lt;=",F$2),'Global CCS Database'!$J:$J,$A7)</f>
        <v>1783333.3333333335</v>
      </c>
      <c r="G7" s="28">
        <f>SUMIFS('Global CCS Database'!$H:$H,'Global CCS Database'!$I:$I,_xlfn.CONCAT("&lt;=",G$2),'Global CCS Database'!$J:$J,$A7)</f>
        <v>1783333.3333333335</v>
      </c>
      <c r="H7" s="28">
        <f>SUMIFS('Global CCS Database'!$H:$H,'Global CCS Database'!$I:$I,_xlfn.CONCAT("&lt;=",H$2),'Global CCS Database'!$J:$J,$A7)</f>
        <v>1783333.3333333335</v>
      </c>
      <c r="I7" s="28">
        <f>SUMIFS('Global CCS Database'!$H:$H,'Global CCS Database'!$I:$I,_xlfn.CONCAT("&lt;=",I$2),'Global CCS Database'!$J:$J,$A7)</f>
        <v>2283333.3333333335</v>
      </c>
      <c r="J7" s="28">
        <f>SUMIFS('Global CCS Database'!$H:$H,'Global CCS Database'!$I:$I,_xlfn.CONCAT("&lt;=",J$2),'Global CCS Database'!$J:$J,$A7)</f>
        <v>2283333.3333333335</v>
      </c>
      <c r="K7" s="28">
        <f>SUMIFS('Global CCS Database'!$H:$H,'Global CCS Database'!$I:$I,_xlfn.CONCAT("&lt;=",K$2),'Global CCS Database'!$J:$J,$A7)</f>
        <v>2283333.3333333335</v>
      </c>
      <c r="L7" s="28">
        <f>SUMIFS('Global CCS Database'!$H:$H,'Global CCS Database'!$I:$I,_xlfn.CONCAT("&lt;=",L$2),'Global CCS Database'!$J:$J,$A7)</f>
        <v>2283333.3333333335</v>
      </c>
      <c r="M7" s="28">
        <f>SUMIFS('Global CCS Database'!$H:$H,'Global CCS Database'!$I:$I,_xlfn.CONCAT("&lt;=",M$2),'Global CCS Database'!$J:$J,$A7)</f>
        <v>2283333.3333333335</v>
      </c>
      <c r="N7" s="28">
        <f>SUMIFS('Global CCS Database'!$H:$H,'Global CCS Database'!$I:$I,_xlfn.CONCAT("&lt;=",N$2),'Global CCS Database'!$J:$J,$A7)</f>
        <v>2283333.3333333335</v>
      </c>
      <c r="O7" s="28">
        <f>SUMIFS('Global CCS Database'!$H:$H,'Global CCS Database'!$I:$I,_xlfn.CONCAT("&lt;=",O$2),'Global CCS Database'!$J:$J,$A7)</f>
        <v>2283333.3333333335</v>
      </c>
      <c r="P7" s="28">
        <f>SUMIFS('Global CCS Database'!$H:$H,'Global CCS Database'!$I:$I,_xlfn.CONCAT("&lt;=",P$2),'Global CCS Database'!$J:$J,$A7)</f>
        <v>2283333.3333333335</v>
      </c>
      <c r="Q7" s="28">
        <f>SUMIFS('Global CCS Database'!$H:$H,'Global CCS Database'!$I:$I,_xlfn.CONCAT("&lt;=",Q$2),'Global CCS Database'!$J:$J,$A7)</f>
        <v>2283333.3333333335</v>
      </c>
      <c r="R7" s="28">
        <f>SUMIFS('Global CCS Database'!$H:$H,'Global CCS Database'!$I:$I,_xlfn.CONCAT("&lt;=",R$2),'Global CCS Database'!$J:$J,$A7)</f>
        <v>2283333.3333333335</v>
      </c>
      <c r="S7" s="28">
        <f>SUMIFS('Global CCS Database'!$H:$H,'Global CCS Database'!$I:$I,_xlfn.CONCAT("&lt;=",S$2),'Global CCS Database'!$J:$J,$A7)</f>
        <v>2283333.3333333335</v>
      </c>
      <c r="T7" s="28">
        <f>SUMIFS('Global CCS Database'!$H:$H,'Global CCS Database'!$I:$I,_xlfn.CONCAT("&lt;=",T$2),'Global CCS Database'!$J:$J,$A7)</f>
        <v>2283333.3333333335</v>
      </c>
      <c r="U7" s="28">
        <f>SUMIFS('Global CCS Database'!$H:$H,'Global CCS Database'!$I:$I,_xlfn.CONCAT("&lt;=",U$2),'Global CCS Database'!$J:$J,$A7)</f>
        <v>2283333.3333333335</v>
      </c>
      <c r="V7" s="28">
        <f>SUMIFS('Global CCS Database'!$H:$H,'Global CCS Database'!$I:$I,_xlfn.CONCAT("&lt;=",V$2),'Global CCS Database'!$J:$J,$A7)</f>
        <v>2283333.3333333335</v>
      </c>
      <c r="W7" s="28">
        <f>SUMIFS('Global CCS Database'!$H:$H,'Global CCS Database'!$I:$I,_xlfn.CONCAT("&lt;=",W$2),'Global CCS Database'!$J:$J,$A7)</f>
        <v>2283333.3333333335</v>
      </c>
      <c r="X7" s="28">
        <f>SUMIFS('Global CCS Database'!$H:$H,'Global CCS Database'!$I:$I,_xlfn.CONCAT("&lt;=",X$2),'Global CCS Database'!$J:$J,$A7)</f>
        <v>2283333.3333333335</v>
      </c>
      <c r="Y7" s="28">
        <f>SUMIFS('Global CCS Database'!$H:$H,'Global CCS Database'!$I:$I,_xlfn.CONCAT("&lt;=",Y$2),'Global CCS Database'!$J:$J,$A7)</f>
        <v>2283333.3333333335</v>
      </c>
      <c r="Z7" s="28">
        <f>SUMIFS('Global CCS Database'!$H:$H,'Global CCS Database'!$I:$I,_xlfn.CONCAT("&lt;=",Z$2),'Global CCS Database'!$J:$J,$A7)</f>
        <v>2283333.3333333335</v>
      </c>
      <c r="AA7" s="28">
        <f>SUMIFS('Global CCS Database'!$H:$H,'Global CCS Database'!$I:$I,_xlfn.CONCAT("&lt;=",AA$2),'Global CCS Database'!$J:$J,$A7)</f>
        <v>2283333.3333333335</v>
      </c>
      <c r="AB7" s="28">
        <f>SUMIFS('Global CCS Database'!$H:$H,'Global CCS Database'!$I:$I,_xlfn.CONCAT("&lt;=",AB$2),'Global CCS Database'!$J:$J,$A7)</f>
        <v>2283333.3333333335</v>
      </c>
      <c r="AC7" s="28">
        <f>SUMIFS('Global CCS Database'!$H:$H,'Global CCS Database'!$I:$I,_xlfn.CONCAT("&lt;=",AC$2),'Global CCS Database'!$J:$J,$A7)</f>
        <v>2283333.3333333335</v>
      </c>
      <c r="AD7" s="28">
        <f>SUMIFS('Global CCS Database'!$H:$H,'Global CCS Database'!$I:$I,_xlfn.CONCAT("&lt;=",AD$2),'Global CCS Database'!$J:$J,$A7)</f>
        <v>2283333.3333333335</v>
      </c>
      <c r="AE7" s="28">
        <f>SUMIFS('Global CCS Database'!$H:$H,'Global CCS Database'!$I:$I,_xlfn.CONCAT("&lt;=",AE$2),'Global CCS Database'!$J:$J,$A7)</f>
        <v>2283333.3333333335</v>
      </c>
      <c r="AF7" s="28">
        <f>SUMIFS('Global CCS Database'!$H:$H,'Global CCS Database'!$I:$I,_xlfn.CONCAT("&lt;=",AF$2),'Global CCS Database'!$J:$J,$A7)</f>
        <v>2283333.3333333335</v>
      </c>
      <c r="AG7" s="28">
        <f>SUMIFS('Global CCS Database'!$H:$H,'Global CCS Database'!$I:$I,_xlfn.CONCAT("&lt;=",AG$2),'Global CCS Database'!$J:$J,$A7)</f>
        <v>2283333.3333333335</v>
      </c>
      <c r="AH7" s="28">
        <f>SUMIFS('Global CCS Database'!$H:$H,'Global CCS Database'!$I:$I,_xlfn.CONCAT("&lt;=",AH$2),'Global CCS Database'!$J:$J,$A7)</f>
        <v>2283333.3333333335</v>
      </c>
    </row>
    <row r="8" spans="1:34" s="2" customFormat="1" x14ac:dyDescent="0.2"/>
    <row r="9" spans="1:34" s="2" customFormat="1" x14ac:dyDescent="0.2"/>
    <row r="10" spans="1:34" s="2" customFormat="1" x14ac:dyDescent="0.2"/>
    <row r="11" spans="1:34" s="2" customFormat="1" x14ac:dyDescent="0.2"/>
    <row r="12" spans="1:34" s="2" customFormat="1" x14ac:dyDescent="0.2"/>
    <row r="13" spans="1:34" s="2" customFormat="1" x14ac:dyDescent="0.2"/>
    <row r="14" spans="1:34" s="2" customFormat="1" x14ac:dyDescent="0.2"/>
    <row r="15" spans="1:34" s="2" customFormat="1" x14ac:dyDescent="0.2"/>
    <row r="16" spans="1:34" s="2" customFormat="1" x14ac:dyDescent="0.2">
      <c r="A16" s="17"/>
    </row>
    <row r="17" spans="1:34" s="2" customFormat="1" x14ac:dyDescent="0.2">
      <c r="A17" s="17"/>
    </row>
    <row r="18" spans="1:34" s="2" customFormat="1" x14ac:dyDescent="0.2"/>
    <row r="19" spans="1:34" s="2" customFormat="1" x14ac:dyDescent="0.2"/>
    <row r="20" spans="1:34" s="2" customFormat="1" x14ac:dyDescent="0.2"/>
    <row r="21" spans="1:34" s="2" customFormat="1" x14ac:dyDescent="0.2"/>
    <row r="22" spans="1:34" s="2" customFormat="1" x14ac:dyDescent="0.2"/>
    <row r="23" spans="1:34" s="2" customFormat="1" x14ac:dyDescent="0.2"/>
    <row r="24" spans="1:34" s="2" customFormat="1" x14ac:dyDescent="0.2">
      <c r="A24" t="s">
        <v>103</v>
      </c>
    </row>
    <row r="25" spans="1:34" s="2" customFormat="1" x14ac:dyDescent="0.2">
      <c r="A25" t="s">
        <v>104</v>
      </c>
    </row>
    <row r="26" spans="1:34" s="2" customFormat="1" x14ac:dyDescent="0.2">
      <c r="A26" s="17"/>
    </row>
    <row r="27" spans="1:34" s="2" customFormat="1" x14ac:dyDescent="0.2">
      <c r="A27" t="s">
        <v>105</v>
      </c>
    </row>
    <row r="28" spans="1:34" s="2" customFormat="1" x14ac:dyDescent="0.2">
      <c r="A28" t="s">
        <v>106</v>
      </c>
    </row>
    <row r="29" spans="1:34" s="2" customFormat="1" x14ac:dyDescent="0.2">
      <c r="A29" t="s">
        <v>107</v>
      </c>
    </row>
    <row r="30" spans="1:34" s="2" customFormat="1" x14ac:dyDescent="0.2">
      <c r="A30" t="s">
        <v>108</v>
      </c>
    </row>
    <row r="31" spans="1:34" s="2" customFormat="1" x14ac:dyDescent="0.2">
      <c r="A31" s="17"/>
    </row>
    <row r="32" spans="1:34" s="2" customFormat="1" x14ac:dyDescent="0.2">
      <c r="A32" s="17"/>
      <c r="B32" s="36">
        <v>2018</v>
      </c>
      <c r="C32" s="2">
        <v>2019</v>
      </c>
      <c r="D32" s="2">
        <v>2020</v>
      </c>
      <c r="E32" s="2">
        <v>2021</v>
      </c>
      <c r="F32" s="2">
        <v>2022</v>
      </c>
      <c r="G32" s="2">
        <v>2023</v>
      </c>
      <c r="H32" s="2">
        <v>2024</v>
      </c>
      <c r="I32" s="2">
        <v>2025</v>
      </c>
      <c r="J32" s="2">
        <v>2026</v>
      </c>
      <c r="K32" s="2">
        <v>2027</v>
      </c>
      <c r="L32" s="2">
        <v>2028</v>
      </c>
      <c r="M32" s="2">
        <v>2029</v>
      </c>
      <c r="N32" s="2">
        <v>2030</v>
      </c>
      <c r="O32" s="2">
        <v>2031</v>
      </c>
      <c r="P32" s="2">
        <v>2032</v>
      </c>
      <c r="Q32" s="2">
        <v>2033</v>
      </c>
      <c r="R32" s="2">
        <v>2034</v>
      </c>
      <c r="S32" s="2">
        <v>2035</v>
      </c>
      <c r="T32" s="2">
        <v>2036</v>
      </c>
      <c r="U32" s="2">
        <v>2037</v>
      </c>
      <c r="V32" s="2">
        <v>2038</v>
      </c>
      <c r="W32" s="2">
        <v>2039</v>
      </c>
      <c r="X32" s="2">
        <v>2040</v>
      </c>
      <c r="Y32" s="2">
        <v>2041</v>
      </c>
      <c r="Z32" s="2">
        <v>2042</v>
      </c>
      <c r="AA32" s="2">
        <v>2043</v>
      </c>
      <c r="AB32" s="2">
        <v>2044</v>
      </c>
      <c r="AC32" s="2">
        <v>2045</v>
      </c>
      <c r="AD32" s="2">
        <v>2046</v>
      </c>
      <c r="AE32" s="2">
        <v>2047</v>
      </c>
      <c r="AF32" s="2">
        <v>2048</v>
      </c>
      <c r="AG32" s="2">
        <v>2049</v>
      </c>
      <c r="AH32" s="2">
        <v>2050</v>
      </c>
    </row>
    <row r="33" spans="1:34" s="2" customFormat="1" x14ac:dyDescent="0.2">
      <c r="A33" s="30" t="s">
        <v>116</v>
      </c>
      <c r="B33" s="28">
        <f t="shared" ref="B33:AH33" si="0">MAX(0,TREND($B3:$J3,$B$2:$J$2,B$32))</f>
        <v>0</v>
      </c>
      <c r="C33" s="28">
        <f t="shared" si="0"/>
        <v>0</v>
      </c>
      <c r="D33" s="28">
        <f t="shared" si="0"/>
        <v>0</v>
      </c>
      <c r="E33" s="28">
        <f t="shared" si="0"/>
        <v>467777.77777767181</v>
      </c>
      <c r="F33" s="28">
        <f t="shared" si="0"/>
        <v>1044444.444444418</v>
      </c>
      <c r="G33" s="28">
        <f t="shared" si="0"/>
        <v>1621111.1111109257</v>
      </c>
      <c r="H33" s="28">
        <f t="shared" si="0"/>
        <v>2197777.7777776718</v>
      </c>
      <c r="I33" s="28">
        <f t="shared" si="0"/>
        <v>2774444.444444418</v>
      </c>
      <c r="J33" s="28">
        <f t="shared" si="0"/>
        <v>3351111.1111109257</v>
      </c>
      <c r="K33" s="28">
        <f t="shared" si="0"/>
        <v>3927777.7777776718</v>
      </c>
      <c r="L33" s="28">
        <f t="shared" si="0"/>
        <v>4504444.444444418</v>
      </c>
      <c r="M33" s="28">
        <f t="shared" si="0"/>
        <v>5081111.1111109257</v>
      </c>
      <c r="N33" s="28">
        <f t="shared" si="0"/>
        <v>5657777.7777776718</v>
      </c>
      <c r="O33" s="28">
        <f t="shared" si="0"/>
        <v>6234444.444444418</v>
      </c>
      <c r="P33" s="28">
        <f t="shared" si="0"/>
        <v>6811111.1111109257</v>
      </c>
      <c r="Q33" s="28">
        <f t="shared" si="0"/>
        <v>7387777.7777776718</v>
      </c>
      <c r="R33" s="28">
        <f t="shared" si="0"/>
        <v>7964444.444444418</v>
      </c>
      <c r="S33" s="28">
        <f t="shared" si="0"/>
        <v>8541111.1111109257</v>
      </c>
      <c r="T33" s="28">
        <f t="shared" si="0"/>
        <v>9117777.7777776718</v>
      </c>
      <c r="U33" s="28">
        <f t="shared" si="0"/>
        <v>9694444.444444418</v>
      </c>
      <c r="V33" s="28">
        <f t="shared" si="0"/>
        <v>10271111.111110926</v>
      </c>
      <c r="W33" s="28">
        <f t="shared" si="0"/>
        <v>10847777.777777672</v>
      </c>
      <c r="X33" s="28">
        <f t="shared" si="0"/>
        <v>11424444.444444418</v>
      </c>
      <c r="Y33" s="28">
        <f t="shared" si="0"/>
        <v>12001111.111110926</v>
      </c>
      <c r="Z33" s="28">
        <f t="shared" si="0"/>
        <v>12577777.777777672</v>
      </c>
      <c r="AA33" s="28">
        <f t="shared" si="0"/>
        <v>13154444.444444418</v>
      </c>
      <c r="AB33" s="28">
        <f t="shared" si="0"/>
        <v>13731111.111110926</v>
      </c>
      <c r="AC33" s="28">
        <f t="shared" si="0"/>
        <v>14307777.777777672</v>
      </c>
      <c r="AD33" s="28">
        <f t="shared" si="0"/>
        <v>14884444.444444418</v>
      </c>
      <c r="AE33" s="28">
        <f t="shared" si="0"/>
        <v>15461111.111110926</v>
      </c>
      <c r="AF33" s="28">
        <f t="shared" si="0"/>
        <v>16037777.777777672</v>
      </c>
      <c r="AG33" s="28">
        <f t="shared" si="0"/>
        <v>16614444.444444418</v>
      </c>
      <c r="AH33" s="28">
        <f t="shared" si="0"/>
        <v>17191111.111110926</v>
      </c>
    </row>
    <row r="34" spans="1:34" s="2" customFormat="1" x14ac:dyDescent="0.2">
      <c r="A34" s="30" t="s">
        <v>117</v>
      </c>
      <c r="B34" s="28">
        <f t="shared" ref="B34:AH34" si="1">MAX(0,TREND($B4:$J4,$B$2:$J$2,B$32))</f>
        <v>1400000</v>
      </c>
      <c r="C34" s="28">
        <f t="shared" si="1"/>
        <v>1400000</v>
      </c>
      <c r="D34" s="28">
        <f t="shared" si="1"/>
        <v>1400000</v>
      </c>
      <c r="E34" s="28">
        <f t="shared" si="1"/>
        <v>1400000</v>
      </c>
      <c r="F34" s="28">
        <f t="shared" si="1"/>
        <v>1400000</v>
      </c>
      <c r="G34" s="28">
        <f t="shared" si="1"/>
        <v>1400000</v>
      </c>
      <c r="H34" s="28">
        <f t="shared" si="1"/>
        <v>1400000</v>
      </c>
      <c r="I34" s="28">
        <f t="shared" si="1"/>
        <v>1400000</v>
      </c>
      <c r="J34" s="28">
        <f t="shared" si="1"/>
        <v>1400000</v>
      </c>
      <c r="K34" s="28">
        <f t="shared" si="1"/>
        <v>1400000</v>
      </c>
      <c r="L34" s="28">
        <f t="shared" si="1"/>
        <v>1400000</v>
      </c>
      <c r="M34" s="28">
        <f t="shared" si="1"/>
        <v>1400000</v>
      </c>
      <c r="N34" s="28">
        <f t="shared" si="1"/>
        <v>1400000</v>
      </c>
      <c r="O34" s="28">
        <f t="shared" si="1"/>
        <v>1400000</v>
      </c>
      <c r="P34" s="28">
        <f t="shared" si="1"/>
        <v>1400000</v>
      </c>
      <c r="Q34" s="28">
        <f t="shared" si="1"/>
        <v>1400000</v>
      </c>
      <c r="R34" s="28">
        <f t="shared" si="1"/>
        <v>1400000</v>
      </c>
      <c r="S34" s="28">
        <f t="shared" si="1"/>
        <v>1400000</v>
      </c>
      <c r="T34" s="28">
        <f t="shared" si="1"/>
        <v>1400000</v>
      </c>
      <c r="U34" s="28">
        <f t="shared" si="1"/>
        <v>1400000</v>
      </c>
      <c r="V34" s="28">
        <f t="shared" si="1"/>
        <v>1400000</v>
      </c>
      <c r="W34" s="28">
        <f t="shared" si="1"/>
        <v>1400000</v>
      </c>
      <c r="X34" s="28">
        <f t="shared" si="1"/>
        <v>1400000</v>
      </c>
      <c r="Y34" s="28">
        <f t="shared" si="1"/>
        <v>1400000</v>
      </c>
      <c r="Z34" s="28">
        <f t="shared" si="1"/>
        <v>1400000</v>
      </c>
      <c r="AA34" s="28">
        <f t="shared" si="1"/>
        <v>1400000</v>
      </c>
      <c r="AB34" s="28">
        <f t="shared" si="1"/>
        <v>1400000</v>
      </c>
      <c r="AC34" s="28">
        <f t="shared" si="1"/>
        <v>1400000</v>
      </c>
      <c r="AD34" s="28">
        <f t="shared" si="1"/>
        <v>1400000</v>
      </c>
      <c r="AE34" s="28">
        <f t="shared" si="1"/>
        <v>1400000</v>
      </c>
      <c r="AF34" s="28">
        <f t="shared" si="1"/>
        <v>1400000</v>
      </c>
      <c r="AG34" s="28">
        <f t="shared" si="1"/>
        <v>1400000</v>
      </c>
      <c r="AH34" s="28">
        <f t="shared" si="1"/>
        <v>1400000</v>
      </c>
    </row>
    <row r="35" spans="1:34" s="2" customFormat="1" ht="16" x14ac:dyDescent="0.2">
      <c r="A35" s="31" t="s">
        <v>133</v>
      </c>
      <c r="B35" s="28">
        <f t="shared" ref="B35:AH35" si="2">MAX(0,TREND($B5:$J5,$B$2:$J$2,B$32))</f>
        <v>20854761.904761907</v>
      </c>
      <c r="C35" s="28">
        <f t="shared" si="2"/>
        <v>20854761.904761907</v>
      </c>
      <c r="D35" s="28">
        <f t="shared" si="2"/>
        <v>20854761.904761907</v>
      </c>
      <c r="E35" s="28">
        <f t="shared" si="2"/>
        <v>20854761.904761907</v>
      </c>
      <c r="F35" s="28">
        <f t="shared" si="2"/>
        <v>20854761.904761907</v>
      </c>
      <c r="G35" s="28">
        <f t="shared" si="2"/>
        <v>20854761.904761907</v>
      </c>
      <c r="H35" s="28">
        <f t="shared" si="2"/>
        <v>20854761.904761907</v>
      </c>
      <c r="I35" s="28">
        <f t="shared" si="2"/>
        <v>20854761.904761907</v>
      </c>
      <c r="J35" s="28">
        <f t="shared" si="2"/>
        <v>20854761.904761907</v>
      </c>
      <c r="K35" s="28">
        <f t="shared" si="2"/>
        <v>20854761.904761907</v>
      </c>
      <c r="L35" s="28">
        <f t="shared" si="2"/>
        <v>20854761.904761907</v>
      </c>
      <c r="M35" s="28">
        <f t="shared" si="2"/>
        <v>20854761.904761907</v>
      </c>
      <c r="N35" s="28">
        <f t="shared" si="2"/>
        <v>20854761.904761907</v>
      </c>
      <c r="O35" s="28">
        <f t="shared" si="2"/>
        <v>20854761.904761907</v>
      </c>
      <c r="P35" s="28">
        <f t="shared" si="2"/>
        <v>20854761.904761907</v>
      </c>
      <c r="Q35" s="28">
        <f t="shared" si="2"/>
        <v>20854761.904761907</v>
      </c>
      <c r="R35" s="28">
        <f t="shared" si="2"/>
        <v>20854761.904761907</v>
      </c>
      <c r="S35" s="28">
        <f t="shared" si="2"/>
        <v>20854761.904761907</v>
      </c>
      <c r="T35" s="28">
        <f t="shared" si="2"/>
        <v>20854761.904761907</v>
      </c>
      <c r="U35" s="28">
        <f t="shared" si="2"/>
        <v>20854761.904761907</v>
      </c>
      <c r="V35" s="28">
        <f t="shared" si="2"/>
        <v>20854761.904761907</v>
      </c>
      <c r="W35" s="28">
        <f t="shared" si="2"/>
        <v>20854761.904761907</v>
      </c>
      <c r="X35" s="28">
        <f t="shared" si="2"/>
        <v>20854761.904761907</v>
      </c>
      <c r="Y35" s="28">
        <f t="shared" si="2"/>
        <v>20854761.904761907</v>
      </c>
      <c r="Z35" s="28">
        <f t="shared" si="2"/>
        <v>20854761.904761907</v>
      </c>
      <c r="AA35" s="28">
        <f t="shared" si="2"/>
        <v>20854761.904761907</v>
      </c>
      <c r="AB35" s="28">
        <f t="shared" si="2"/>
        <v>20854761.904761907</v>
      </c>
      <c r="AC35" s="28">
        <f t="shared" si="2"/>
        <v>20854761.904761907</v>
      </c>
      <c r="AD35" s="28">
        <f t="shared" si="2"/>
        <v>20854761.904761907</v>
      </c>
      <c r="AE35" s="28">
        <f t="shared" si="2"/>
        <v>20854761.904761907</v>
      </c>
      <c r="AF35" s="28">
        <f t="shared" si="2"/>
        <v>20854761.904761907</v>
      </c>
      <c r="AG35" s="28">
        <f t="shared" si="2"/>
        <v>20854761.904761907</v>
      </c>
      <c r="AH35" s="28">
        <f t="shared" si="2"/>
        <v>20854761.904761907</v>
      </c>
    </row>
    <row r="36" spans="1:34" s="2" customFormat="1" ht="16" x14ac:dyDescent="0.2">
      <c r="A36" s="31" t="s">
        <v>135</v>
      </c>
      <c r="B36" s="28">
        <f t="shared" ref="B36:AH36" si="3">MAX(0,TREND($B6:$J6,$B$2:$J$2,B$32))</f>
        <v>2815000</v>
      </c>
      <c r="C36" s="28">
        <f t="shared" si="3"/>
        <v>3752500</v>
      </c>
      <c r="D36" s="28">
        <f t="shared" si="3"/>
        <v>4690000</v>
      </c>
      <c r="E36" s="28">
        <f t="shared" si="3"/>
        <v>5627500</v>
      </c>
      <c r="F36" s="28">
        <f t="shared" si="3"/>
        <v>6565000</v>
      </c>
      <c r="G36" s="28">
        <f t="shared" si="3"/>
        <v>7502500</v>
      </c>
      <c r="H36" s="28">
        <f t="shared" si="3"/>
        <v>8440000</v>
      </c>
      <c r="I36" s="28">
        <f t="shared" si="3"/>
        <v>9377500</v>
      </c>
      <c r="J36" s="28">
        <f t="shared" si="3"/>
        <v>10315000</v>
      </c>
      <c r="K36" s="28">
        <f t="shared" si="3"/>
        <v>11252500</v>
      </c>
      <c r="L36" s="28">
        <f t="shared" si="3"/>
        <v>12190000</v>
      </c>
      <c r="M36" s="28">
        <f t="shared" si="3"/>
        <v>13127500</v>
      </c>
      <c r="N36" s="28">
        <f t="shared" si="3"/>
        <v>14065000</v>
      </c>
      <c r="O36" s="28">
        <f t="shared" si="3"/>
        <v>15002500</v>
      </c>
      <c r="P36" s="28">
        <f t="shared" si="3"/>
        <v>15940000</v>
      </c>
      <c r="Q36" s="28">
        <f t="shared" si="3"/>
        <v>16877500</v>
      </c>
      <c r="R36" s="28">
        <f t="shared" si="3"/>
        <v>17815000</v>
      </c>
      <c r="S36" s="28">
        <f t="shared" si="3"/>
        <v>18752500</v>
      </c>
      <c r="T36" s="28">
        <f t="shared" si="3"/>
        <v>19690000</v>
      </c>
      <c r="U36" s="28">
        <f t="shared" si="3"/>
        <v>20627500</v>
      </c>
      <c r="V36" s="28">
        <f t="shared" si="3"/>
        <v>21565000</v>
      </c>
      <c r="W36" s="28">
        <f t="shared" si="3"/>
        <v>22502500</v>
      </c>
      <c r="X36" s="28">
        <f t="shared" si="3"/>
        <v>23440000</v>
      </c>
      <c r="Y36" s="28">
        <f t="shared" si="3"/>
        <v>24377500</v>
      </c>
      <c r="Z36" s="28">
        <f t="shared" si="3"/>
        <v>25315000</v>
      </c>
      <c r="AA36" s="28">
        <f t="shared" si="3"/>
        <v>26252500</v>
      </c>
      <c r="AB36" s="28">
        <f t="shared" si="3"/>
        <v>27190000</v>
      </c>
      <c r="AC36" s="28">
        <f t="shared" si="3"/>
        <v>28127500</v>
      </c>
      <c r="AD36" s="28">
        <f t="shared" si="3"/>
        <v>29065000</v>
      </c>
      <c r="AE36" s="28">
        <f t="shared" si="3"/>
        <v>30002500</v>
      </c>
      <c r="AF36" s="28">
        <f t="shared" si="3"/>
        <v>30940000</v>
      </c>
      <c r="AG36" s="28">
        <f t="shared" si="3"/>
        <v>31877500</v>
      </c>
      <c r="AH36" s="28">
        <f t="shared" si="3"/>
        <v>32815000</v>
      </c>
    </row>
    <row r="37" spans="1:34" s="2" customFormat="1" ht="16" x14ac:dyDescent="0.2">
      <c r="A37" s="31" t="s">
        <v>139</v>
      </c>
      <c r="B37" s="28">
        <f t="shared" ref="B37:AH37" si="4">MAX(0,TREND($B7:$J7,$B$2:$J$2,B$32))</f>
        <v>1661111.1111111194</v>
      </c>
      <c r="C37" s="28">
        <f t="shared" si="4"/>
        <v>1719444.4444444478</v>
      </c>
      <c r="D37" s="28">
        <f t="shared" si="4"/>
        <v>1777777.777777791</v>
      </c>
      <c r="E37" s="28">
        <f t="shared" si="4"/>
        <v>1836111.1111111194</v>
      </c>
      <c r="F37" s="28">
        <f t="shared" si="4"/>
        <v>1894444.4444444478</v>
      </c>
      <c r="G37" s="28">
        <f t="shared" si="4"/>
        <v>1952777.777777791</v>
      </c>
      <c r="H37" s="28">
        <f t="shared" si="4"/>
        <v>2011111.1111111194</v>
      </c>
      <c r="I37" s="28">
        <f t="shared" si="4"/>
        <v>2069444.4444444478</v>
      </c>
      <c r="J37" s="28">
        <f t="shared" si="4"/>
        <v>2127777.777777791</v>
      </c>
      <c r="K37" s="28">
        <f t="shared" si="4"/>
        <v>2186111.1111111194</v>
      </c>
      <c r="L37" s="28">
        <f t="shared" si="4"/>
        <v>2244444.4444444478</v>
      </c>
      <c r="M37" s="28">
        <f t="shared" si="4"/>
        <v>2302777.777777791</v>
      </c>
      <c r="N37" s="28">
        <f t="shared" si="4"/>
        <v>2361111.1111111194</v>
      </c>
      <c r="O37" s="28">
        <f t="shared" si="4"/>
        <v>2419444.4444444478</v>
      </c>
      <c r="P37" s="28">
        <f t="shared" si="4"/>
        <v>2477777.777777791</v>
      </c>
      <c r="Q37" s="28">
        <f t="shared" si="4"/>
        <v>2536111.1111111194</v>
      </c>
      <c r="R37" s="28">
        <f t="shared" si="4"/>
        <v>2594444.4444444478</v>
      </c>
      <c r="S37" s="28">
        <f t="shared" si="4"/>
        <v>2652777.777777791</v>
      </c>
      <c r="T37" s="28">
        <f t="shared" si="4"/>
        <v>2711111.1111111194</v>
      </c>
      <c r="U37" s="28">
        <f t="shared" si="4"/>
        <v>2769444.4444444478</v>
      </c>
      <c r="V37" s="28">
        <f t="shared" si="4"/>
        <v>2827777.777777791</v>
      </c>
      <c r="W37" s="28">
        <f t="shared" si="4"/>
        <v>2886111.1111111194</v>
      </c>
      <c r="X37" s="28">
        <f t="shared" si="4"/>
        <v>2944444.4444444478</v>
      </c>
      <c r="Y37" s="28">
        <f t="shared" si="4"/>
        <v>3002777.777777791</v>
      </c>
      <c r="Z37" s="28">
        <f t="shared" si="4"/>
        <v>3061111.1111111194</v>
      </c>
      <c r="AA37" s="28">
        <f t="shared" si="4"/>
        <v>3119444.4444444478</v>
      </c>
      <c r="AB37" s="28">
        <f t="shared" si="4"/>
        <v>3177777.777777791</v>
      </c>
      <c r="AC37" s="28">
        <f t="shared" si="4"/>
        <v>3236111.1111111194</v>
      </c>
      <c r="AD37" s="28">
        <f t="shared" si="4"/>
        <v>3294444.4444444478</v>
      </c>
      <c r="AE37" s="28">
        <f t="shared" si="4"/>
        <v>3352777.777777791</v>
      </c>
      <c r="AF37" s="28">
        <f t="shared" si="4"/>
        <v>3411111.1111111194</v>
      </c>
      <c r="AG37" s="28">
        <f t="shared" si="4"/>
        <v>3469444.4444444478</v>
      </c>
      <c r="AH37" s="28">
        <f t="shared" si="4"/>
        <v>3527777.777777791</v>
      </c>
    </row>
    <row r="38" spans="1:34" s="2" customFormat="1" x14ac:dyDescent="0.2">
      <c r="A38" s="17"/>
    </row>
    <row r="39" spans="1:34" s="2" customFormat="1" x14ac:dyDescent="0.2">
      <c r="A39" s="17"/>
    </row>
    <row r="40" spans="1:34" s="2" customFormat="1" x14ac:dyDescent="0.2">
      <c r="A40" s="17"/>
    </row>
    <row r="41" spans="1:34" s="2" customFormat="1" x14ac:dyDescent="0.2">
      <c r="A41" s="17"/>
    </row>
    <row r="42" spans="1:34" s="2" customFormat="1" x14ac:dyDescent="0.2">
      <c r="A42" s="17"/>
    </row>
    <row r="43" spans="1:34" s="2" customFormat="1" x14ac:dyDescent="0.2">
      <c r="A43" s="17"/>
    </row>
    <row r="44" spans="1:34" s="2" customFormat="1" x14ac:dyDescent="0.2">
      <c r="A44" s="17"/>
    </row>
    <row r="45" spans="1:34" s="2" customFormat="1" x14ac:dyDescent="0.2">
      <c r="A45" s="17"/>
    </row>
    <row r="46" spans="1:34" s="2" customFormat="1" x14ac:dyDescent="0.2">
      <c r="A46" s="17"/>
    </row>
    <row r="47" spans="1:34" s="2" customFormat="1" x14ac:dyDescent="0.2">
      <c r="A47" s="17"/>
    </row>
    <row r="48" spans="1:34" s="2" customFormat="1" x14ac:dyDescent="0.2">
      <c r="A48" s="17"/>
    </row>
    <row r="49" spans="1:34" s="2" customFormat="1" x14ac:dyDescent="0.2">
      <c r="A49" s="17"/>
    </row>
    <row r="50" spans="1:34" s="2" customFormat="1" x14ac:dyDescent="0.2">
      <c r="A50" s="17"/>
    </row>
    <row r="51" spans="1:34" s="2" customFormat="1" x14ac:dyDescent="0.2">
      <c r="A51" s="17"/>
    </row>
    <row r="52" spans="1:34" s="2" customFormat="1" x14ac:dyDescent="0.2">
      <c r="A52" s="17"/>
    </row>
    <row r="53" spans="1:34" s="2" customFormat="1" x14ac:dyDescent="0.2">
      <c r="A53" s="17"/>
    </row>
    <row r="55" spans="1:34" x14ac:dyDescent="0.2">
      <c r="A55" s="14" t="s">
        <v>157</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row>
    <row r="56" spans="1:34" s="8" customFormat="1" x14ac:dyDescent="0.2">
      <c r="A56" s="3" t="s">
        <v>99</v>
      </c>
    </row>
    <row r="57" spans="1:34" s="8" customFormat="1" x14ac:dyDescent="0.2">
      <c r="A57" s="8" t="s">
        <v>100</v>
      </c>
      <c r="B57" s="8">
        <v>2019</v>
      </c>
      <c r="C57" s="8">
        <v>2020</v>
      </c>
      <c r="D57" s="8">
        <v>2021</v>
      </c>
      <c r="E57" s="8">
        <v>2022</v>
      </c>
      <c r="F57" s="8">
        <v>2023</v>
      </c>
      <c r="G57" s="8">
        <v>2024</v>
      </c>
      <c r="H57" s="8">
        <v>2025</v>
      </c>
      <c r="I57" s="8">
        <v>2026</v>
      </c>
      <c r="J57" s="8">
        <v>2027</v>
      </c>
      <c r="K57" s="8">
        <v>2028</v>
      </c>
      <c r="L57" s="8">
        <v>2029</v>
      </c>
      <c r="M57" s="8">
        <v>2030</v>
      </c>
      <c r="N57" s="8">
        <v>2031</v>
      </c>
      <c r="O57" s="8">
        <v>2032</v>
      </c>
      <c r="P57" s="8">
        <v>2033</v>
      </c>
      <c r="Q57" s="8">
        <v>2034</v>
      </c>
      <c r="R57" s="8">
        <v>2035</v>
      </c>
      <c r="S57" s="8">
        <v>2036</v>
      </c>
      <c r="T57" s="8">
        <v>2037</v>
      </c>
      <c r="U57" s="8">
        <v>2038</v>
      </c>
      <c r="V57" s="8">
        <v>2039</v>
      </c>
      <c r="W57" s="8">
        <v>2040</v>
      </c>
      <c r="X57" s="8">
        <v>2041</v>
      </c>
      <c r="Y57" s="8">
        <v>2042</v>
      </c>
      <c r="Z57" s="8">
        <v>2043</v>
      </c>
      <c r="AA57" s="8">
        <v>2044</v>
      </c>
      <c r="AB57" s="8">
        <v>2045</v>
      </c>
      <c r="AC57" s="8">
        <v>2046</v>
      </c>
      <c r="AD57" s="8">
        <v>2047</v>
      </c>
      <c r="AE57" s="8">
        <v>2048</v>
      </c>
      <c r="AF57" s="8">
        <v>2049</v>
      </c>
      <c r="AG57" s="8">
        <v>2050</v>
      </c>
    </row>
    <row r="58" spans="1:34" s="8" customFormat="1" x14ac:dyDescent="0.2">
      <c r="A58" s="8" t="s">
        <v>141</v>
      </c>
      <c r="B58" s="29">
        <v>965687000000000</v>
      </c>
      <c r="C58" s="29">
        <v>677633000000000</v>
      </c>
      <c r="D58" s="29">
        <v>859444000000000</v>
      </c>
      <c r="E58" s="29">
        <v>832385000000000</v>
      </c>
      <c r="F58" s="29">
        <v>851629000000000</v>
      </c>
      <c r="G58" s="29">
        <v>864191000000000</v>
      </c>
      <c r="H58" s="29">
        <v>865372000000000</v>
      </c>
      <c r="I58" s="29">
        <v>917112000000000</v>
      </c>
      <c r="J58" s="29">
        <v>943076000000000</v>
      </c>
      <c r="K58" s="29">
        <v>954132000000000</v>
      </c>
      <c r="L58" s="29">
        <v>937631000000000</v>
      </c>
      <c r="M58" s="29">
        <v>915649000000000</v>
      </c>
      <c r="N58" s="29">
        <v>912430000000000</v>
      </c>
      <c r="O58" s="29">
        <v>917162000000000</v>
      </c>
      <c r="P58" s="29">
        <v>930202000000000</v>
      </c>
      <c r="Q58" s="29">
        <v>935034000000000</v>
      </c>
      <c r="R58" s="29">
        <v>933922000000000</v>
      </c>
      <c r="S58" s="29">
        <v>930338000000000</v>
      </c>
      <c r="T58" s="29">
        <v>928811000000000</v>
      </c>
      <c r="U58" s="29">
        <v>924286000000000</v>
      </c>
      <c r="V58" s="29">
        <v>926428000000000</v>
      </c>
      <c r="W58" s="29">
        <v>927558000000000</v>
      </c>
      <c r="X58" s="29">
        <v>923872000000000</v>
      </c>
      <c r="Y58" s="29">
        <v>924410000000000</v>
      </c>
      <c r="Z58" s="29">
        <v>926413000000000</v>
      </c>
      <c r="AA58" s="29">
        <v>929876000000000</v>
      </c>
      <c r="AB58" s="29">
        <v>928253000000000</v>
      </c>
      <c r="AC58" s="29">
        <v>935392000000000</v>
      </c>
      <c r="AD58" s="29">
        <v>942996000000000</v>
      </c>
      <c r="AE58" s="29">
        <v>948097000000000</v>
      </c>
      <c r="AF58" s="29">
        <v>950125000000000</v>
      </c>
      <c r="AG58" s="29">
        <v>957155000000000</v>
      </c>
    </row>
    <row r="59" spans="1:34" s="8" customFormat="1" x14ac:dyDescent="0.2">
      <c r="A59" s="8" t="s">
        <v>142</v>
      </c>
      <c r="B59" s="29">
        <v>479746000000000</v>
      </c>
      <c r="C59" s="29">
        <v>484190000000000</v>
      </c>
      <c r="D59" s="29">
        <v>462698000000000</v>
      </c>
      <c r="E59" s="29">
        <v>494316000000000</v>
      </c>
      <c r="F59" s="29">
        <v>494846000000000</v>
      </c>
      <c r="G59" s="29">
        <v>459789000000000</v>
      </c>
      <c r="H59" s="29">
        <v>415980000000000</v>
      </c>
      <c r="I59" s="29">
        <v>391313000000000</v>
      </c>
      <c r="J59" s="29">
        <v>377273000000000</v>
      </c>
      <c r="K59" s="29">
        <v>368717000000000</v>
      </c>
      <c r="L59" s="29">
        <v>371114000000000</v>
      </c>
      <c r="M59" s="29">
        <v>379293000000000</v>
      </c>
      <c r="N59" s="29">
        <v>380551000000000</v>
      </c>
      <c r="O59" s="29">
        <v>377811000000000</v>
      </c>
      <c r="P59" s="29">
        <v>372967000000000</v>
      </c>
      <c r="Q59" s="29">
        <v>368249000000000</v>
      </c>
      <c r="R59" s="29">
        <v>367205000000000</v>
      </c>
      <c r="S59" s="29">
        <v>368006000000000</v>
      </c>
      <c r="T59" s="29">
        <v>367335000000000</v>
      </c>
      <c r="U59" s="29">
        <v>365438000000000</v>
      </c>
      <c r="V59" s="29">
        <v>364394000000000</v>
      </c>
      <c r="W59" s="29">
        <v>363163000000000</v>
      </c>
      <c r="X59" s="29">
        <v>364813000000000</v>
      </c>
      <c r="Y59" s="29">
        <v>361827000000000</v>
      </c>
      <c r="Z59" s="29">
        <v>362320000000000</v>
      </c>
      <c r="AA59" s="29">
        <v>361327000000000</v>
      </c>
      <c r="AB59" s="29">
        <v>357980000000000</v>
      </c>
      <c r="AC59" s="29">
        <v>357046000000000</v>
      </c>
      <c r="AD59" s="29">
        <v>350668000000000</v>
      </c>
      <c r="AE59" s="29">
        <v>347430000000000</v>
      </c>
      <c r="AF59" s="29">
        <v>346497000000000</v>
      </c>
      <c r="AG59" s="29">
        <v>344835000000000</v>
      </c>
    </row>
    <row r="60" spans="1:34" s="8" customFormat="1" x14ac:dyDescent="0.2">
      <c r="A60" s="8" t="s">
        <v>143</v>
      </c>
      <c r="B60" s="8">
        <v>0</v>
      </c>
      <c r="C60" s="8">
        <v>0</v>
      </c>
      <c r="D60" s="8">
        <v>0</v>
      </c>
      <c r="E60" s="8">
        <v>0</v>
      </c>
      <c r="F60" s="8">
        <v>0</v>
      </c>
      <c r="G60" s="8">
        <v>0</v>
      </c>
      <c r="H60" s="8">
        <v>0</v>
      </c>
      <c r="I60" s="8">
        <v>0</v>
      </c>
      <c r="J60" s="8">
        <v>0</v>
      </c>
      <c r="K60" s="8">
        <v>0</v>
      </c>
      <c r="L60" s="8">
        <v>0</v>
      </c>
      <c r="M60" s="8">
        <v>0</v>
      </c>
      <c r="N60" s="8">
        <v>0</v>
      </c>
      <c r="O60" s="8">
        <v>0</v>
      </c>
      <c r="P60" s="8">
        <v>0</v>
      </c>
      <c r="Q60" s="8">
        <v>0</v>
      </c>
      <c r="R60" s="8">
        <v>0</v>
      </c>
      <c r="S60" s="8">
        <v>0</v>
      </c>
      <c r="T60" s="8">
        <v>0</v>
      </c>
      <c r="U60" s="8">
        <v>0</v>
      </c>
      <c r="V60" s="8">
        <v>0</v>
      </c>
      <c r="W60" s="8">
        <v>0</v>
      </c>
      <c r="X60" s="8">
        <v>0</v>
      </c>
      <c r="Y60" s="8">
        <v>0</v>
      </c>
      <c r="Z60" s="8">
        <v>0</v>
      </c>
      <c r="AA60" s="8">
        <v>0</v>
      </c>
      <c r="AB60" s="8">
        <v>0</v>
      </c>
      <c r="AC60" s="8">
        <v>0</v>
      </c>
      <c r="AD60" s="8">
        <v>0</v>
      </c>
      <c r="AE60" s="8">
        <v>0</v>
      </c>
      <c r="AF60" s="8">
        <v>0</v>
      </c>
      <c r="AG60" s="8">
        <v>0</v>
      </c>
    </row>
    <row r="61" spans="1:34" s="8" customFormat="1" x14ac:dyDescent="0.2">
      <c r="A61" s="8" t="s">
        <v>144</v>
      </c>
      <c r="B61" s="8">
        <v>0</v>
      </c>
      <c r="C61" s="8">
        <v>0</v>
      </c>
      <c r="D61" s="8">
        <v>0</v>
      </c>
      <c r="E61" s="8">
        <v>0</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row>
    <row r="62" spans="1:34" s="8" customFormat="1" x14ac:dyDescent="0.2">
      <c r="A62" s="8" t="s">
        <v>145</v>
      </c>
      <c r="B62" s="8">
        <v>0</v>
      </c>
      <c r="C62" s="8">
        <v>0</v>
      </c>
      <c r="D62" s="8">
        <v>0</v>
      </c>
      <c r="E62" s="8">
        <v>0</v>
      </c>
      <c r="F62" s="8">
        <v>0</v>
      </c>
      <c r="G62" s="8">
        <v>0</v>
      </c>
      <c r="H62" s="8">
        <v>0</v>
      </c>
      <c r="I62" s="8">
        <v>0</v>
      </c>
      <c r="J62" s="8">
        <v>0</v>
      </c>
      <c r="K62" s="8">
        <v>0</v>
      </c>
      <c r="L62" s="8">
        <v>0</v>
      </c>
      <c r="M62" s="8">
        <v>0</v>
      </c>
      <c r="N62" s="8">
        <v>0</v>
      </c>
      <c r="O62" s="8">
        <v>0</v>
      </c>
      <c r="P62" s="8">
        <v>0</v>
      </c>
      <c r="Q62" s="8">
        <v>0</v>
      </c>
      <c r="R62" s="8">
        <v>0</v>
      </c>
      <c r="S62" s="8">
        <v>0</v>
      </c>
      <c r="T62" s="8">
        <v>0</v>
      </c>
      <c r="U62" s="8">
        <v>0</v>
      </c>
      <c r="V62" s="8">
        <v>0</v>
      </c>
      <c r="W62" s="8">
        <v>0</v>
      </c>
      <c r="X62" s="8">
        <v>0</v>
      </c>
      <c r="Y62" s="8">
        <v>0</v>
      </c>
      <c r="Z62" s="8">
        <v>0</v>
      </c>
      <c r="AA62" s="8">
        <v>0</v>
      </c>
      <c r="AB62" s="8">
        <v>0</v>
      </c>
      <c r="AC62" s="8">
        <v>0</v>
      </c>
      <c r="AD62" s="8">
        <v>0</v>
      </c>
      <c r="AE62" s="8">
        <v>0</v>
      </c>
      <c r="AF62" s="8">
        <v>0</v>
      </c>
      <c r="AG62" s="8">
        <v>0</v>
      </c>
    </row>
    <row r="63" spans="1:34" s="8" customFormat="1" x14ac:dyDescent="0.2">
      <c r="A63" s="8" t="s">
        <v>146</v>
      </c>
      <c r="B63" s="8">
        <v>0</v>
      </c>
      <c r="C63" s="8">
        <v>0</v>
      </c>
      <c r="D63" s="8">
        <v>0</v>
      </c>
      <c r="E63" s="8">
        <v>0</v>
      </c>
      <c r="F63" s="8">
        <v>0</v>
      </c>
      <c r="G63" s="8">
        <v>0</v>
      </c>
      <c r="H63" s="8">
        <v>0</v>
      </c>
      <c r="I63" s="8">
        <v>0</v>
      </c>
      <c r="J63" s="8">
        <v>0</v>
      </c>
      <c r="K63" s="8">
        <v>0</v>
      </c>
      <c r="L63" s="8">
        <v>0</v>
      </c>
      <c r="M63" s="8">
        <v>0</v>
      </c>
      <c r="N63" s="8">
        <v>0</v>
      </c>
      <c r="O63" s="8">
        <v>0</v>
      </c>
      <c r="P63" s="8">
        <v>0</v>
      </c>
      <c r="Q63" s="8">
        <v>0</v>
      </c>
      <c r="R63" s="8">
        <v>0</v>
      </c>
      <c r="S63" s="8">
        <v>0</v>
      </c>
      <c r="T63" s="8">
        <v>0</v>
      </c>
      <c r="U63" s="8">
        <v>0</v>
      </c>
      <c r="V63" s="8">
        <v>0</v>
      </c>
      <c r="W63" s="8">
        <v>0</v>
      </c>
      <c r="X63" s="8">
        <v>0</v>
      </c>
      <c r="Y63" s="8">
        <v>0</v>
      </c>
      <c r="Z63" s="8">
        <v>0</v>
      </c>
      <c r="AA63" s="8">
        <v>0</v>
      </c>
      <c r="AB63" s="8">
        <v>0</v>
      </c>
      <c r="AC63" s="8">
        <v>0</v>
      </c>
      <c r="AD63" s="8">
        <v>0</v>
      </c>
      <c r="AE63" s="8">
        <v>0</v>
      </c>
      <c r="AF63" s="8">
        <v>0</v>
      </c>
      <c r="AG63" s="8">
        <v>0</v>
      </c>
    </row>
    <row r="64" spans="1:34" s="8" customFormat="1" x14ac:dyDescent="0.2">
      <c r="A64" s="8" t="s">
        <v>147</v>
      </c>
      <c r="B64" s="8">
        <v>0</v>
      </c>
      <c r="C64" s="8">
        <v>0</v>
      </c>
      <c r="D64" s="8">
        <v>0</v>
      </c>
      <c r="E64" s="8">
        <v>0</v>
      </c>
      <c r="F64" s="8">
        <v>0</v>
      </c>
      <c r="G64" s="8">
        <v>0</v>
      </c>
      <c r="H64" s="8">
        <v>0</v>
      </c>
      <c r="I64" s="8">
        <v>0</v>
      </c>
      <c r="J64" s="8">
        <v>0</v>
      </c>
      <c r="K64" s="8">
        <v>0</v>
      </c>
      <c r="L64" s="8">
        <v>0</v>
      </c>
      <c r="M64" s="8">
        <v>0</v>
      </c>
      <c r="N64" s="8">
        <v>0</v>
      </c>
      <c r="O64" s="8">
        <v>0</v>
      </c>
      <c r="P64" s="8">
        <v>0</v>
      </c>
      <c r="Q64" s="8">
        <v>0</v>
      </c>
      <c r="R64" s="8">
        <v>0</v>
      </c>
      <c r="S64" s="8">
        <v>0</v>
      </c>
      <c r="T64" s="8">
        <v>0</v>
      </c>
      <c r="U64" s="8">
        <v>0</v>
      </c>
      <c r="V64" s="8">
        <v>0</v>
      </c>
      <c r="W64" s="8">
        <v>0</v>
      </c>
      <c r="X64" s="8">
        <v>0</v>
      </c>
      <c r="Y64" s="8">
        <v>0</v>
      </c>
      <c r="Z64" s="8">
        <v>0</v>
      </c>
      <c r="AA64" s="8">
        <v>0</v>
      </c>
      <c r="AB64" s="8">
        <v>0</v>
      </c>
      <c r="AC64" s="8">
        <v>0</v>
      </c>
      <c r="AD64" s="8">
        <v>0</v>
      </c>
      <c r="AE64" s="8">
        <v>0</v>
      </c>
      <c r="AF64" s="8">
        <v>0</v>
      </c>
      <c r="AG64" s="8">
        <v>0</v>
      </c>
    </row>
    <row r="65" spans="1:33" s="8" customFormat="1" x14ac:dyDescent="0.2">
      <c r="A65" s="8" t="s">
        <v>148</v>
      </c>
      <c r="B65" s="8">
        <v>0</v>
      </c>
      <c r="C65" s="8">
        <v>0</v>
      </c>
      <c r="D65" s="8">
        <v>0</v>
      </c>
      <c r="E65" s="8">
        <v>0</v>
      </c>
      <c r="F65" s="8">
        <v>0</v>
      </c>
      <c r="G65" s="8">
        <v>0</v>
      </c>
      <c r="H65" s="8">
        <v>0</v>
      </c>
      <c r="I65" s="8">
        <v>0</v>
      </c>
      <c r="J65" s="8">
        <v>0</v>
      </c>
      <c r="K65" s="8">
        <v>0</v>
      </c>
      <c r="L65" s="8">
        <v>0</v>
      </c>
      <c r="M65" s="8">
        <v>0</v>
      </c>
      <c r="N65" s="8">
        <v>0</v>
      </c>
      <c r="O65" s="8">
        <v>0</v>
      </c>
      <c r="P65" s="8">
        <v>0</v>
      </c>
      <c r="Q65" s="8">
        <v>0</v>
      </c>
      <c r="R65" s="8">
        <v>0</v>
      </c>
      <c r="S65" s="8">
        <v>0</v>
      </c>
      <c r="T65" s="8">
        <v>0</v>
      </c>
      <c r="U65" s="8">
        <v>0</v>
      </c>
      <c r="V65" s="8">
        <v>0</v>
      </c>
      <c r="W65" s="8">
        <v>0</v>
      </c>
      <c r="X65" s="8">
        <v>0</v>
      </c>
      <c r="Y65" s="8">
        <v>0</v>
      </c>
      <c r="Z65" s="8">
        <v>0</v>
      </c>
      <c r="AA65" s="8">
        <v>0</v>
      </c>
      <c r="AB65" s="8">
        <v>0</v>
      </c>
      <c r="AC65" s="8">
        <v>0</v>
      </c>
      <c r="AD65" s="8">
        <v>0</v>
      </c>
      <c r="AE65" s="8">
        <v>0</v>
      </c>
      <c r="AF65" s="8">
        <v>0</v>
      </c>
      <c r="AG65" s="8">
        <v>0</v>
      </c>
    </row>
    <row r="66" spans="1:33" s="8" customFormat="1" x14ac:dyDescent="0.2">
      <c r="A66" s="8" t="s">
        <v>149</v>
      </c>
      <c r="B66" s="8">
        <v>0</v>
      </c>
      <c r="C66" s="8">
        <v>0</v>
      </c>
      <c r="D66" s="8">
        <v>0</v>
      </c>
      <c r="E66" s="8">
        <v>0</v>
      </c>
      <c r="F66" s="8">
        <v>0</v>
      </c>
      <c r="G66" s="8">
        <v>0</v>
      </c>
      <c r="H66" s="8">
        <v>0</v>
      </c>
      <c r="I66" s="8">
        <v>0</v>
      </c>
      <c r="J66" s="8">
        <v>0</v>
      </c>
      <c r="K66" s="8">
        <v>0</v>
      </c>
      <c r="L66" s="8">
        <v>0</v>
      </c>
      <c r="M66" s="8">
        <v>0</v>
      </c>
      <c r="N66" s="8">
        <v>0</v>
      </c>
      <c r="O66" s="8">
        <v>0</v>
      </c>
      <c r="P66" s="8">
        <v>0</v>
      </c>
      <c r="Q66" s="8">
        <v>0</v>
      </c>
      <c r="R66" s="8">
        <v>0</v>
      </c>
      <c r="S66" s="8">
        <v>0</v>
      </c>
      <c r="T66" s="8">
        <v>0</v>
      </c>
      <c r="U66" s="8">
        <v>0</v>
      </c>
      <c r="V66" s="8">
        <v>0</v>
      </c>
      <c r="W66" s="8">
        <v>0</v>
      </c>
      <c r="X66" s="8">
        <v>0</v>
      </c>
      <c r="Y66" s="8">
        <v>0</v>
      </c>
      <c r="Z66" s="8">
        <v>0</v>
      </c>
      <c r="AA66" s="8">
        <v>0</v>
      </c>
      <c r="AB66" s="8">
        <v>0</v>
      </c>
      <c r="AC66" s="8">
        <v>0</v>
      </c>
      <c r="AD66" s="8">
        <v>0</v>
      </c>
      <c r="AE66" s="8">
        <v>0</v>
      </c>
      <c r="AF66" s="8">
        <v>0</v>
      </c>
      <c r="AG66" s="8">
        <v>0</v>
      </c>
    </row>
    <row r="67" spans="1:33" s="8" customFormat="1" x14ac:dyDescent="0.2">
      <c r="A67" s="8" t="s">
        <v>150</v>
      </c>
      <c r="B67" s="29">
        <v>12031000000000</v>
      </c>
      <c r="C67" s="29">
        <v>11971500000000</v>
      </c>
      <c r="D67" s="29">
        <v>11834400000000</v>
      </c>
      <c r="E67" s="29">
        <v>11725300000000</v>
      </c>
      <c r="F67" s="29">
        <v>11673800000000</v>
      </c>
      <c r="G67" s="29">
        <v>11616700000000</v>
      </c>
      <c r="H67" s="29">
        <v>11550100000000</v>
      </c>
      <c r="I67" s="29">
        <v>11501900000000</v>
      </c>
      <c r="J67" s="29">
        <v>11479600000000</v>
      </c>
      <c r="K67" s="29">
        <v>11468300000000</v>
      </c>
      <c r="L67" s="29">
        <v>11431400000000</v>
      </c>
      <c r="M67" s="29">
        <v>11422200000000</v>
      </c>
      <c r="N67" s="29">
        <v>11400800000000</v>
      </c>
      <c r="O67" s="29">
        <v>11361800000000</v>
      </c>
      <c r="P67" s="29">
        <v>11335400000000</v>
      </c>
      <c r="Q67" s="29">
        <v>11322800000000</v>
      </c>
      <c r="R67" s="29">
        <v>11301900000000</v>
      </c>
      <c r="S67" s="29">
        <v>11301900000000</v>
      </c>
      <c r="T67" s="29">
        <v>11301000000000</v>
      </c>
      <c r="U67" s="29">
        <v>11293900000000</v>
      </c>
      <c r="V67" s="29">
        <v>11293900000000</v>
      </c>
      <c r="W67" s="29">
        <v>11293900000000</v>
      </c>
      <c r="X67" s="29">
        <v>11289700000000</v>
      </c>
      <c r="Y67" s="29">
        <v>11288900000000</v>
      </c>
      <c r="Z67" s="29">
        <v>11288900000000</v>
      </c>
      <c r="AA67" s="29">
        <v>11288900000000</v>
      </c>
      <c r="AB67" s="29">
        <v>11288900000000</v>
      </c>
      <c r="AC67" s="29">
        <v>11288900000000</v>
      </c>
      <c r="AD67" s="29">
        <v>11288900000000</v>
      </c>
      <c r="AE67" s="29">
        <v>11287200000000</v>
      </c>
      <c r="AF67" s="29">
        <v>11286300000000</v>
      </c>
      <c r="AG67" s="29">
        <v>11286300000000</v>
      </c>
    </row>
    <row r="68" spans="1:33" s="8" customFormat="1" x14ac:dyDescent="0.2">
      <c r="A68" s="8" t="s">
        <v>151</v>
      </c>
      <c r="B68" s="29">
        <v>112294000000000</v>
      </c>
      <c r="C68" s="29">
        <v>110916000000000</v>
      </c>
      <c r="D68" s="29">
        <v>110673000000000</v>
      </c>
      <c r="E68" s="29">
        <v>108291000000000</v>
      </c>
      <c r="F68" s="29">
        <v>107714000000000</v>
      </c>
      <c r="G68" s="29">
        <v>107052000000000</v>
      </c>
      <c r="H68" s="29">
        <v>105845000000000</v>
      </c>
      <c r="I68" s="29">
        <v>104669000000000</v>
      </c>
      <c r="J68" s="29">
        <v>104124000000000</v>
      </c>
      <c r="K68" s="29">
        <v>103866000000000</v>
      </c>
      <c r="L68" s="29">
        <v>102948000000000</v>
      </c>
      <c r="M68" s="29">
        <v>102748000000000</v>
      </c>
      <c r="N68" s="29">
        <v>102231000000000</v>
      </c>
      <c r="O68" s="29">
        <v>101256000000000</v>
      </c>
      <c r="P68" s="29">
        <v>100597000000000</v>
      </c>
      <c r="Q68" s="29">
        <v>100310000000000</v>
      </c>
      <c r="R68" s="29">
        <v>99822400000000</v>
      </c>
      <c r="S68" s="29">
        <v>99851000000000</v>
      </c>
      <c r="T68" s="29">
        <v>99879500000000</v>
      </c>
      <c r="U68" s="29">
        <v>99736000000000</v>
      </c>
      <c r="V68" s="29">
        <v>99764600000000</v>
      </c>
      <c r="W68" s="29">
        <v>99793100000000</v>
      </c>
      <c r="X68" s="29">
        <v>99735700000000</v>
      </c>
      <c r="Y68" s="29">
        <v>99764200000000</v>
      </c>
      <c r="Z68" s="29">
        <v>99792800000000</v>
      </c>
      <c r="AA68" s="29">
        <v>99792800000000</v>
      </c>
      <c r="AB68" s="29">
        <v>99821300000000</v>
      </c>
      <c r="AC68" s="29">
        <v>99821300000000</v>
      </c>
      <c r="AD68" s="29">
        <v>99821300000000</v>
      </c>
      <c r="AE68" s="29">
        <v>99792600000000</v>
      </c>
      <c r="AF68" s="29">
        <v>99792600000000</v>
      </c>
      <c r="AG68" s="29">
        <v>99792600000000</v>
      </c>
    </row>
    <row r="69" spans="1:33" s="8" customFormat="1" x14ac:dyDescent="0.2">
      <c r="A69" s="8" t="s">
        <v>152</v>
      </c>
      <c r="B69" s="29">
        <v>23686300000000</v>
      </c>
      <c r="C69" s="29">
        <v>19525600000000</v>
      </c>
      <c r="D69" s="29">
        <v>22596300000000</v>
      </c>
      <c r="E69" s="29">
        <v>22987700000000</v>
      </c>
      <c r="F69" s="29">
        <v>24733200000000</v>
      </c>
      <c r="G69" s="29">
        <v>26904500000000</v>
      </c>
      <c r="H69" s="29">
        <v>31494500000000</v>
      </c>
      <c r="I69" s="29">
        <v>34463000000000</v>
      </c>
      <c r="J69" s="29">
        <v>36159800000000</v>
      </c>
      <c r="K69" s="29">
        <v>37316100000000</v>
      </c>
      <c r="L69" s="29">
        <v>37230200000000</v>
      </c>
      <c r="M69" s="29">
        <v>36185600000000</v>
      </c>
      <c r="N69" s="29">
        <v>35972500000000</v>
      </c>
      <c r="O69" s="29">
        <v>36265600000000</v>
      </c>
      <c r="P69" s="29">
        <v>37125700000000</v>
      </c>
      <c r="Q69" s="29">
        <v>37932500000000</v>
      </c>
      <c r="R69" s="29">
        <v>38205100000000</v>
      </c>
      <c r="S69" s="29">
        <v>38248800000000</v>
      </c>
      <c r="T69" s="29">
        <v>38502600000000</v>
      </c>
      <c r="U69" s="29">
        <v>39033000000000</v>
      </c>
      <c r="V69" s="29">
        <v>39326700000000</v>
      </c>
      <c r="W69" s="29">
        <v>39460300000000</v>
      </c>
      <c r="X69" s="29">
        <v>39354700000000</v>
      </c>
      <c r="Y69" s="29">
        <v>39440800000000</v>
      </c>
      <c r="Z69" s="29">
        <v>39649600000000</v>
      </c>
      <c r="AA69" s="29">
        <v>39990200000000</v>
      </c>
      <c r="AB69" s="29">
        <v>40058400000000</v>
      </c>
      <c r="AC69" s="29">
        <v>40763800000000</v>
      </c>
      <c r="AD69" s="29">
        <v>41587400000000</v>
      </c>
      <c r="AE69" s="29">
        <v>42215100000000</v>
      </c>
      <c r="AF69" s="29">
        <v>42519600000000</v>
      </c>
      <c r="AG69" s="29">
        <v>43507100000000</v>
      </c>
    </row>
    <row r="70" spans="1:33" s="8" customFormat="1" x14ac:dyDescent="0.2">
      <c r="A70" s="8" t="s">
        <v>153</v>
      </c>
      <c r="B70" s="8">
        <v>0</v>
      </c>
      <c r="C70" s="8">
        <v>0</v>
      </c>
      <c r="D70" s="8">
        <v>0</v>
      </c>
      <c r="E70" s="8">
        <v>0</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row>
    <row r="71" spans="1:33" s="8" customFormat="1" x14ac:dyDescent="0.2">
      <c r="A71" s="8" t="s">
        <v>154</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row>
    <row r="72" spans="1:33" s="8" customFormat="1" x14ac:dyDescent="0.2">
      <c r="A72" s="8" t="s">
        <v>155</v>
      </c>
      <c r="B72" s="8">
        <v>0</v>
      </c>
      <c r="C72" s="8">
        <v>0</v>
      </c>
      <c r="D72" s="8">
        <v>0</v>
      </c>
      <c r="E72" s="8">
        <v>0</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row>
    <row r="73" spans="1:33" s="8" customFormat="1" x14ac:dyDescent="0.2">
      <c r="A73" s="8" t="s">
        <v>156</v>
      </c>
      <c r="B73" s="29">
        <v>24454600000000</v>
      </c>
      <c r="C73" s="29">
        <v>24454600000000</v>
      </c>
      <c r="D73" s="29">
        <v>24454600000000</v>
      </c>
      <c r="E73" s="29">
        <v>24454600000000</v>
      </c>
      <c r="F73" s="29">
        <v>24454600000000</v>
      </c>
      <c r="G73" s="29">
        <v>24454600000000</v>
      </c>
      <c r="H73" s="29">
        <v>24454600000000</v>
      </c>
      <c r="I73" s="29">
        <v>24454600000000</v>
      </c>
      <c r="J73" s="29">
        <v>24454600000000</v>
      </c>
      <c r="K73" s="29">
        <v>24454600000000</v>
      </c>
      <c r="L73" s="29">
        <v>24454600000000</v>
      </c>
      <c r="M73" s="29">
        <v>24454600000000</v>
      </c>
      <c r="N73" s="29">
        <v>24454600000000</v>
      </c>
      <c r="O73" s="29">
        <v>24454600000000</v>
      </c>
      <c r="P73" s="29">
        <v>24454600000000</v>
      </c>
      <c r="Q73" s="29">
        <v>24454600000000</v>
      </c>
      <c r="R73" s="29">
        <v>24454600000000</v>
      </c>
      <c r="S73" s="29">
        <v>24454600000000</v>
      </c>
      <c r="T73" s="29">
        <v>24454600000000</v>
      </c>
      <c r="U73" s="29">
        <v>24454600000000</v>
      </c>
      <c r="V73" s="29">
        <v>24454600000000</v>
      </c>
      <c r="W73" s="29">
        <v>24454600000000</v>
      </c>
      <c r="X73" s="29">
        <v>24454600000000</v>
      </c>
      <c r="Y73" s="29">
        <v>24454600000000</v>
      </c>
      <c r="Z73" s="29">
        <v>24454600000000</v>
      </c>
      <c r="AA73" s="29">
        <v>24454600000000</v>
      </c>
      <c r="AB73" s="29">
        <v>24454600000000</v>
      </c>
      <c r="AC73" s="29">
        <v>24454600000000</v>
      </c>
      <c r="AD73" s="29">
        <v>24454600000000</v>
      </c>
      <c r="AE73" s="29">
        <v>24454600000000</v>
      </c>
      <c r="AF73" s="29">
        <v>24454600000000</v>
      </c>
      <c r="AG73" s="29">
        <v>24454600000000</v>
      </c>
    </row>
    <row r="74" spans="1:33" s="8" customFormat="1" x14ac:dyDescent="0.2">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row>
    <row r="75" spans="1:33" s="8" customFormat="1" x14ac:dyDescent="0.2">
      <c r="A75" s="3" t="s">
        <v>114</v>
      </c>
    </row>
    <row r="76" spans="1:33" s="8" customFormat="1" x14ac:dyDescent="0.2">
      <c r="A76" s="8" t="s">
        <v>100</v>
      </c>
      <c r="B76" s="8">
        <v>2019</v>
      </c>
      <c r="C76" s="8">
        <v>2020</v>
      </c>
      <c r="D76" s="8">
        <v>2021</v>
      </c>
      <c r="E76" s="8">
        <v>2022</v>
      </c>
      <c r="F76" s="8">
        <v>2023</v>
      </c>
      <c r="G76" s="8">
        <v>2024</v>
      </c>
      <c r="H76" s="8">
        <v>2025</v>
      </c>
      <c r="I76" s="8">
        <v>2026</v>
      </c>
      <c r="J76" s="8">
        <v>2027</v>
      </c>
      <c r="K76" s="8">
        <v>2028</v>
      </c>
      <c r="L76" s="8">
        <v>2029</v>
      </c>
      <c r="M76" s="8">
        <v>2030</v>
      </c>
      <c r="N76" s="8">
        <v>2031</v>
      </c>
      <c r="O76" s="8">
        <v>2032</v>
      </c>
      <c r="P76" s="8">
        <v>2033</v>
      </c>
      <c r="Q76" s="8">
        <v>2034</v>
      </c>
      <c r="R76" s="8">
        <v>2035</v>
      </c>
      <c r="S76" s="8">
        <v>2036</v>
      </c>
      <c r="T76" s="8">
        <v>2037</v>
      </c>
      <c r="U76" s="8">
        <v>2038</v>
      </c>
      <c r="V76" s="8">
        <v>2039</v>
      </c>
      <c r="W76" s="8">
        <v>2040</v>
      </c>
      <c r="X76" s="8">
        <v>2041</v>
      </c>
      <c r="Y76" s="8">
        <v>2042</v>
      </c>
      <c r="Z76" s="8">
        <v>2043</v>
      </c>
      <c r="AA76" s="8">
        <v>2044</v>
      </c>
      <c r="AB76" s="8">
        <v>2045</v>
      </c>
      <c r="AC76" s="8">
        <v>2046</v>
      </c>
      <c r="AD76" s="8">
        <v>2047</v>
      </c>
      <c r="AE76" s="8">
        <v>2048</v>
      </c>
      <c r="AF76" s="8">
        <v>2049</v>
      </c>
      <c r="AG76" s="8">
        <v>2050</v>
      </c>
    </row>
    <row r="77" spans="1:33" s="8" customFormat="1" x14ac:dyDescent="0.2">
      <c r="A77" s="8" t="s">
        <v>158</v>
      </c>
      <c r="B77" s="29">
        <v>88864000000000</v>
      </c>
      <c r="C77" s="29">
        <v>78466800000000</v>
      </c>
      <c r="D77" s="29">
        <v>82008600000000</v>
      </c>
      <c r="E77" s="29">
        <v>84869700000000</v>
      </c>
      <c r="F77" s="29">
        <v>86610700000000</v>
      </c>
      <c r="G77" s="29">
        <v>88534500000000</v>
      </c>
      <c r="H77" s="29">
        <v>90540100000000</v>
      </c>
      <c r="I77" s="29">
        <v>92422100000000</v>
      </c>
      <c r="J77" s="29">
        <v>93900700000000</v>
      </c>
      <c r="K77" s="29">
        <v>95270100000000</v>
      </c>
      <c r="L77" s="29">
        <v>96218100000000</v>
      </c>
      <c r="M77" s="29">
        <v>97082700000000</v>
      </c>
      <c r="N77" s="29">
        <v>97732200000000</v>
      </c>
      <c r="O77" s="29">
        <v>98357100000000</v>
      </c>
      <c r="P77" s="29">
        <v>99011900000000</v>
      </c>
      <c r="Q77" s="29">
        <v>99711300000000</v>
      </c>
      <c r="R77" s="29">
        <v>100173000000000</v>
      </c>
      <c r="S77" s="29">
        <v>101254000000000</v>
      </c>
      <c r="T77" s="29">
        <v>102316000000000</v>
      </c>
      <c r="U77" s="29">
        <v>103392000000000</v>
      </c>
      <c r="V77" s="29">
        <v>104447000000000</v>
      </c>
      <c r="W77" s="29">
        <v>105579000000000</v>
      </c>
      <c r="X77" s="29">
        <v>106733000000000</v>
      </c>
      <c r="Y77" s="29">
        <v>107851000000000</v>
      </c>
      <c r="Z77" s="29">
        <v>108994000000000</v>
      </c>
      <c r="AA77" s="29">
        <v>110180000000000</v>
      </c>
      <c r="AB77" s="29">
        <v>111384000000000</v>
      </c>
      <c r="AC77" s="29">
        <v>112582000000000</v>
      </c>
      <c r="AD77" s="29">
        <v>113749000000000</v>
      </c>
      <c r="AE77" s="29">
        <v>114941000000000</v>
      </c>
      <c r="AF77" s="29">
        <v>116164000000000</v>
      </c>
      <c r="AG77" s="29">
        <v>117354000000000</v>
      </c>
    </row>
    <row r="78" spans="1:33" s="8" customFormat="1" x14ac:dyDescent="0.2">
      <c r="A78" s="8" t="s">
        <v>159</v>
      </c>
      <c r="B78" s="29">
        <v>396578000000000</v>
      </c>
      <c r="C78" s="29">
        <v>370124000000000</v>
      </c>
      <c r="D78" s="29">
        <v>382128000000000</v>
      </c>
      <c r="E78" s="29">
        <v>395700000000000</v>
      </c>
      <c r="F78" s="29">
        <v>399749000000000</v>
      </c>
      <c r="G78" s="29">
        <v>406802000000000</v>
      </c>
      <c r="H78" s="29">
        <v>413957000000000</v>
      </c>
      <c r="I78" s="29">
        <v>420975000000000</v>
      </c>
      <c r="J78" s="29">
        <v>421090000000000</v>
      </c>
      <c r="K78" s="29">
        <v>425184000000000</v>
      </c>
      <c r="L78" s="29">
        <v>426253000000000</v>
      </c>
      <c r="M78" s="29">
        <v>422616000000000</v>
      </c>
      <c r="N78" s="29">
        <v>422413000000000</v>
      </c>
      <c r="O78" s="29">
        <v>424470000000000</v>
      </c>
      <c r="P78" s="29">
        <v>423168000000000</v>
      </c>
      <c r="Q78" s="29">
        <v>427766000000000</v>
      </c>
      <c r="R78" s="29">
        <v>428755000000000</v>
      </c>
      <c r="S78" s="29">
        <v>428360000000000</v>
      </c>
      <c r="T78" s="29">
        <v>433470000000000</v>
      </c>
      <c r="U78" s="29">
        <v>434591000000000</v>
      </c>
      <c r="V78" s="29">
        <v>436411000000000</v>
      </c>
      <c r="W78" s="29">
        <v>438803000000000</v>
      </c>
      <c r="X78" s="29">
        <v>441259000000000</v>
      </c>
      <c r="Y78" s="29">
        <v>442574000000000</v>
      </c>
      <c r="Z78" s="29">
        <v>443919000000000</v>
      </c>
      <c r="AA78" s="29">
        <v>445410000000000</v>
      </c>
      <c r="AB78" s="29">
        <v>447242000000000</v>
      </c>
      <c r="AC78" s="29">
        <v>447063000000000</v>
      </c>
      <c r="AD78" s="29">
        <v>450469000000000</v>
      </c>
      <c r="AE78" s="29">
        <v>453097000000000</v>
      </c>
      <c r="AF78" s="29">
        <v>454807000000000</v>
      </c>
      <c r="AG78" s="29">
        <v>455116000000000</v>
      </c>
    </row>
    <row r="79" spans="1:33" s="8" customFormat="1" x14ac:dyDescent="0.2">
      <c r="A79" s="8" t="s">
        <v>160</v>
      </c>
      <c r="B79" s="29">
        <v>81262700000000</v>
      </c>
      <c r="C79" s="29">
        <v>73632900000000</v>
      </c>
      <c r="D79" s="29">
        <v>74497600000000</v>
      </c>
      <c r="E79" s="29">
        <v>75899500000000</v>
      </c>
      <c r="F79" s="29">
        <v>77396900000000</v>
      </c>
      <c r="G79" s="29">
        <v>78797700000000</v>
      </c>
      <c r="H79" s="29">
        <v>80091600000000</v>
      </c>
      <c r="I79" s="29">
        <v>81223400000000</v>
      </c>
      <c r="J79" s="29">
        <v>82208800000000</v>
      </c>
      <c r="K79" s="29">
        <v>83089100000000</v>
      </c>
      <c r="L79" s="29">
        <v>83676900000000</v>
      </c>
      <c r="M79" s="29">
        <v>84252100000000</v>
      </c>
      <c r="N79" s="29">
        <v>84549900000000</v>
      </c>
      <c r="O79" s="29">
        <v>84498100000000</v>
      </c>
      <c r="P79" s="29">
        <v>84305100000000</v>
      </c>
      <c r="Q79" s="29">
        <v>84205800000000</v>
      </c>
      <c r="R79" s="29">
        <v>84390300000000</v>
      </c>
      <c r="S79" s="29">
        <v>84841200000000</v>
      </c>
      <c r="T79" s="29">
        <v>85438500000000</v>
      </c>
      <c r="U79" s="29">
        <v>86089500000000</v>
      </c>
      <c r="V79" s="29">
        <v>86748500000000</v>
      </c>
      <c r="W79" s="29">
        <v>87450400000000</v>
      </c>
      <c r="X79" s="29">
        <v>88105100000000</v>
      </c>
      <c r="Y79" s="29">
        <v>88760600000000</v>
      </c>
      <c r="Z79" s="29">
        <v>89392100000000</v>
      </c>
      <c r="AA79" s="29">
        <v>90030300000000</v>
      </c>
      <c r="AB79" s="29">
        <v>90644000000000</v>
      </c>
      <c r="AC79" s="29">
        <v>91225100000000</v>
      </c>
      <c r="AD79" s="29">
        <v>91710300000000</v>
      </c>
      <c r="AE79" s="29">
        <v>92231400000000</v>
      </c>
      <c r="AF79" s="29">
        <v>92673600000000</v>
      </c>
      <c r="AG79" s="29">
        <v>93020200000000</v>
      </c>
    </row>
    <row r="80" spans="1:33" s="8" customFormat="1" x14ac:dyDescent="0.2">
      <c r="A80" s="8" t="s">
        <v>161</v>
      </c>
      <c r="B80" s="29">
        <v>248821000000000</v>
      </c>
      <c r="C80" s="29">
        <v>225727000000000</v>
      </c>
      <c r="D80" s="29">
        <v>245296000000000</v>
      </c>
      <c r="E80" s="29">
        <v>260912000000000</v>
      </c>
      <c r="F80" s="29">
        <v>272976000000000</v>
      </c>
      <c r="G80" s="29">
        <v>284043000000000</v>
      </c>
      <c r="H80" s="29">
        <v>293764000000000</v>
      </c>
      <c r="I80" s="29">
        <v>300960000000000</v>
      </c>
      <c r="J80" s="29">
        <v>307888000000000</v>
      </c>
      <c r="K80" s="29">
        <v>314690000000000</v>
      </c>
      <c r="L80" s="29">
        <v>320591000000000</v>
      </c>
      <c r="M80" s="29">
        <v>326709000000000</v>
      </c>
      <c r="N80" s="29">
        <v>330577000000000</v>
      </c>
      <c r="O80" s="29">
        <v>334460000000000</v>
      </c>
      <c r="P80" s="29">
        <v>338036000000000</v>
      </c>
      <c r="Q80" s="29">
        <v>341724000000000</v>
      </c>
      <c r="R80" s="29">
        <v>345701000000000</v>
      </c>
      <c r="S80" s="29">
        <v>348959000000000</v>
      </c>
      <c r="T80" s="29">
        <v>352268000000000</v>
      </c>
      <c r="U80" s="29">
        <v>355530000000000</v>
      </c>
      <c r="V80" s="29">
        <v>359037000000000</v>
      </c>
      <c r="W80" s="29">
        <v>362667000000000</v>
      </c>
      <c r="X80" s="29">
        <v>366060000000000</v>
      </c>
      <c r="Y80" s="29">
        <v>369956000000000</v>
      </c>
      <c r="Z80" s="29">
        <v>373422000000000</v>
      </c>
      <c r="AA80" s="29">
        <v>377231000000000</v>
      </c>
      <c r="AB80" s="29">
        <v>380932000000000</v>
      </c>
      <c r="AC80" s="29">
        <v>385039000000000</v>
      </c>
      <c r="AD80" s="29">
        <v>388620000000000</v>
      </c>
      <c r="AE80" s="29">
        <v>392314000000000</v>
      </c>
      <c r="AF80" s="29">
        <v>396692000000000</v>
      </c>
      <c r="AG80" s="29">
        <v>400057000000000</v>
      </c>
    </row>
    <row r="81" spans="1:34" s="8" customFormat="1" x14ac:dyDescent="0.2">
      <c r="A81" s="8" t="s">
        <v>162</v>
      </c>
      <c r="B81" s="29">
        <v>15206100000000</v>
      </c>
      <c r="C81" s="29">
        <v>13379300000000</v>
      </c>
      <c r="D81" s="29">
        <v>14198000000000</v>
      </c>
      <c r="E81" s="29">
        <v>14885900000000</v>
      </c>
      <c r="F81" s="29">
        <v>15150100000000</v>
      </c>
      <c r="G81" s="29">
        <v>15455300000000</v>
      </c>
      <c r="H81" s="29">
        <v>15757900000000</v>
      </c>
      <c r="I81" s="29">
        <v>16161800000000</v>
      </c>
      <c r="J81" s="29">
        <v>16349300000000</v>
      </c>
      <c r="K81" s="29">
        <v>16514300000000</v>
      </c>
      <c r="L81" s="29">
        <v>16620600000000</v>
      </c>
      <c r="M81" s="29">
        <v>16738700000000</v>
      </c>
      <c r="N81" s="29">
        <v>16740100000000</v>
      </c>
      <c r="O81" s="29">
        <v>16743600000000</v>
      </c>
      <c r="P81" s="29">
        <v>16778400000000</v>
      </c>
      <c r="Q81" s="29">
        <v>16818800000000</v>
      </c>
      <c r="R81" s="29">
        <v>16851200000000</v>
      </c>
      <c r="S81" s="29">
        <v>16877000000000</v>
      </c>
      <c r="T81" s="29">
        <v>16903400000000</v>
      </c>
      <c r="U81" s="29">
        <v>16921700000000</v>
      </c>
      <c r="V81" s="29">
        <v>16960900000000</v>
      </c>
      <c r="W81" s="29">
        <v>17020500000000</v>
      </c>
      <c r="X81" s="29">
        <v>17070300000000</v>
      </c>
      <c r="Y81" s="29">
        <v>17122400000000</v>
      </c>
      <c r="Z81" s="29">
        <v>17168300000000</v>
      </c>
      <c r="AA81" s="29">
        <v>17213400000000</v>
      </c>
      <c r="AB81" s="29">
        <v>17245900000000</v>
      </c>
      <c r="AC81" s="29">
        <v>17283800000000</v>
      </c>
      <c r="AD81" s="29">
        <v>17327900000000</v>
      </c>
      <c r="AE81" s="29">
        <v>17363200000000</v>
      </c>
      <c r="AF81" s="29">
        <v>17401400000000</v>
      </c>
      <c r="AG81" s="29">
        <v>17412300000000</v>
      </c>
    </row>
    <row r="82" spans="1:34" s="8" customFormat="1" x14ac:dyDescent="0.2">
      <c r="A82" s="8" t="s">
        <v>163</v>
      </c>
      <c r="B82" s="8">
        <v>0</v>
      </c>
      <c r="C82" s="8">
        <v>0</v>
      </c>
      <c r="D82" s="8">
        <v>0</v>
      </c>
      <c r="E82" s="8">
        <v>0</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row>
    <row r="83" spans="1:34" s="8" customFormat="1" x14ac:dyDescent="0.2">
      <c r="A83" s="8" t="s">
        <v>164</v>
      </c>
      <c r="B83" s="29">
        <v>67013200000000</v>
      </c>
      <c r="C83" s="29">
        <v>58715100000000</v>
      </c>
      <c r="D83" s="29">
        <v>61963100000000</v>
      </c>
      <c r="E83" s="29">
        <v>64124600000000</v>
      </c>
      <c r="F83" s="29">
        <v>65288700000000</v>
      </c>
      <c r="G83" s="29">
        <v>66662100000000</v>
      </c>
      <c r="H83" s="29">
        <v>68174600000000</v>
      </c>
      <c r="I83" s="29">
        <v>69593300000000</v>
      </c>
      <c r="J83" s="29">
        <v>70725600000000</v>
      </c>
      <c r="K83" s="29">
        <v>71791200000000</v>
      </c>
      <c r="L83" s="29">
        <v>72604100000000</v>
      </c>
      <c r="M83" s="29">
        <v>73405300000000</v>
      </c>
      <c r="N83" s="29">
        <v>74131800000000</v>
      </c>
      <c r="O83" s="29">
        <v>74984500000000</v>
      </c>
      <c r="P83" s="29">
        <v>75616400000000</v>
      </c>
      <c r="Q83" s="29">
        <v>76313300000000</v>
      </c>
      <c r="R83" s="29">
        <v>76988100000000</v>
      </c>
      <c r="S83" s="29">
        <v>77628400000000</v>
      </c>
      <c r="T83" s="29">
        <v>78282900000000</v>
      </c>
      <c r="U83" s="29">
        <v>78934700000000</v>
      </c>
      <c r="V83" s="29">
        <v>79591200000000</v>
      </c>
      <c r="W83" s="29">
        <v>80229500000000</v>
      </c>
      <c r="X83" s="29">
        <v>80875200000000</v>
      </c>
      <c r="Y83" s="29">
        <v>81500100000000</v>
      </c>
      <c r="Z83" s="29">
        <v>82156900000000</v>
      </c>
      <c r="AA83" s="29">
        <v>82835400000000</v>
      </c>
      <c r="AB83" s="29">
        <v>83542200000000</v>
      </c>
      <c r="AC83" s="29">
        <v>84236900000000</v>
      </c>
      <c r="AD83" s="29">
        <v>84935200000000</v>
      </c>
      <c r="AE83" s="29">
        <v>85667400000000</v>
      </c>
      <c r="AF83" s="29">
        <v>86405300000000</v>
      </c>
      <c r="AG83" s="29">
        <v>87142300000000</v>
      </c>
    </row>
    <row r="84" spans="1:34" s="8" customFormat="1" x14ac:dyDescent="0.2">
      <c r="A84" s="8" t="s">
        <v>165</v>
      </c>
      <c r="B84" s="29">
        <v>423421000000000</v>
      </c>
      <c r="C84" s="29">
        <v>382441000000000</v>
      </c>
      <c r="D84" s="29">
        <v>398637000000000</v>
      </c>
      <c r="E84" s="29">
        <v>410163000000000</v>
      </c>
      <c r="F84" s="29">
        <v>415775000000000</v>
      </c>
      <c r="G84" s="29">
        <v>421651000000000</v>
      </c>
      <c r="H84" s="29">
        <v>430352000000000</v>
      </c>
      <c r="I84" s="29">
        <v>435281000000000</v>
      </c>
      <c r="J84" s="29">
        <v>440674000000000</v>
      </c>
      <c r="K84" s="29">
        <v>446345000000000</v>
      </c>
      <c r="L84" s="29">
        <v>451151000000000</v>
      </c>
      <c r="M84" s="29">
        <v>453896000000000</v>
      </c>
      <c r="N84" s="29">
        <v>459746000000000</v>
      </c>
      <c r="O84" s="29">
        <v>464001000000000</v>
      </c>
      <c r="P84" s="29">
        <v>468417000000000</v>
      </c>
      <c r="Q84" s="29">
        <v>472311000000000</v>
      </c>
      <c r="R84" s="29">
        <v>476008000000000</v>
      </c>
      <c r="S84" s="29">
        <v>479945000000000</v>
      </c>
      <c r="T84" s="29">
        <v>483890000000000</v>
      </c>
      <c r="U84" s="29">
        <v>489093000000000</v>
      </c>
      <c r="V84" s="29">
        <v>492089000000000</v>
      </c>
      <c r="W84" s="29">
        <v>496364000000000</v>
      </c>
      <c r="X84" s="29">
        <v>501529000000000</v>
      </c>
      <c r="Y84" s="29">
        <v>506419000000000</v>
      </c>
      <c r="Z84" s="29">
        <v>511821000000000</v>
      </c>
      <c r="AA84" s="29">
        <v>516407000000000</v>
      </c>
      <c r="AB84" s="29">
        <v>522541000000000</v>
      </c>
      <c r="AC84" s="29">
        <v>528470000000000</v>
      </c>
      <c r="AD84" s="29">
        <v>533863000000000</v>
      </c>
      <c r="AE84" s="29">
        <v>539357000000000</v>
      </c>
      <c r="AF84" s="29">
        <v>542907000000000</v>
      </c>
      <c r="AG84" s="29">
        <v>549719000000000</v>
      </c>
    </row>
    <row r="86" spans="1:34" ht="16" x14ac:dyDescent="0.2">
      <c r="A86" s="13" t="s">
        <v>102</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row>
    <row r="87" spans="1:34" s="8" customFormat="1" x14ac:dyDescent="0.2">
      <c r="A87" s="23"/>
      <c r="B87">
        <v>2019</v>
      </c>
      <c r="C87">
        <v>2020</v>
      </c>
      <c r="D87">
        <v>2021</v>
      </c>
      <c r="E87">
        <v>2022</v>
      </c>
      <c r="F87">
        <v>2023</v>
      </c>
      <c r="G87">
        <v>2024</v>
      </c>
      <c r="H87">
        <v>2025</v>
      </c>
      <c r="I87">
        <v>2026</v>
      </c>
      <c r="J87">
        <v>2027</v>
      </c>
      <c r="K87">
        <v>2028</v>
      </c>
      <c r="L87">
        <v>2029</v>
      </c>
      <c r="M87">
        <v>2030</v>
      </c>
      <c r="N87">
        <v>2031</v>
      </c>
      <c r="O87">
        <v>2032</v>
      </c>
      <c r="P87">
        <v>2033</v>
      </c>
      <c r="Q87">
        <v>2034</v>
      </c>
      <c r="R87">
        <v>2035</v>
      </c>
      <c r="S87">
        <v>2036</v>
      </c>
      <c r="T87">
        <v>2037</v>
      </c>
      <c r="U87">
        <v>2038</v>
      </c>
      <c r="V87">
        <v>2039</v>
      </c>
      <c r="W87">
        <v>2040</v>
      </c>
      <c r="X87">
        <v>2041</v>
      </c>
      <c r="Y87">
        <v>2042</v>
      </c>
      <c r="Z87">
        <v>2043</v>
      </c>
      <c r="AA87">
        <v>2044</v>
      </c>
      <c r="AB87">
        <v>2045</v>
      </c>
      <c r="AC87">
        <v>2046</v>
      </c>
      <c r="AD87">
        <v>2047</v>
      </c>
      <c r="AE87">
        <v>2048</v>
      </c>
      <c r="AF87">
        <v>2049</v>
      </c>
      <c r="AG87">
        <v>2050</v>
      </c>
    </row>
    <row r="88" spans="1:34" s="8" customFormat="1" x14ac:dyDescent="0.2">
      <c r="A88" s="30" t="s">
        <v>116</v>
      </c>
      <c r="B88" s="32">
        <f t="shared" ref="B88:AG88" si="5">C33*10^6/B58</f>
        <v>0</v>
      </c>
      <c r="C88" s="32">
        <f t="shared" si="5"/>
        <v>0</v>
      </c>
      <c r="D88" s="32">
        <f t="shared" si="5"/>
        <v>5.4427953162471533E-4</v>
      </c>
      <c r="E88" s="32">
        <f t="shared" si="5"/>
        <v>1.2547612516376652E-3</v>
      </c>
      <c r="F88" s="32">
        <f t="shared" si="5"/>
        <v>1.903541461259452E-3</v>
      </c>
      <c r="G88" s="32">
        <f t="shared" si="5"/>
        <v>2.5431620761818532E-3</v>
      </c>
      <c r="H88" s="32">
        <f t="shared" si="5"/>
        <v>3.206071428754822E-3</v>
      </c>
      <c r="I88" s="32">
        <f t="shared" si="5"/>
        <v>3.6539824046691416E-3</v>
      </c>
      <c r="J88" s="32">
        <f t="shared" si="5"/>
        <v>4.1648581638994864E-3</v>
      </c>
      <c r="K88" s="32">
        <f t="shared" si="5"/>
        <v>4.7209866605924739E-3</v>
      </c>
      <c r="L88" s="32">
        <f t="shared" si="5"/>
        <v>5.4190946236962363E-3</v>
      </c>
      <c r="M88" s="32">
        <f t="shared" si="5"/>
        <v>6.1789810044871694E-3</v>
      </c>
      <c r="N88" s="32">
        <f t="shared" si="5"/>
        <v>6.8327920437123045E-3</v>
      </c>
      <c r="O88" s="32">
        <f t="shared" si="5"/>
        <v>7.4262901331617814E-3</v>
      </c>
      <c r="P88" s="32">
        <f t="shared" si="5"/>
        <v>7.94212200981902E-3</v>
      </c>
      <c r="Q88" s="32">
        <f t="shared" si="5"/>
        <v>8.5178126618330654E-3</v>
      </c>
      <c r="R88" s="32">
        <f t="shared" si="5"/>
        <v>9.1454223276793197E-3</v>
      </c>
      <c r="S88" s="32">
        <f t="shared" si="5"/>
        <v>9.8005002244105598E-3</v>
      </c>
      <c r="T88" s="32">
        <f t="shared" si="5"/>
        <v>1.0437478070828638E-2</v>
      </c>
      <c r="U88" s="32">
        <f t="shared" si="5"/>
        <v>1.1112481538301917E-2</v>
      </c>
      <c r="V88" s="32">
        <f t="shared" si="5"/>
        <v>1.1709250775859183E-2</v>
      </c>
      <c r="W88" s="32">
        <f t="shared" si="5"/>
        <v>1.2316690109345635E-2</v>
      </c>
      <c r="X88" s="32">
        <f t="shared" si="5"/>
        <v>1.2990014970808646E-2</v>
      </c>
      <c r="Y88" s="32">
        <f t="shared" si="5"/>
        <v>1.3606276195386973E-2</v>
      </c>
      <c r="Z88" s="32">
        <f t="shared" si="5"/>
        <v>1.419933058413949E-2</v>
      </c>
      <c r="AA88" s="32">
        <f t="shared" si="5"/>
        <v>1.476660448394294E-2</v>
      </c>
      <c r="AB88" s="32">
        <f t="shared" si="5"/>
        <v>1.5413661768696327E-2</v>
      </c>
      <c r="AC88" s="32">
        <f t="shared" si="5"/>
        <v>1.5912520573667956E-2</v>
      </c>
      <c r="AD88" s="32">
        <f t="shared" si="5"/>
        <v>1.6395733503759218E-2</v>
      </c>
      <c r="AE88" s="32">
        <f t="shared" si="5"/>
        <v>1.6915756275758358E-2</v>
      </c>
      <c r="AF88" s="32">
        <f t="shared" si="5"/>
        <v>1.7486588022043854E-2</v>
      </c>
      <c r="AG88" s="32">
        <f t="shared" si="5"/>
        <v>1.7960634496096167E-2</v>
      </c>
    </row>
    <row r="89" spans="1:34" s="8" customFormat="1" x14ac:dyDescent="0.2">
      <c r="A89" s="30" t="s">
        <v>117</v>
      </c>
      <c r="B89" s="32">
        <f t="shared" ref="B89:AG89" si="6">C34*10^6/B59</f>
        <v>2.9182108865941562E-3</v>
      </c>
      <c r="C89" s="32">
        <f t="shared" si="6"/>
        <v>2.8914269191846176E-3</v>
      </c>
      <c r="D89" s="32">
        <f t="shared" si="6"/>
        <v>3.0257316867589659E-3</v>
      </c>
      <c r="E89" s="32">
        <f t="shared" si="6"/>
        <v>2.8321964087749535E-3</v>
      </c>
      <c r="F89" s="32">
        <f t="shared" si="6"/>
        <v>2.8291630123311092E-3</v>
      </c>
      <c r="G89" s="32">
        <f t="shared" si="6"/>
        <v>3.0448749317621778E-3</v>
      </c>
      <c r="H89" s="32">
        <f t="shared" si="6"/>
        <v>3.3655464205009857E-3</v>
      </c>
      <c r="I89" s="32">
        <f t="shared" si="6"/>
        <v>3.5776986708849438E-3</v>
      </c>
      <c r="J89" s="32">
        <f t="shared" si="6"/>
        <v>3.7108406909585365E-3</v>
      </c>
      <c r="K89" s="32">
        <f t="shared" si="6"/>
        <v>3.7969499643357913E-3</v>
      </c>
      <c r="L89" s="32">
        <f t="shared" si="6"/>
        <v>3.7724257236320916E-3</v>
      </c>
      <c r="M89" s="32">
        <f t="shared" si="6"/>
        <v>3.6910778738336852E-3</v>
      </c>
      <c r="N89" s="32">
        <f t="shared" si="6"/>
        <v>3.6788761558897492E-3</v>
      </c>
      <c r="O89" s="32">
        <f t="shared" si="6"/>
        <v>3.705556481944676E-3</v>
      </c>
      <c r="P89" s="32">
        <f t="shared" si="6"/>
        <v>3.7536833017398322E-3</v>
      </c>
      <c r="Q89" s="32">
        <f t="shared" si="6"/>
        <v>3.8017754291254017E-3</v>
      </c>
      <c r="R89" s="32">
        <f t="shared" si="6"/>
        <v>3.8125842513037677E-3</v>
      </c>
      <c r="S89" s="32">
        <f t="shared" si="6"/>
        <v>3.8042857996880486E-3</v>
      </c>
      <c r="T89" s="32">
        <f t="shared" si="6"/>
        <v>3.8112349762478392E-3</v>
      </c>
      <c r="U89" s="32">
        <f t="shared" si="6"/>
        <v>3.8310192152978071E-3</v>
      </c>
      <c r="V89" s="32">
        <f t="shared" si="6"/>
        <v>3.8419952029945608E-3</v>
      </c>
      <c r="W89" s="32">
        <f t="shared" si="6"/>
        <v>3.8550182700330155E-3</v>
      </c>
      <c r="X89" s="32">
        <f t="shared" si="6"/>
        <v>3.8375825422887889E-3</v>
      </c>
      <c r="Y89" s="32">
        <f t="shared" si="6"/>
        <v>3.8692524327924669E-3</v>
      </c>
      <c r="Z89" s="32">
        <f t="shared" si="6"/>
        <v>3.8639876352395673E-3</v>
      </c>
      <c r="AA89" s="32">
        <f t="shared" si="6"/>
        <v>3.8746066582347844E-3</v>
      </c>
      <c r="AB89" s="32">
        <f t="shared" si="6"/>
        <v>3.9108330074305829E-3</v>
      </c>
      <c r="AC89" s="32">
        <f t="shared" si="6"/>
        <v>3.9210633923920171E-3</v>
      </c>
      <c r="AD89" s="32">
        <f t="shared" si="6"/>
        <v>3.992380257109289E-3</v>
      </c>
      <c r="AE89" s="32">
        <f t="shared" si="6"/>
        <v>4.0295886941254357E-3</v>
      </c>
      <c r="AF89" s="32">
        <f t="shared" si="6"/>
        <v>4.0404390225600795E-3</v>
      </c>
      <c r="AG89" s="32">
        <f t="shared" si="6"/>
        <v>4.0599127118766945E-3</v>
      </c>
    </row>
    <row r="90" spans="1:34" s="8" customFormat="1" ht="16" x14ac:dyDescent="0.2">
      <c r="A90" s="31" t="s">
        <v>133</v>
      </c>
      <c r="B90" s="32">
        <f t="shared" ref="B90:AG90" si="7">C35*10^6/B78</f>
        <v>5.2586784705056525E-2</v>
      </c>
      <c r="C90" s="32">
        <f t="shared" si="7"/>
        <v>5.6345338061735813E-2</v>
      </c>
      <c r="D90" s="32">
        <f t="shared" si="7"/>
        <v>5.4575330529984471E-2</v>
      </c>
      <c r="E90" s="32">
        <f t="shared" si="7"/>
        <v>5.2703467032504184E-2</v>
      </c>
      <c r="F90" s="32">
        <f t="shared" si="7"/>
        <v>5.216964121176515E-2</v>
      </c>
      <c r="G90" s="32">
        <f t="shared" si="7"/>
        <v>5.1265141038544321E-2</v>
      </c>
      <c r="H90" s="32">
        <f t="shared" si="7"/>
        <v>5.0379053633014793E-2</v>
      </c>
      <c r="I90" s="32">
        <f t="shared" si="7"/>
        <v>4.9539193312576536E-2</v>
      </c>
      <c r="J90" s="32">
        <f t="shared" si="7"/>
        <v>4.9525664121118779E-2</v>
      </c>
      <c r="K90" s="32">
        <f t="shared" si="7"/>
        <v>4.9048792769158543E-2</v>
      </c>
      <c r="L90" s="32">
        <f t="shared" si="7"/>
        <v>4.8925783290116216E-2</v>
      </c>
      <c r="M90" s="32">
        <f t="shared" si="7"/>
        <v>4.9346834726470147E-2</v>
      </c>
      <c r="N90" s="32">
        <f t="shared" si="7"/>
        <v>4.9370549449855722E-2</v>
      </c>
      <c r="O90" s="32">
        <f t="shared" si="7"/>
        <v>4.9131297629424711E-2</v>
      </c>
      <c r="P90" s="32">
        <f t="shared" si="7"/>
        <v>4.9282464422550631E-2</v>
      </c>
      <c r="Q90" s="32">
        <f t="shared" si="7"/>
        <v>4.8752733748736239E-2</v>
      </c>
      <c r="R90" s="32">
        <f t="shared" si="7"/>
        <v>4.8640276859189764E-2</v>
      </c>
      <c r="S90" s="32">
        <f t="shared" si="7"/>
        <v>4.8685129108137798E-2</v>
      </c>
      <c r="T90" s="32">
        <f t="shared" si="7"/>
        <v>4.8111200094036279E-2</v>
      </c>
      <c r="U90" s="32">
        <f t="shared" si="7"/>
        <v>4.7987100296052854E-2</v>
      </c>
      <c r="V90" s="32">
        <f t="shared" si="7"/>
        <v>4.7786975820412192E-2</v>
      </c>
      <c r="W90" s="32">
        <f t="shared" si="7"/>
        <v>4.7526479775119826E-2</v>
      </c>
      <c r="X90" s="32">
        <f t="shared" si="7"/>
        <v>4.726195251487654E-2</v>
      </c>
      <c r="Y90" s="32">
        <f t="shared" si="7"/>
        <v>4.712152522462211E-2</v>
      </c>
      <c r="Z90" s="32">
        <f t="shared" si="7"/>
        <v>4.697875491871694E-2</v>
      </c>
      <c r="AA90" s="32">
        <f t="shared" si="7"/>
        <v>4.6821494588720293E-2</v>
      </c>
      <c r="AB90" s="32">
        <f t="shared" si="7"/>
        <v>4.6629703616301477E-2</v>
      </c>
      <c r="AC90" s="32">
        <f t="shared" si="7"/>
        <v>4.6648373729791789E-2</v>
      </c>
      <c r="AD90" s="32">
        <f t="shared" si="7"/>
        <v>4.629566497308784E-2</v>
      </c>
      <c r="AE90" s="32">
        <f t="shared" si="7"/>
        <v>4.6027146294859392E-2</v>
      </c>
      <c r="AF90" s="32">
        <f t="shared" si="7"/>
        <v>4.5854091746085499E-2</v>
      </c>
      <c r="AG90" s="32">
        <f t="shared" si="7"/>
        <v>4.5822959212073203E-2</v>
      </c>
    </row>
    <row r="91" spans="1:34" s="8" customFormat="1" ht="16" x14ac:dyDescent="0.2">
      <c r="A91" s="31" t="s">
        <v>135</v>
      </c>
      <c r="B91" s="32">
        <f t="shared" ref="B91:AG91" si="8">C36*10^6/B80</f>
        <v>1.5081122574059264E-2</v>
      </c>
      <c r="C91" s="32">
        <f t="shared" si="8"/>
        <v>2.077731064515986E-2</v>
      </c>
      <c r="D91" s="32">
        <f t="shared" si="8"/>
        <v>2.2941670471593505E-2</v>
      </c>
      <c r="E91" s="32">
        <f t="shared" si="8"/>
        <v>2.5161740356901944E-2</v>
      </c>
      <c r="F91" s="32">
        <f t="shared" si="8"/>
        <v>2.7484101166402906E-2</v>
      </c>
      <c r="G91" s="32">
        <f t="shared" si="8"/>
        <v>2.9713810937076427E-2</v>
      </c>
      <c r="H91" s="32">
        <f t="shared" si="8"/>
        <v>3.1921882871965249E-2</v>
      </c>
      <c r="I91" s="32">
        <f t="shared" si="8"/>
        <v>3.4273657628920789E-2</v>
      </c>
      <c r="J91" s="32">
        <f t="shared" si="8"/>
        <v>3.654738086576937E-2</v>
      </c>
      <c r="K91" s="32">
        <f t="shared" si="8"/>
        <v>3.8736534367154976E-2</v>
      </c>
      <c r="L91" s="32">
        <f t="shared" si="8"/>
        <v>4.0947812009694592E-2</v>
      </c>
      <c r="M91" s="32">
        <f t="shared" si="8"/>
        <v>4.3050543449981479E-2</v>
      </c>
      <c r="N91" s="32">
        <f t="shared" si="8"/>
        <v>4.5382770126173325E-2</v>
      </c>
      <c r="O91" s="32">
        <f t="shared" si="8"/>
        <v>4.7658912874484247E-2</v>
      </c>
      <c r="P91" s="32">
        <f t="shared" si="8"/>
        <v>4.992811416535517E-2</v>
      </c>
      <c r="Q91" s="32">
        <f t="shared" si="8"/>
        <v>5.2132715290702437E-2</v>
      </c>
      <c r="R91" s="32">
        <f t="shared" si="8"/>
        <v>5.4244853211301097E-2</v>
      </c>
      <c r="S91" s="32">
        <f t="shared" si="8"/>
        <v>5.6424966829914117E-2</v>
      </c>
      <c r="T91" s="32">
        <f t="shared" si="8"/>
        <v>5.8556269658328317E-2</v>
      </c>
      <c r="U91" s="32">
        <f t="shared" si="8"/>
        <v>6.0655922144404129E-2</v>
      </c>
      <c r="V91" s="32">
        <f t="shared" si="8"/>
        <v>6.2674598996760783E-2</v>
      </c>
      <c r="W91" s="32">
        <f t="shared" si="8"/>
        <v>6.4632293536494911E-2</v>
      </c>
      <c r="X91" s="32">
        <f t="shared" si="8"/>
        <v>6.6594274162705566E-2</v>
      </c>
      <c r="Y91" s="32">
        <f t="shared" si="8"/>
        <v>6.8427056190465893E-2</v>
      </c>
      <c r="Z91" s="32">
        <f t="shared" si="8"/>
        <v>7.0302499584920006E-2</v>
      </c>
      <c r="AA91" s="32">
        <f t="shared" si="8"/>
        <v>7.2077851502129989E-2</v>
      </c>
      <c r="AB91" s="32">
        <f t="shared" si="8"/>
        <v>7.3838637867125897E-2</v>
      </c>
      <c r="AC91" s="32">
        <f t="shared" si="8"/>
        <v>7.5485859873934844E-2</v>
      </c>
      <c r="AD91" s="32">
        <f t="shared" si="8"/>
        <v>7.720266584324019E-2</v>
      </c>
      <c r="AE91" s="32">
        <f t="shared" si="8"/>
        <v>7.8865398634767048E-2</v>
      </c>
      <c r="AF91" s="32">
        <f t="shared" si="8"/>
        <v>8.0358313250582319E-2</v>
      </c>
      <c r="AG91" s="32">
        <f t="shared" si="8"/>
        <v>8.2025811321886632E-2</v>
      </c>
    </row>
    <row r="92" spans="1:34" s="8" customFormat="1" ht="16" x14ac:dyDescent="0.2">
      <c r="A92" s="31" t="s">
        <v>139</v>
      </c>
      <c r="B92" s="32">
        <f t="shared" ref="B92:AG92" si="9">C37*10^6/B84</f>
        <v>4.0608388446592113E-3</v>
      </c>
      <c r="C92" s="32">
        <f t="shared" si="9"/>
        <v>4.648502063789685E-3</v>
      </c>
      <c r="D92" s="32">
        <f t="shared" si="9"/>
        <v>4.6059726295128636E-3</v>
      </c>
      <c r="E92" s="32">
        <f t="shared" si="9"/>
        <v>4.6187599672433835E-3</v>
      </c>
      <c r="F92" s="32">
        <f t="shared" si="9"/>
        <v>4.6967176424214802E-3</v>
      </c>
      <c r="G92" s="32">
        <f t="shared" si="9"/>
        <v>4.7696106759170962E-3</v>
      </c>
      <c r="H92" s="32">
        <f t="shared" si="9"/>
        <v>4.8087250540126405E-3</v>
      </c>
      <c r="I92" s="32">
        <f t="shared" si="9"/>
        <v>4.8882854472807012E-3</v>
      </c>
      <c r="J92" s="32">
        <f t="shared" si="9"/>
        <v>4.9608352458078292E-3</v>
      </c>
      <c r="K92" s="32">
        <f t="shared" si="9"/>
        <v>5.0284968901734032E-3</v>
      </c>
      <c r="L92" s="32">
        <f t="shared" si="9"/>
        <v>5.1042284684679655E-3</v>
      </c>
      <c r="M92" s="32">
        <f t="shared" si="9"/>
        <v>5.2018768861393791E-3</v>
      </c>
      <c r="N92" s="32">
        <f t="shared" si="9"/>
        <v>5.262567688341927E-3</v>
      </c>
      <c r="O92" s="32">
        <f t="shared" si="9"/>
        <v>5.3400268054978137E-3</v>
      </c>
      <c r="P92" s="32">
        <f t="shared" si="9"/>
        <v>5.4142166298642444E-3</v>
      </c>
      <c r="Q92" s="32">
        <f t="shared" si="9"/>
        <v>5.4930849470887777E-3</v>
      </c>
      <c r="R92" s="32">
        <f t="shared" si="9"/>
        <v>5.5729688950139303E-3</v>
      </c>
      <c r="S92" s="32">
        <f t="shared" si="9"/>
        <v>5.6487954059550984E-3</v>
      </c>
      <c r="T92" s="32">
        <f t="shared" si="9"/>
        <v>5.7232934023113682E-3</v>
      </c>
      <c r="U92" s="32">
        <f t="shared" si="9"/>
        <v>5.7816770589188375E-3</v>
      </c>
      <c r="V92" s="32">
        <f t="shared" si="9"/>
        <v>5.8650185456515375E-3</v>
      </c>
      <c r="W92" s="32">
        <f t="shared" si="9"/>
        <v>5.9320265862239157E-3</v>
      </c>
      <c r="X92" s="32">
        <f t="shared" si="9"/>
        <v>5.9872465555885924E-3</v>
      </c>
      <c r="Y92" s="32">
        <f t="shared" si="9"/>
        <v>6.044621373035213E-3</v>
      </c>
      <c r="Z92" s="32">
        <f t="shared" si="9"/>
        <v>6.0947957282808793E-3</v>
      </c>
      <c r="AA92" s="32">
        <f t="shared" si="9"/>
        <v>6.1536303299099182E-3</v>
      </c>
      <c r="AB92" s="32">
        <f t="shared" si="9"/>
        <v>6.193028128149025E-3</v>
      </c>
      <c r="AC92" s="32">
        <f t="shared" si="9"/>
        <v>6.2339289731573174E-3</v>
      </c>
      <c r="AD92" s="32">
        <f t="shared" si="9"/>
        <v>6.2802212885661509E-3</v>
      </c>
      <c r="AE92" s="32">
        <f t="shared" si="9"/>
        <v>6.3244031524780798E-3</v>
      </c>
      <c r="AF92" s="32">
        <f t="shared" si="9"/>
        <v>6.3904949548347096E-3</v>
      </c>
      <c r="AG92" s="32">
        <f t="shared" si="9"/>
        <v>6.4174201324272784E-3</v>
      </c>
    </row>
    <row r="93" spans="1:34" s="8" customFormat="1" x14ac:dyDescent="0.2">
      <c r="A93" s="23"/>
    </row>
    <row r="94" spans="1:34" s="8" customFormat="1" x14ac:dyDescent="0.2">
      <c r="A94" s="23"/>
    </row>
    <row r="95" spans="1:34" s="8" customFormat="1" x14ac:dyDescent="0.2">
      <c r="A95" s="23"/>
    </row>
    <row r="96" spans="1:34" s="8" customFormat="1" x14ac:dyDescent="0.2">
      <c r="A96" s="23"/>
    </row>
    <row r="97" spans="1:1" s="8" customFormat="1" x14ac:dyDescent="0.2">
      <c r="A97" s="23"/>
    </row>
    <row r="98" spans="1:1" s="8" customFormat="1" x14ac:dyDescent="0.2">
      <c r="A98" s="23"/>
    </row>
    <row r="99" spans="1:1" s="8" customFormat="1" x14ac:dyDescent="0.2">
      <c r="A99" s="23"/>
    </row>
    <row r="100" spans="1:1" s="8" customFormat="1" x14ac:dyDescent="0.2">
      <c r="A100" s="23"/>
    </row>
    <row r="101" spans="1:1" s="8" customFormat="1" x14ac:dyDescent="0.2">
      <c r="A101" s="23"/>
    </row>
    <row r="102" spans="1:1" s="8" customFormat="1" x14ac:dyDescent="0.2">
      <c r="A102" s="23"/>
    </row>
    <row r="103" spans="1:1" s="8" customFormat="1" x14ac:dyDescent="0.2">
      <c r="A103" s="23"/>
    </row>
    <row r="104" spans="1:1" s="8" customFormat="1" x14ac:dyDescent="0.2">
      <c r="A104" s="23"/>
    </row>
    <row r="105" spans="1:1" s="8" customFormat="1" x14ac:dyDescent="0.2">
      <c r="A105" s="23"/>
    </row>
    <row r="106" spans="1:1" s="8" customFormat="1" x14ac:dyDescent="0.2">
      <c r="A106" s="23"/>
    </row>
    <row r="107" spans="1:1" s="8" customFormat="1" x14ac:dyDescent="0.2">
      <c r="A107" s="23"/>
    </row>
    <row r="108" spans="1:1" s="8" customFormat="1" x14ac:dyDescent="0.2">
      <c r="A108" s="23"/>
    </row>
    <row r="109" spans="1:1" s="8" customFormat="1" x14ac:dyDescent="0.2">
      <c r="A109" s="23"/>
    </row>
    <row r="110" spans="1:1" s="8" customFormat="1" x14ac:dyDescent="0.2">
      <c r="A110" s="23"/>
    </row>
    <row r="111" spans="1:1" s="8" customFormat="1" x14ac:dyDescent="0.2">
      <c r="A111" s="23"/>
    </row>
    <row r="112" spans="1:1" s="8" customFormat="1" x14ac:dyDescent="0.2">
      <c r="A112" s="23"/>
    </row>
    <row r="113" spans="1:4" s="8" customFormat="1" x14ac:dyDescent="0.2">
      <c r="A113" s="23"/>
    </row>
    <row r="114" spans="1:4" s="8" customFormat="1" x14ac:dyDescent="0.2">
      <c r="A114" s="23"/>
    </row>
    <row r="115" spans="1:4" s="8" customFormat="1" x14ac:dyDescent="0.2">
      <c r="A115" t="s">
        <v>109</v>
      </c>
    </row>
    <row r="116" spans="1:4" s="8" customFormat="1" x14ac:dyDescent="0.2">
      <c r="A116" t="s">
        <v>110</v>
      </c>
    </row>
    <row r="117" spans="1:4" s="8" customFormat="1" x14ac:dyDescent="0.2">
      <c r="A117" t="s">
        <v>111</v>
      </c>
    </row>
    <row r="118" spans="1:4" s="8" customFormat="1" x14ac:dyDescent="0.2">
      <c r="A118" t="s">
        <v>112</v>
      </c>
    </row>
    <row r="120" spans="1:4" x14ac:dyDescent="0.2">
      <c r="A120" s="14" t="s">
        <v>113</v>
      </c>
      <c r="B120" s="7"/>
      <c r="C120" s="7"/>
    </row>
    <row r="121" spans="1:4" x14ac:dyDescent="0.2">
      <c r="B121">
        <v>2019</v>
      </c>
      <c r="C121">
        <v>2050</v>
      </c>
    </row>
    <row r="122" spans="1:4" x14ac:dyDescent="0.2">
      <c r="A122" s="30" t="s">
        <v>116</v>
      </c>
      <c r="B122" s="33">
        <f>B88</f>
        <v>0</v>
      </c>
      <c r="C122" s="33">
        <f>MAX(AG88,B122)</f>
        <v>1.7960634496096167E-2</v>
      </c>
    </row>
    <row r="123" spans="1:4" x14ac:dyDescent="0.2">
      <c r="A123" s="30" t="s">
        <v>117</v>
      </c>
      <c r="B123" s="33">
        <f t="shared" ref="B123:B126" si="10">B89</f>
        <v>2.9182108865941562E-3</v>
      </c>
      <c r="C123" s="33">
        <f>MAX(AG89,B123)</f>
        <v>4.0599127118766945E-3</v>
      </c>
    </row>
    <row r="124" spans="1:4" ht="16" x14ac:dyDescent="0.2">
      <c r="A124" s="31" t="s">
        <v>133</v>
      </c>
      <c r="B124" s="33">
        <f t="shared" si="10"/>
        <v>5.2586784705056525E-2</v>
      </c>
      <c r="C124" s="33">
        <f>MAX(AG90,B124)</f>
        <v>5.2586784705056525E-2</v>
      </c>
      <c r="D124" t="s">
        <v>166</v>
      </c>
    </row>
    <row r="125" spans="1:4" ht="16" x14ac:dyDescent="0.2">
      <c r="A125" s="31" t="s">
        <v>135</v>
      </c>
      <c r="B125" s="33">
        <f t="shared" si="10"/>
        <v>1.5081122574059264E-2</v>
      </c>
      <c r="C125" s="33">
        <f>MAX(AG91,B125)</f>
        <v>8.2025811321886632E-2</v>
      </c>
    </row>
    <row r="126" spans="1:4" ht="16" x14ac:dyDescent="0.2">
      <c r="A126" s="31" t="s">
        <v>139</v>
      </c>
      <c r="B126" s="33">
        <f t="shared" si="10"/>
        <v>4.0608388446592113E-3</v>
      </c>
      <c r="C126" s="33">
        <f>MAX(AG92,B126)</f>
        <v>6.4174201324272784E-3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132A6-7FDA-40B5-ADC8-23D37B966AB1}">
  <sheetPr>
    <tabColor theme="3"/>
  </sheetPr>
  <dimension ref="A1:AG17"/>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2">
      <c r="A2" s="8" t="s">
        <v>116</v>
      </c>
      <c r="B2" s="2" cm="1">
        <f t="array" ref="B2">TREND('BAU Calculations'!$B122:$C122,'BAU Calculations'!$B$121:$C$121,B$1)</f>
        <v>0</v>
      </c>
      <c r="C2" s="2" cm="1">
        <f t="array" ref="C2">TREND('BAU Calculations'!$B122:$C122,'BAU Calculations'!$B$121:$C$121,C$1)</f>
        <v>5.7937530632568013E-4</v>
      </c>
      <c r="D2" s="2" cm="1">
        <f t="array" ref="D2">TREND('BAU Calculations'!$B122:$C122,'BAU Calculations'!$B$121:$C$121,D$1)</f>
        <v>1.1587506126513603E-3</v>
      </c>
      <c r="E2" s="2" cm="1">
        <f t="array" ref="E2">TREND('BAU Calculations'!$B122:$C122,'BAU Calculations'!$B$121:$C$121,E$1)</f>
        <v>1.7381259189770404E-3</v>
      </c>
      <c r="F2" s="2" cm="1">
        <f t="array" ref="F2">TREND('BAU Calculations'!$B122:$C122,'BAU Calculations'!$B$121:$C$121,F$1)</f>
        <v>2.3175012253027205E-3</v>
      </c>
      <c r="G2" s="2" cm="1">
        <f t="array" ref="G2">TREND('BAU Calculations'!$B122:$C122,'BAU Calculations'!$B$121:$C$121,G$1)</f>
        <v>2.8968765316284006E-3</v>
      </c>
      <c r="H2" s="2" cm="1">
        <f t="array" ref="H2">TREND('BAU Calculations'!$B122:$C122,'BAU Calculations'!$B$121:$C$121,H$1)</f>
        <v>3.4762518379540808E-3</v>
      </c>
      <c r="I2" s="2" cm="1">
        <f t="array" ref="I2">TREND('BAU Calculations'!$B122:$C122,'BAU Calculations'!$B$121:$C$121,I$1)</f>
        <v>4.0556271442797609E-3</v>
      </c>
      <c r="J2" s="2" cm="1">
        <f t="array" ref="J2">TREND('BAU Calculations'!$B122:$C122,'BAU Calculations'!$B$121:$C$121,J$1)</f>
        <v>4.635002450605441E-3</v>
      </c>
      <c r="K2" s="2" cm="1">
        <f t="array" ref="K2">TREND('BAU Calculations'!$B122:$C122,'BAU Calculations'!$B$121:$C$121,K$1)</f>
        <v>5.2143777569311212E-3</v>
      </c>
      <c r="L2" s="2" cm="1">
        <f t="array" ref="L2">TREND('BAU Calculations'!$B122:$C122,'BAU Calculations'!$B$121:$C$121,L$1)</f>
        <v>5.7937530632568013E-3</v>
      </c>
      <c r="M2" s="2" cm="1">
        <f t="array" ref="M2">TREND('BAU Calculations'!$B122:$C122,'BAU Calculations'!$B$121:$C$121,M$1)</f>
        <v>6.3731283695824814E-3</v>
      </c>
      <c r="N2" s="2" cm="1">
        <f t="array" ref="N2">TREND('BAU Calculations'!$B122:$C122,'BAU Calculations'!$B$121:$C$121,N$1)</f>
        <v>6.9525036759081615E-3</v>
      </c>
      <c r="O2" s="2" cm="1">
        <f t="array" ref="O2">TREND('BAU Calculations'!$B122:$C122,'BAU Calculations'!$B$121:$C$121,O$1)</f>
        <v>7.5318789822338417E-3</v>
      </c>
      <c r="P2" s="2" cm="1">
        <f t="array" ref="P2">TREND('BAU Calculations'!$B122:$C122,'BAU Calculations'!$B$121:$C$121,P$1)</f>
        <v>8.1112542885595218E-3</v>
      </c>
      <c r="Q2" s="2" cm="1">
        <f t="array" ref="Q2">TREND('BAU Calculations'!$B122:$C122,'BAU Calculations'!$B$121:$C$121,Q$1)</f>
        <v>8.6906295948852019E-3</v>
      </c>
      <c r="R2" s="2" cm="1">
        <f t="array" ref="R2">TREND('BAU Calculations'!$B122:$C122,'BAU Calculations'!$B$121:$C$121,R$1)</f>
        <v>9.2700049012108821E-3</v>
      </c>
      <c r="S2" s="2" cm="1">
        <f t="array" ref="S2">TREND('BAU Calculations'!$B122:$C122,'BAU Calculations'!$B$121:$C$121,S$1)</f>
        <v>9.8493802075365622E-3</v>
      </c>
      <c r="T2" s="2" cm="1">
        <f t="array" ref="T2">TREND('BAU Calculations'!$B122:$C122,'BAU Calculations'!$B$121:$C$121,T$1)</f>
        <v>1.0428755513862242E-2</v>
      </c>
      <c r="U2" s="2" cm="1">
        <f t="array" ref="U2">TREND('BAU Calculations'!$B122:$C122,'BAU Calculations'!$B$121:$C$121,U$1)</f>
        <v>1.1008130820187922E-2</v>
      </c>
      <c r="V2" s="2" cm="1">
        <f t="array" ref="V2">TREND('BAU Calculations'!$B122:$C122,'BAU Calculations'!$B$121:$C$121,V$1)</f>
        <v>1.1587506126513603E-2</v>
      </c>
      <c r="W2" s="2" cm="1">
        <f t="array" ref="W2">TREND('BAU Calculations'!$B122:$C122,'BAU Calculations'!$B$121:$C$121,W$1)</f>
        <v>1.2166881432839283E-2</v>
      </c>
      <c r="X2" s="2" cm="1">
        <f t="array" ref="X2">TREND('BAU Calculations'!$B122:$C122,'BAU Calculations'!$B$121:$C$121,X$1)</f>
        <v>1.2746256739164963E-2</v>
      </c>
      <c r="Y2" s="2" cm="1">
        <f t="array" ref="Y2">TREND('BAU Calculations'!$B122:$C122,'BAU Calculations'!$B$121:$C$121,Y$1)</f>
        <v>1.3325632045490643E-2</v>
      </c>
      <c r="Z2" s="2" cm="1">
        <f t="array" ref="Z2">TREND('BAU Calculations'!$B122:$C122,'BAU Calculations'!$B$121:$C$121,Z$1)</f>
        <v>1.3905007351816323E-2</v>
      </c>
      <c r="AA2" s="2" cm="1">
        <f t="array" ref="AA2">TREND('BAU Calculations'!$B122:$C122,'BAU Calculations'!$B$121:$C$121,AA$1)</f>
        <v>1.4484382658142003E-2</v>
      </c>
      <c r="AB2" s="2" cm="1">
        <f t="array" ref="AB2">TREND('BAU Calculations'!$B122:$C122,'BAU Calculations'!$B$121:$C$121,AB$1)</f>
        <v>1.5063757964467683E-2</v>
      </c>
      <c r="AC2" s="2" cm="1">
        <f t="array" ref="AC2">TREND('BAU Calculations'!$B122:$C122,'BAU Calculations'!$B$121:$C$121,AC$1)</f>
        <v>1.5643133270793363E-2</v>
      </c>
      <c r="AD2" s="2" cm="1">
        <f t="array" ref="AD2">TREND('BAU Calculations'!$B122:$C122,'BAU Calculations'!$B$121:$C$121,AD$1)</f>
        <v>1.6222508577119044E-2</v>
      </c>
      <c r="AE2" s="2" cm="1">
        <f t="array" ref="AE2">TREND('BAU Calculations'!$B122:$C122,'BAU Calculations'!$B$121:$C$121,AE$1)</f>
        <v>1.6801883883444724E-2</v>
      </c>
      <c r="AF2" s="2" cm="1">
        <f t="array" ref="AF2">TREND('BAU Calculations'!$B122:$C122,'BAU Calculations'!$B$121:$C$121,AF$1)</f>
        <v>1.7381259189770404E-2</v>
      </c>
      <c r="AG2" s="2" cm="1">
        <f t="array" ref="AG2">TREND('BAU Calculations'!$B122:$C122,'BAU Calculations'!$B$121:$C$121,AG$1)</f>
        <v>1.7960634496096084E-2</v>
      </c>
    </row>
    <row r="3" spans="1:33" s="2" customFormat="1" x14ac:dyDescent="0.2">
      <c r="A3" s="8" t="s">
        <v>117</v>
      </c>
      <c r="B3" s="2" cm="1">
        <f t="array" ref="B3">TREND('BAU Calculations'!$B123:$C123,'BAU Calculations'!$B$121:$C$121,B$1)</f>
        <v>2.9182108865941497E-3</v>
      </c>
      <c r="C3" s="2" cm="1">
        <f t="array" ref="C3">TREND('BAU Calculations'!$B123:$C123,'BAU Calculations'!$B$121:$C$121,C$1)</f>
        <v>2.9550399777323044E-3</v>
      </c>
      <c r="D3" s="2" cm="1">
        <f t="array" ref="D3">TREND('BAU Calculations'!$B123:$C123,'BAU Calculations'!$B$121:$C$121,D$1)</f>
        <v>2.9918690688704452E-3</v>
      </c>
      <c r="E3" s="2" cm="1">
        <f t="array" ref="E3">TREND('BAU Calculations'!$B123:$C123,'BAU Calculations'!$B$121:$C$121,E$1)</f>
        <v>3.0286981600085999E-3</v>
      </c>
      <c r="F3" s="2" cm="1">
        <f t="array" ref="F3">TREND('BAU Calculations'!$B123:$C123,'BAU Calculations'!$B$121:$C$121,F$1)</f>
        <v>3.0655272511467407E-3</v>
      </c>
      <c r="G3" s="2" cm="1">
        <f t="array" ref="G3">TREND('BAU Calculations'!$B123:$C123,'BAU Calculations'!$B$121:$C$121,G$1)</f>
        <v>3.1023563422848816E-3</v>
      </c>
      <c r="H3" s="2" cm="1">
        <f t="array" ref="H3">TREND('BAU Calculations'!$B123:$C123,'BAU Calculations'!$B$121:$C$121,H$1)</f>
        <v>3.1391854334230362E-3</v>
      </c>
      <c r="I3" s="2" cm="1">
        <f t="array" ref="I3">TREND('BAU Calculations'!$B123:$C123,'BAU Calculations'!$B$121:$C$121,I$1)</f>
        <v>3.1760145245611771E-3</v>
      </c>
      <c r="J3" s="2" cm="1">
        <f t="array" ref="J3">TREND('BAU Calculations'!$B123:$C123,'BAU Calculations'!$B$121:$C$121,J$1)</f>
        <v>3.2128436156993317E-3</v>
      </c>
      <c r="K3" s="2" cm="1">
        <f t="array" ref="K3">TREND('BAU Calculations'!$B123:$C123,'BAU Calculations'!$B$121:$C$121,K$1)</f>
        <v>3.2496727068374726E-3</v>
      </c>
      <c r="L3" s="2" cm="1">
        <f t="array" ref="L3">TREND('BAU Calculations'!$B123:$C123,'BAU Calculations'!$B$121:$C$121,L$1)</f>
        <v>3.2865017979756134E-3</v>
      </c>
      <c r="M3" s="2" cm="1">
        <f t="array" ref="M3">TREND('BAU Calculations'!$B123:$C123,'BAU Calculations'!$B$121:$C$121,M$1)</f>
        <v>3.3233308891137681E-3</v>
      </c>
      <c r="N3" s="2" cm="1">
        <f t="array" ref="N3">TREND('BAU Calculations'!$B123:$C123,'BAU Calculations'!$B$121:$C$121,N$1)</f>
        <v>3.3601599802519089E-3</v>
      </c>
      <c r="O3" s="2" cm="1">
        <f t="array" ref="O3">TREND('BAU Calculations'!$B123:$C123,'BAU Calculations'!$B$121:$C$121,O$1)</f>
        <v>3.3969890713900636E-3</v>
      </c>
      <c r="P3" s="2" cm="1">
        <f t="array" ref="P3">TREND('BAU Calculations'!$B123:$C123,'BAU Calculations'!$B$121:$C$121,P$1)</f>
        <v>3.4338181625282044E-3</v>
      </c>
      <c r="Q3" s="2" cm="1">
        <f t="array" ref="Q3">TREND('BAU Calculations'!$B123:$C123,'BAU Calculations'!$B$121:$C$121,Q$1)</f>
        <v>3.4706472536663452E-3</v>
      </c>
      <c r="R3" s="2" cm="1">
        <f t="array" ref="R3">TREND('BAU Calculations'!$B123:$C123,'BAU Calculations'!$B$121:$C$121,R$1)</f>
        <v>3.5074763448044999E-3</v>
      </c>
      <c r="S3" s="2" cm="1">
        <f t="array" ref="S3">TREND('BAU Calculations'!$B123:$C123,'BAU Calculations'!$B$121:$C$121,S$1)</f>
        <v>3.5443054359426407E-3</v>
      </c>
      <c r="T3" s="2" cm="1">
        <f t="array" ref="T3">TREND('BAU Calculations'!$B123:$C123,'BAU Calculations'!$B$121:$C$121,T$1)</f>
        <v>3.5811345270807954E-3</v>
      </c>
      <c r="U3" s="2" cm="1">
        <f t="array" ref="U3">TREND('BAU Calculations'!$B123:$C123,'BAU Calculations'!$B$121:$C$121,U$1)</f>
        <v>3.6179636182189362E-3</v>
      </c>
      <c r="V3" s="2" cm="1">
        <f t="array" ref="V3">TREND('BAU Calculations'!$B123:$C123,'BAU Calculations'!$B$121:$C$121,V$1)</f>
        <v>3.654792709357077E-3</v>
      </c>
      <c r="W3" s="2" cm="1">
        <f t="array" ref="W3">TREND('BAU Calculations'!$B123:$C123,'BAU Calculations'!$B$121:$C$121,W$1)</f>
        <v>3.6916218004952317E-3</v>
      </c>
      <c r="X3" s="2" cm="1">
        <f t="array" ref="X3">TREND('BAU Calculations'!$B123:$C123,'BAU Calculations'!$B$121:$C$121,X$1)</f>
        <v>3.7284508916333725E-3</v>
      </c>
      <c r="Y3" s="2" cm="1">
        <f t="array" ref="Y3">TREND('BAU Calculations'!$B123:$C123,'BAU Calculations'!$B$121:$C$121,Y$1)</f>
        <v>3.7652799827715272E-3</v>
      </c>
      <c r="Z3" s="2" cm="1">
        <f t="array" ref="Z3">TREND('BAU Calculations'!$B123:$C123,'BAU Calculations'!$B$121:$C$121,Z$1)</f>
        <v>3.802109073909668E-3</v>
      </c>
      <c r="AA3" s="2" cm="1">
        <f t="array" ref="AA3">TREND('BAU Calculations'!$B123:$C123,'BAU Calculations'!$B$121:$C$121,AA$1)</f>
        <v>3.8389381650478088E-3</v>
      </c>
      <c r="AB3" s="2" cm="1">
        <f t="array" ref="AB3">TREND('BAU Calculations'!$B123:$C123,'BAU Calculations'!$B$121:$C$121,AB$1)</f>
        <v>3.8757672561859635E-3</v>
      </c>
      <c r="AC3" s="2" cm="1">
        <f t="array" ref="AC3">TREND('BAU Calculations'!$B123:$C123,'BAU Calculations'!$B$121:$C$121,AC$1)</f>
        <v>3.9125963473241043E-3</v>
      </c>
      <c r="AD3" s="2" cm="1">
        <f t="array" ref="AD3">TREND('BAU Calculations'!$B123:$C123,'BAU Calculations'!$B$121:$C$121,AD$1)</f>
        <v>3.949425438462259E-3</v>
      </c>
      <c r="AE3" s="2" cm="1">
        <f t="array" ref="AE3">TREND('BAU Calculations'!$B123:$C123,'BAU Calculations'!$B$121:$C$121,AE$1)</f>
        <v>3.9862545296003998E-3</v>
      </c>
      <c r="AF3" s="2" cm="1">
        <f t="array" ref="AF3">TREND('BAU Calculations'!$B123:$C123,'BAU Calculations'!$B$121:$C$121,AF$1)</f>
        <v>4.0230836207385406E-3</v>
      </c>
      <c r="AG3" s="2" cm="1">
        <f t="array" ref="AG3">TREND('BAU Calculations'!$B123:$C123,'BAU Calculations'!$B$121:$C$121,AG$1)</f>
        <v>4.0599127118766953E-3</v>
      </c>
    </row>
    <row r="4" spans="1:33" s="7" customFormat="1" x14ac:dyDescent="0.2">
      <c r="A4" s="16" t="s">
        <v>125</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2">
      <c r="A5" s="16" t="s">
        <v>126</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2">
      <c r="A6" s="16" t="s">
        <v>127</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2">
      <c r="A7" s="16" t="s">
        <v>128</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2">
      <c r="A8" s="16" t="s">
        <v>129</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2">
      <c r="A9" s="8" t="s">
        <v>118</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2">
      <c r="A10" s="16" t="s">
        <v>130</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2">
      <c r="A11" s="8" t="s">
        <v>119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2">
      <c r="A12" s="8" t="s">
        <v>120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2">
      <c r="A13" s="8" t="s">
        <v>121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2">
      <c r="A14" s="16" t="s">
        <v>131</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2">
      <c r="A15" s="8" t="s">
        <v>122</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2">
      <c r="A16" s="8" t="s">
        <v>123</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2">
      <c r="A17" s="8" t="s">
        <v>124</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D05B0-9A91-4279-B778-4601B1E5F3F5}">
  <sheetPr>
    <tabColor theme="3"/>
  </sheetPr>
  <dimension ref="A1:AG9"/>
  <sheetViews>
    <sheetView workbookViewId="0"/>
  </sheetViews>
  <sheetFormatPr baseColWidth="10" defaultColWidth="8.83203125" defaultRowHeight="15" x14ac:dyDescent="0.2"/>
  <cols>
    <col min="1" max="1" width="44.83203125" customWidth="1"/>
  </cols>
  <sheetData>
    <row r="1" spans="1:33" x14ac:dyDescent="0.2">
      <c r="A1" s="6" t="s">
        <v>115</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ht="16" x14ac:dyDescent="0.2">
      <c r="A2" s="18" t="s">
        <v>132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ht="16" x14ac:dyDescent="0.2">
      <c r="A3" s="19" t="s">
        <v>133</v>
      </c>
      <c r="B3" cm="1">
        <f t="array" ref="B3">TREND('BAU Calculations'!$B124:$C124,'BAU Calculations'!$B$121:$C$121,B$1)</f>
        <v>5.2586784705056525E-2</v>
      </c>
      <c r="C3" cm="1">
        <f t="array" ref="C3">TREND('BAU Calculations'!$B124:$C124,'BAU Calculations'!$B$121:$C$121,C$1)</f>
        <v>5.2586784705056525E-2</v>
      </c>
      <c r="D3" cm="1">
        <f t="array" ref="D3">TREND('BAU Calculations'!$B124:$C124,'BAU Calculations'!$B$121:$C$121,D$1)</f>
        <v>5.2586784705056525E-2</v>
      </c>
      <c r="E3" cm="1">
        <f t="array" ref="E3">TREND('BAU Calculations'!$B124:$C124,'BAU Calculations'!$B$121:$C$121,E$1)</f>
        <v>5.2586784705056525E-2</v>
      </c>
      <c r="F3" cm="1">
        <f t="array" ref="F3">TREND('BAU Calculations'!$B124:$C124,'BAU Calculations'!$B$121:$C$121,F$1)</f>
        <v>5.2586784705056525E-2</v>
      </c>
      <c r="G3" cm="1">
        <f t="array" ref="G3">TREND('BAU Calculations'!$B124:$C124,'BAU Calculations'!$B$121:$C$121,G$1)</f>
        <v>5.2586784705056525E-2</v>
      </c>
      <c r="H3" cm="1">
        <f t="array" ref="H3">TREND('BAU Calculations'!$B124:$C124,'BAU Calculations'!$B$121:$C$121,H$1)</f>
        <v>5.2586784705056525E-2</v>
      </c>
      <c r="I3" cm="1">
        <f t="array" ref="I3">TREND('BAU Calculations'!$B124:$C124,'BAU Calculations'!$B$121:$C$121,I$1)</f>
        <v>5.2586784705056525E-2</v>
      </c>
      <c r="J3" cm="1">
        <f t="array" ref="J3">TREND('BAU Calculations'!$B124:$C124,'BAU Calculations'!$B$121:$C$121,J$1)</f>
        <v>5.2586784705056525E-2</v>
      </c>
      <c r="K3" cm="1">
        <f t="array" ref="K3">TREND('BAU Calculations'!$B124:$C124,'BAU Calculations'!$B$121:$C$121,K$1)</f>
        <v>5.2586784705056525E-2</v>
      </c>
      <c r="L3" cm="1">
        <f t="array" ref="L3">TREND('BAU Calculations'!$B124:$C124,'BAU Calculations'!$B$121:$C$121,L$1)</f>
        <v>5.2586784705056525E-2</v>
      </c>
      <c r="M3" cm="1">
        <f t="array" ref="M3">TREND('BAU Calculations'!$B124:$C124,'BAU Calculations'!$B$121:$C$121,M$1)</f>
        <v>5.2586784705056525E-2</v>
      </c>
      <c r="N3" cm="1">
        <f t="array" ref="N3">TREND('BAU Calculations'!$B124:$C124,'BAU Calculations'!$B$121:$C$121,N$1)</f>
        <v>5.2586784705056525E-2</v>
      </c>
      <c r="O3" cm="1">
        <f t="array" ref="O3">TREND('BAU Calculations'!$B124:$C124,'BAU Calculations'!$B$121:$C$121,O$1)</f>
        <v>5.2586784705056525E-2</v>
      </c>
      <c r="P3" cm="1">
        <f t="array" ref="P3">TREND('BAU Calculations'!$B124:$C124,'BAU Calculations'!$B$121:$C$121,P$1)</f>
        <v>5.2586784705056525E-2</v>
      </c>
      <c r="Q3" cm="1">
        <f t="array" ref="Q3">TREND('BAU Calculations'!$B124:$C124,'BAU Calculations'!$B$121:$C$121,Q$1)</f>
        <v>5.2586784705056525E-2</v>
      </c>
      <c r="R3" cm="1">
        <f t="array" ref="R3">TREND('BAU Calculations'!$B124:$C124,'BAU Calculations'!$B$121:$C$121,R$1)</f>
        <v>5.2586784705056525E-2</v>
      </c>
      <c r="S3" cm="1">
        <f t="array" ref="S3">TREND('BAU Calculations'!$B124:$C124,'BAU Calculations'!$B$121:$C$121,S$1)</f>
        <v>5.2586784705056525E-2</v>
      </c>
      <c r="T3" cm="1">
        <f t="array" ref="T3">TREND('BAU Calculations'!$B124:$C124,'BAU Calculations'!$B$121:$C$121,T$1)</f>
        <v>5.2586784705056525E-2</v>
      </c>
      <c r="U3" cm="1">
        <f t="array" ref="U3">TREND('BAU Calculations'!$B124:$C124,'BAU Calculations'!$B$121:$C$121,U$1)</f>
        <v>5.2586784705056525E-2</v>
      </c>
      <c r="V3" cm="1">
        <f t="array" ref="V3">TREND('BAU Calculations'!$B124:$C124,'BAU Calculations'!$B$121:$C$121,V$1)</f>
        <v>5.2586784705056525E-2</v>
      </c>
      <c r="W3" cm="1">
        <f t="array" ref="W3">TREND('BAU Calculations'!$B124:$C124,'BAU Calculations'!$B$121:$C$121,W$1)</f>
        <v>5.2586784705056525E-2</v>
      </c>
      <c r="X3" cm="1">
        <f t="array" ref="X3">TREND('BAU Calculations'!$B124:$C124,'BAU Calculations'!$B$121:$C$121,X$1)</f>
        <v>5.2586784705056525E-2</v>
      </c>
      <c r="Y3" cm="1">
        <f t="array" ref="Y3">TREND('BAU Calculations'!$B124:$C124,'BAU Calculations'!$B$121:$C$121,Y$1)</f>
        <v>5.2586784705056525E-2</v>
      </c>
      <c r="Z3" cm="1">
        <f t="array" ref="Z3">TREND('BAU Calculations'!$B124:$C124,'BAU Calculations'!$B$121:$C$121,Z$1)</f>
        <v>5.2586784705056525E-2</v>
      </c>
      <c r="AA3" cm="1">
        <f t="array" ref="AA3">TREND('BAU Calculations'!$B124:$C124,'BAU Calculations'!$B$121:$C$121,AA$1)</f>
        <v>5.2586784705056525E-2</v>
      </c>
      <c r="AB3" cm="1">
        <f t="array" ref="AB3">TREND('BAU Calculations'!$B124:$C124,'BAU Calculations'!$B$121:$C$121,AB$1)</f>
        <v>5.2586784705056525E-2</v>
      </c>
      <c r="AC3" cm="1">
        <f t="array" ref="AC3">TREND('BAU Calculations'!$B124:$C124,'BAU Calculations'!$B$121:$C$121,AC$1)</f>
        <v>5.2586784705056525E-2</v>
      </c>
      <c r="AD3" cm="1">
        <f t="array" ref="AD3">TREND('BAU Calculations'!$B124:$C124,'BAU Calculations'!$B$121:$C$121,AD$1)</f>
        <v>5.2586784705056525E-2</v>
      </c>
      <c r="AE3" cm="1">
        <f t="array" ref="AE3">TREND('BAU Calculations'!$B124:$C124,'BAU Calculations'!$B$121:$C$121,AE$1)</f>
        <v>5.2586784705056525E-2</v>
      </c>
      <c r="AF3" cm="1">
        <f t="array" ref="AF3">TREND('BAU Calculations'!$B124:$C124,'BAU Calculations'!$B$121:$C$121,AF$1)</f>
        <v>5.2586784705056525E-2</v>
      </c>
      <c r="AG3" cm="1">
        <f t="array" ref="AG3">TREND('BAU Calculations'!$B124:$C124,'BAU Calculations'!$B$121:$C$121,AG$1)</f>
        <v>5.2586784705056525E-2</v>
      </c>
    </row>
    <row r="4" spans="1:33" ht="16" x14ac:dyDescent="0.2">
      <c r="A4" s="19" t="s">
        <v>134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ht="16" x14ac:dyDescent="0.2">
      <c r="A5" s="19" t="s">
        <v>135</v>
      </c>
      <c r="B5" cm="1">
        <f t="array" ref="B5">TREND('BAU Calculations'!$B125:$C125,'BAU Calculations'!$B$121:$C$121,B$1)</f>
        <v>1.5081122574059691E-2</v>
      </c>
      <c r="C5" cm="1">
        <f t="array" ref="C5">TREND('BAU Calculations'!$B125:$C125,'BAU Calculations'!$B$121:$C$121,C$1)</f>
        <v>1.7240628662698931E-2</v>
      </c>
      <c r="D5" cm="1">
        <f t="array" ref="D5">TREND('BAU Calculations'!$B125:$C125,'BAU Calculations'!$B$121:$C$121,D$1)</f>
        <v>1.9400134751338172E-2</v>
      </c>
      <c r="E5" cm="1">
        <f t="array" ref="E5">TREND('BAU Calculations'!$B125:$C125,'BAU Calculations'!$B$121:$C$121,E$1)</f>
        <v>2.15596408399783E-2</v>
      </c>
      <c r="F5" cm="1">
        <f t="array" ref="F5">TREND('BAU Calculations'!$B125:$C125,'BAU Calculations'!$B$121:$C$121,F$1)</f>
        <v>2.371914692861754E-2</v>
      </c>
      <c r="G5" cm="1">
        <f t="array" ref="G5">TREND('BAU Calculations'!$B125:$C125,'BAU Calculations'!$B$121:$C$121,G$1)</f>
        <v>2.5878653017256781E-2</v>
      </c>
      <c r="H5" cm="1">
        <f t="array" ref="H5">TREND('BAU Calculations'!$B125:$C125,'BAU Calculations'!$B$121:$C$121,H$1)</f>
        <v>2.8038159105896909E-2</v>
      </c>
      <c r="I5" cm="1">
        <f t="array" ref="I5">TREND('BAU Calculations'!$B125:$C125,'BAU Calculations'!$B$121:$C$121,I$1)</f>
        <v>3.019766519453615E-2</v>
      </c>
      <c r="J5" cm="1">
        <f t="array" ref="J5">TREND('BAU Calculations'!$B125:$C125,'BAU Calculations'!$B$121:$C$121,J$1)</f>
        <v>3.2357171283176278E-2</v>
      </c>
      <c r="K5" cm="1">
        <f t="array" ref="K5">TREND('BAU Calculations'!$B125:$C125,'BAU Calculations'!$B$121:$C$121,K$1)</f>
        <v>3.4516677371815518E-2</v>
      </c>
      <c r="L5" cm="1">
        <f t="array" ref="L5">TREND('BAU Calculations'!$B125:$C125,'BAU Calculations'!$B$121:$C$121,L$1)</f>
        <v>3.6676183460454759E-2</v>
      </c>
      <c r="M5" cm="1">
        <f t="array" ref="M5">TREND('BAU Calculations'!$B125:$C125,'BAU Calculations'!$B$121:$C$121,M$1)</f>
        <v>3.8835689549094887E-2</v>
      </c>
      <c r="N5" cm="1">
        <f t="array" ref="N5">TREND('BAU Calculations'!$B125:$C125,'BAU Calculations'!$B$121:$C$121,N$1)</f>
        <v>4.0995195637734128E-2</v>
      </c>
      <c r="O5" cm="1">
        <f t="array" ref="O5">TREND('BAU Calculations'!$B125:$C125,'BAU Calculations'!$B$121:$C$121,O$1)</f>
        <v>4.3154701726374256E-2</v>
      </c>
      <c r="P5" cm="1">
        <f t="array" ref="P5">TREND('BAU Calculations'!$B125:$C125,'BAU Calculations'!$B$121:$C$121,P$1)</f>
        <v>4.5314207815013496E-2</v>
      </c>
      <c r="Q5" cm="1">
        <f t="array" ref="Q5">TREND('BAU Calculations'!$B125:$C125,'BAU Calculations'!$B$121:$C$121,Q$1)</f>
        <v>4.7473713903652737E-2</v>
      </c>
      <c r="R5" cm="1">
        <f t="array" ref="R5">TREND('BAU Calculations'!$B125:$C125,'BAU Calculations'!$B$121:$C$121,R$1)</f>
        <v>4.9633219992292865E-2</v>
      </c>
      <c r="S5" cm="1">
        <f t="array" ref="S5">TREND('BAU Calculations'!$B125:$C125,'BAU Calculations'!$B$121:$C$121,S$1)</f>
        <v>5.1792726080932106E-2</v>
      </c>
      <c r="T5" cm="1">
        <f t="array" ref="T5">TREND('BAU Calculations'!$B125:$C125,'BAU Calculations'!$B$121:$C$121,T$1)</f>
        <v>5.3952232169572234E-2</v>
      </c>
      <c r="U5" cm="1">
        <f t="array" ref="U5">TREND('BAU Calculations'!$B125:$C125,'BAU Calculations'!$B$121:$C$121,U$1)</f>
        <v>5.6111738258211474E-2</v>
      </c>
      <c r="V5" cm="1">
        <f t="array" ref="V5">TREND('BAU Calculations'!$B125:$C125,'BAU Calculations'!$B$121:$C$121,V$1)</f>
        <v>5.8271244346850715E-2</v>
      </c>
      <c r="W5" cm="1">
        <f t="array" ref="W5">TREND('BAU Calculations'!$B125:$C125,'BAU Calculations'!$B$121:$C$121,W$1)</f>
        <v>6.0430750435490843E-2</v>
      </c>
      <c r="X5" cm="1">
        <f t="array" ref="X5">TREND('BAU Calculations'!$B125:$C125,'BAU Calculations'!$B$121:$C$121,X$1)</f>
        <v>6.2590256524130083E-2</v>
      </c>
      <c r="Y5" cm="1">
        <f t="array" ref="Y5">TREND('BAU Calculations'!$B125:$C125,'BAU Calculations'!$B$121:$C$121,Y$1)</f>
        <v>6.4749762612770212E-2</v>
      </c>
      <c r="Z5" cm="1">
        <f t="array" ref="Z5">TREND('BAU Calculations'!$B125:$C125,'BAU Calculations'!$B$121:$C$121,Z$1)</f>
        <v>6.6909268701409452E-2</v>
      </c>
      <c r="AA5" cm="1">
        <f t="array" ref="AA5">TREND('BAU Calculations'!$B125:$C125,'BAU Calculations'!$B$121:$C$121,AA$1)</f>
        <v>6.9068774790048693E-2</v>
      </c>
      <c r="AB5" cm="1">
        <f t="array" ref="AB5">TREND('BAU Calculations'!$B125:$C125,'BAU Calculations'!$B$121:$C$121,AB$1)</f>
        <v>7.1228280878688821E-2</v>
      </c>
      <c r="AC5" cm="1">
        <f t="array" ref="AC5">TREND('BAU Calculations'!$B125:$C125,'BAU Calculations'!$B$121:$C$121,AC$1)</f>
        <v>7.3387786967328061E-2</v>
      </c>
      <c r="AD5" cm="1">
        <f t="array" ref="AD5">TREND('BAU Calculations'!$B125:$C125,'BAU Calculations'!$B$121:$C$121,AD$1)</f>
        <v>7.554729305596819E-2</v>
      </c>
      <c r="AE5" cm="1">
        <f t="array" ref="AE5">TREND('BAU Calculations'!$B125:$C125,'BAU Calculations'!$B$121:$C$121,AE$1)</f>
        <v>7.770679914460743E-2</v>
      </c>
      <c r="AF5" cm="1">
        <f t="array" ref="AF5">TREND('BAU Calculations'!$B125:$C125,'BAU Calculations'!$B$121:$C$121,AF$1)</f>
        <v>7.9866305233246671E-2</v>
      </c>
      <c r="AG5" cm="1">
        <f t="array" ref="AG5">TREND('BAU Calculations'!$B125:$C125,'BAU Calculations'!$B$121:$C$121,AG$1)</f>
        <v>8.2025811321886799E-2</v>
      </c>
    </row>
    <row r="6" spans="1:33" ht="16" x14ac:dyDescent="0.2">
      <c r="A6" s="19" t="s">
        <v>136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ht="16" x14ac:dyDescent="0.2">
      <c r="A7" s="19" t="s">
        <v>137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ht="16" x14ac:dyDescent="0.2">
      <c r="A8" s="19" t="s">
        <v>138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ht="16" x14ac:dyDescent="0.2">
      <c r="A9" s="19" t="s">
        <v>139</v>
      </c>
      <c r="B9" cm="1">
        <f t="array" ref="B9">TREND('BAU Calculations'!$B126:$C126,'BAU Calculations'!$B$121:$C$121,B$1)</f>
        <v>4.0608388446592147E-3</v>
      </c>
      <c r="C9" cm="1">
        <f t="array" ref="C9">TREND('BAU Calculations'!$B126:$C126,'BAU Calculations'!$B$121:$C$121,C$1)</f>
        <v>4.1368575958775355E-3</v>
      </c>
      <c r="D9" cm="1">
        <f t="array" ref="D9">TREND('BAU Calculations'!$B126:$C126,'BAU Calculations'!$B$121:$C$121,D$1)</f>
        <v>4.2128763470958563E-3</v>
      </c>
      <c r="E9" cm="1">
        <f t="array" ref="E9">TREND('BAU Calculations'!$B126:$C126,'BAU Calculations'!$B$121:$C$121,E$1)</f>
        <v>4.2888950983141771E-3</v>
      </c>
      <c r="F9" cm="1">
        <f t="array" ref="F9">TREND('BAU Calculations'!$B126:$C126,'BAU Calculations'!$B$121:$C$121,F$1)</f>
        <v>4.3649138495324979E-3</v>
      </c>
      <c r="G9" cm="1">
        <f t="array" ref="G9">TREND('BAU Calculations'!$B126:$C126,'BAU Calculations'!$B$121:$C$121,G$1)</f>
        <v>4.4409326007508465E-3</v>
      </c>
      <c r="H9" cm="1">
        <f t="array" ref="H9">TREND('BAU Calculations'!$B126:$C126,'BAU Calculations'!$B$121:$C$121,H$1)</f>
        <v>4.5169513519691673E-3</v>
      </c>
      <c r="I9" cm="1">
        <f t="array" ref="I9">TREND('BAU Calculations'!$B126:$C126,'BAU Calculations'!$B$121:$C$121,I$1)</f>
        <v>4.5929701031874881E-3</v>
      </c>
      <c r="J9" cm="1">
        <f t="array" ref="J9">TREND('BAU Calculations'!$B126:$C126,'BAU Calculations'!$B$121:$C$121,J$1)</f>
        <v>4.6689888544058089E-3</v>
      </c>
      <c r="K9" cm="1">
        <f t="array" ref="K9">TREND('BAU Calculations'!$B126:$C126,'BAU Calculations'!$B$121:$C$121,K$1)</f>
        <v>4.7450076056241297E-3</v>
      </c>
      <c r="L9" cm="1">
        <f t="array" ref="L9">TREND('BAU Calculations'!$B126:$C126,'BAU Calculations'!$B$121:$C$121,L$1)</f>
        <v>4.8210263568424505E-3</v>
      </c>
      <c r="M9" cm="1">
        <f t="array" ref="M9">TREND('BAU Calculations'!$B126:$C126,'BAU Calculations'!$B$121:$C$121,M$1)</f>
        <v>4.8970451080607713E-3</v>
      </c>
      <c r="N9" cm="1">
        <f t="array" ref="N9">TREND('BAU Calculations'!$B126:$C126,'BAU Calculations'!$B$121:$C$121,N$1)</f>
        <v>4.9730638592791199E-3</v>
      </c>
      <c r="O9" cm="1">
        <f t="array" ref="O9">TREND('BAU Calculations'!$B126:$C126,'BAU Calculations'!$B$121:$C$121,O$1)</f>
        <v>5.0490826104974407E-3</v>
      </c>
      <c r="P9" cm="1">
        <f t="array" ref="P9">TREND('BAU Calculations'!$B126:$C126,'BAU Calculations'!$B$121:$C$121,P$1)</f>
        <v>5.1251013617157615E-3</v>
      </c>
      <c r="Q9" cm="1">
        <f t="array" ref="Q9">TREND('BAU Calculations'!$B126:$C126,'BAU Calculations'!$B$121:$C$121,Q$1)</f>
        <v>5.2011201129340823E-3</v>
      </c>
      <c r="R9" cm="1">
        <f t="array" ref="R9">TREND('BAU Calculations'!$B126:$C126,'BAU Calculations'!$B$121:$C$121,R$1)</f>
        <v>5.2771388641524031E-3</v>
      </c>
      <c r="S9" cm="1">
        <f t="array" ref="S9">TREND('BAU Calculations'!$B126:$C126,'BAU Calculations'!$B$121:$C$121,S$1)</f>
        <v>5.3531576153707239E-3</v>
      </c>
      <c r="T9" cm="1">
        <f t="array" ref="T9">TREND('BAU Calculations'!$B126:$C126,'BAU Calculations'!$B$121:$C$121,T$1)</f>
        <v>5.4291763665890447E-3</v>
      </c>
      <c r="U9" cm="1">
        <f t="array" ref="U9">TREND('BAU Calculations'!$B126:$C126,'BAU Calculations'!$B$121:$C$121,U$1)</f>
        <v>5.5051951178073932E-3</v>
      </c>
      <c r="V9" cm="1">
        <f t="array" ref="V9">TREND('BAU Calculations'!$B126:$C126,'BAU Calculations'!$B$121:$C$121,V$1)</f>
        <v>5.581213869025714E-3</v>
      </c>
      <c r="W9" cm="1">
        <f t="array" ref="W9">TREND('BAU Calculations'!$B126:$C126,'BAU Calculations'!$B$121:$C$121,W$1)</f>
        <v>5.6572326202440348E-3</v>
      </c>
      <c r="X9" cm="1">
        <f t="array" ref="X9">TREND('BAU Calculations'!$B126:$C126,'BAU Calculations'!$B$121:$C$121,X$1)</f>
        <v>5.7332513714623556E-3</v>
      </c>
      <c r="Y9" cm="1">
        <f t="array" ref="Y9">TREND('BAU Calculations'!$B126:$C126,'BAU Calculations'!$B$121:$C$121,Y$1)</f>
        <v>5.8092701226806764E-3</v>
      </c>
      <c r="Z9" cm="1">
        <f t="array" ref="Z9">TREND('BAU Calculations'!$B126:$C126,'BAU Calculations'!$B$121:$C$121,Z$1)</f>
        <v>5.8852888738989972E-3</v>
      </c>
      <c r="AA9" cm="1">
        <f t="array" ref="AA9">TREND('BAU Calculations'!$B126:$C126,'BAU Calculations'!$B$121:$C$121,AA$1)</f>
        <v>5.961307625117318E-3</v>
      </c>
      <c r="AB9" cm="1">
        <f t="array" ref="AB9">TREND('BAU Calculations'!$B126:$C126,'BAU Calculations'!$B$121:$C$121,AB$1)</f>
        <v>6.0373263763356666E-3</v>
      </c>
      <c r="AC9" cm="1">
        <f t="array" ref="AC9">TREND('BAU Calculations'!$B126:$C126,'BAU Calculations'!$B$121:$C$121,AC$1)</f>
        <v>6.1133451275539874E-3</v>
      </c>
      <c r="AD9" cm="1">
        <f t="array" ref="AD9">TREND('BAU Calculations'!$B126:$C126,'BAU Calculations'!$B$121:$C$121,AD$1)</f>
        <v>6.1893638787723082E-3</v>
      </c>
      <c r="AE9" cm="1">
        <f t="array" ref="AE9">TREND('BAU Calculations'!$B126:$C126,'BAU Calculations'!$B$121:$C$121,AE$1)</f>
        <v>6.265382629990629E-3</v>
      </c>
      <c r="AF9" cm="1">
        <f t="array" ref="AF9">TREND('BAU Calculations'!$B126:$C126,'BAU Calculations'!$B$121:$C$121,AF$1)</f>
        <v>6.3414013812089498E-3</v>
      </c>
      <c r="AG9" cm="1">
        <f t="array" ref="AG9">TREND('BAU Calculations'!$B126:$C126,'BAU Calculations'!$B$121:$C$121,AG$1)</f>
        <v>6.4174201324272706E-3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About</vt:lpstr>
      <vt:lpstr>Global CCS Database</vt:lpstr>
      <vt:lpstr>BAU Calculations</vt:lpstr>
      <vt:lpstr>BFoCPAbS-electricity</vt:lpstr>
      <vt:lpstr>BFoCPAbS-industry</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2014-08-19T22:24:38Z</dcterms:created>
  <dcterms:modified xsi:type="dcterms:W3CDTF">2021-01-12T07:03:02Z</dcterms:modified>
</cp:coreProperties>
</file>