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SYFAFE\"/>
    </mc:Choice>
  </mc:AlternateContent>
  <xr:revisionPtr revIDLastSave="0" documentId="13_ncr:1_{5DA426D2-F4C8-4662-889A-275F77F8323B}" xr6:coauthVersionLast="45" xr6:coauthVersionMax="45" xr10:uidLastSave="{00000000-0000-0000-0000-000000000000}"/>
  <bookViews>
    <workbookView xWindow="9030" yWindow="15" windowWidth="18840" windowHeight="15000" tabRatio="742" firstSheet="8" activeTab="14" xr2:uid="{00000000-000D-0000-FFFF-FFFF00000000}"/>
  </bookViews>
  <sheets>
    <sheet name="About" sheetId="1" r:id="rId1"/>
    <sheet name="AEO 7" sheetId="4" r:id="rId2"/>
    <sheet name="AEO 36" sheetId="21" r:id="rId3"/>
    <sheet name="AEO 44" sheetId="30" r:id="rId4"/>
    <sheet name="AEO 47" sheetId="31" r:id="rId5"/>
    <sheet name="AEO 50" sheetId="22" r:id="rId6"/>
    <sheet name="AEO 37" sheetId="26" r:id="rId7"/>
    <sheet name="AEO 48" sheetId="16" r:id="rId8"/>
    <sheet name="AEO 49" sheetId="17"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billion">About!$A$109</definedName>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 name="trillion">About!$A$110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4" l="1"/>
  <c r="D2" i="24"/>
  <c r="A110" i="1"/>
  <c r="A109" i="1"/>
  <c r="E44" i="18" l="1"/>
  <c r="E46" i="18" l="1"/>
  <c r="E48" i="18" s="1"/>
  <c r="E45" i="18"/>
  <c r="E47" i="18" s="1"/>
  <c r="E50" i="18" l="1"/>
  <c r="E5" i="23" s="1"/>
  <c r="E49" i="18"/>
  <c r="B5" i="23" s="1"/>
  <c r="E3" i="23" l="1"/>
  <c r="B31" i="18" l="1"/>
  <c r="AI6" i="20" l="1"/>
  <c r="AJ6" i="20" s="1"/>
  <c r="AI8" i="20"/>
  <c r="AJ8" i="20" s="1"/>
  <c r="AI9" i="20"/>
  <c r="AJ9" i="20" s="1"/>
  <c r="AI11" i="20"/>
  <c r="AJ11" i="20" s="1"/>
  <c r="AI12" i="20"/>
  <c r="AJ12" i="20" s="1"/>
  <c r="AI13" i="20"/>
  <c r="AJ13" i="20" s="1"/>
  <c r="AI15" i="20"/>
  <c r="AJ15" i="20" s="1"/>
  <c r="AI16" i="20"/>
  <c r="AJ16" i="20" s="1"/>
  <c r="AI17" i="20"/>
  <c r="AJ17" i="20" s="1"/>
  <c r="AI18" i="20"/>
  <c r="AJ18" i="20" s="1"/>
  <c r="AI19" i="20"/>
  <c r="AJ19" i="20" s="1"/>
  <c r="AI20" i="20"/>
  <c r="AJ20" i="20" s="1"/>
  <c r="AI21" i="20"/>
  <c r="AJ21" i="20" s="1"/>
  <c r="AI22" i="20"/>
  <c r="AJ22" i="20" s="1"/>
  <c r="AI24" i="20"/>
  <c r="AJ24" i="20" s="1"/>
  <c r="AI25" i="20"/>
  <c r="AJ25" i="20" s="1"/>
  <c r="AI26" i="20"/>
  <c r="AJ26" i="20" s="1"/>
  <c r="AI27" i="20"/>
  <c r="AJ27" i="20" s="1"/>
  <c r="B9" i="18"/>
  <c r="E6" i="24" l="1"/>
  <c r="E5" i="24"/>
  <c r="B5" i="24" s="1"/>
  <c r="E6" i="23"/>
  <c r="D6" i="23" s="1"/>
  <c r="D5" i="23"/>
  <c r="D5" i="24" l="1"/>
  <c r="C5" i="24"/>
  <c r="B6" i="23"/>
  <c r="B6" i="24"/>
  <c r="C5" i="23"/>
  <c r="C6" i="23"/>
  <c r="D6" i="24"/>
  <c r="C6" i="24"/>
  <c r="B40" i="18"/>
  <c r="B36" i="18"/>
  <c r="H5" i="24" l="1"/>
  <c r="H6" i="24"/>
  <c r="H5" i="23"/>
  <c r="H6" i="23"/>
  <c r="AE31" i="20"/>
  <c r="AD31" i="20"/>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D7" i="23" l="1"/>
  <c r="G7" i="23" s="1"/>
  <c r="D2" i="23"/>
  <c r="B3" i="18"/>
  <c r="E4" i="23"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B4" i="18"/>
  <c r="E4" i="24" s="1"/>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20"/>
  <c r="AJ4" i="20" s="1"/>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AJ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AJ14" i="20" s="1"/>
  <c r="F3" i="24" l="1"/>
  <c r="B2" i="24"/>
  <c r="D3" i="23"/>
  <c r="C3" i="23"/>
  <c r="C7" i="23"/>
  <c r="E7" i="23"/>
  <c r="B3" i="24"/>
  <c r="C3" i="24"/>
</calcChain>
</file>

<file path=xl/sharedStrings.xml><?xml version="1.0" encoding="utf-8"?>
<sst xmlns="http://schemas.openxmlformats.org/spreadsheetml/2006/main" count="2807" uniqueCount="1529">
  <si>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</si>
  <si>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</si>
  <si>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</si>
  <si>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</si>
  <si>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</si>
  <si>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</si>
  <si>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</si>
  <si>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</si>
  <si>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</si>
  <si>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</si>
  <si>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</si>
  <si>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</si>
  <si>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</si>
  <si>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</si>
  <si>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</si>
  <si>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</si>
  <si>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</si>
  <si>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</si>
  <si>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</si>
  <si>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</si>
  <si>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</si>
  <si>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</si>
  <si>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</si>
  <si>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</si>
  <si>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</si>
  <si>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</si>
  <si>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</si>
  <si>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</si>
  <si>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</si>
  <si>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</si>
  <si>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</si>
  <si>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</si>
  <si>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</si>
  <si>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</si>
  <si>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</si>
  <si>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</si>
  <si>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</si>
  <si>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</si>
  <si>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</si>
  <si>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</si>
  <si>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</si>
  <si>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</si>
  <si>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</si>
  <si>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</si>
  <si>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</si>
  <si>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</si>
  <si>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</si>
  <si>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</si>
  <si>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</si>
  <si>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</si>
  <si>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</si>
  <si>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</si>
  <si>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</si>
  <si>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</si>
  <si>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</si>
  <si>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</si>
  <si>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</si>
  <si>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</si>
  <si>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</si>
  <si>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</si>
  <si>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</si>
  <si>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</si>
  <si>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</si>
  <si>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</si>
  <si>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</si>
  <si>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</si>
  <si>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</si>
  <si>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</si>
  <si>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</si>
  <si>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</si>
  <si>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</si>
  <si>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</si>
  <si>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</si>
  <si>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</si>
  <si>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</si>
  <si>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</si>
  <si>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</si>
  <si>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</si>
  <si>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</si>
  <si>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</si>
  <si>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</si>
  <si>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</si>
  <si>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</si>
  <si>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</si>
  <si>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</si>
  <si>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</si>
  <si>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</si>
  <si>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</si>
  <si>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</si>
  <si>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</si>
  <si>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</si>
  <si>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</si>
  <si>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</si>
  <si>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</si>
  <si>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</si>
  <si>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</si>
  <si>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</si>
  <si>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</si>
  <si>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</si>
  <si>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</si>
  <si>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</si>
  <si>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</si>
  <si>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</si>
  <si>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</si>
  <si>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</si>
  <si>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</si>
  <si>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</si>
  <si>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</si>
  <si>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</si>
  <si>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</si>
  <si>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</si>
  <si>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</si>
  <si>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</si>
  <si>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</si>
  <si>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</si>
  <si>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</si>
  <si>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</si>
  <si>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</si>
  <si>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</si>
  <si>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</si>
  <si>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</si>
  <si>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</si>
  <si>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</si>
  <si>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</si>
  <si>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</si>
  <si>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</si>
  <si>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</si>
  <si>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</si>
  <si>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</si>
  <si>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</si>
  <si>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</si>
  <si>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</si>
  <si>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</si>
  <si>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</si>
  <si>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</si>
  <si>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</si>
  <si>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</si>
  <si>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</si>
  <si>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</si>
  <si>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</si>
  <si>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</si>
  <si>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</si>
  <si>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</si>
  <si>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</si>
  <si>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</si>
  <si>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</si>
  <si>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</si>
  <si>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</si>
  <si>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</si>
  <si>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</si>
  <si>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</si>
  <si>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</si>
  <si>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</si>
  <si>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</si>
  <si>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</si>
  <si>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</si>
  <si>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</si>
  <si>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</si>
  <si>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</si>
  <si>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</si>
  <si>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</si>
  <si>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</si>
  <si>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</si>
  <si>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</si>
  <si>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</si>
  <si>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</si>
  <si>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</si>
  <si>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</si>
  <si>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</si>
  <si>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</si>
  <si>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</si>
  <si>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</si>
  <si>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</si>
  <si>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</si>
  <si>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</si>
  <si>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</si>
  <si>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</si>
  <si>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</si>
  <si>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</si>
  <si>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</si>
  <si>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</si>
  <si>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</si>
  <si>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</si>
  <si>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</si>
  <si>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</si>
  <si>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</si>
  <si>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</si>
  <si>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</si>
  <si>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</si>
  <si>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</si>
  <si>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</si>
  <si>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</si>
  <si>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</si>
  <si>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</si>
  <si>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</si>
  <si>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</si>
  <si>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</si>
  <si>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</si>
  <si>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</si>
  <si>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</si>
  <si>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</si>
  <si>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</si>
  <si>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</si>
  <si>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</si>
  <si>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</si>
  <si>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</si>
  <si>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</si>
  <si>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</si>
  <si>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</si>
  <si>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</si>
  <si>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</si>
  <si>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</si>
  <si>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</si>
  <si>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</si>
  <si>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</si>
  <si>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</si>
  <si>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</si>
  <si>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</si>
  <si>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</si>
  <si>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</si>
  <si>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</si>
  <si>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</si>
  <si>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</si>
  <si>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</si>
  <si>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</si>
  <si>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</si>
  <si>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</si>
  <si>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</si>
  <si>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</si>
  <si>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</si>
  <si>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</si>
  <si>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</si>
  <si>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</si>
  <si>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</si>
  <si>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</si>
  <si>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</si>
  <si>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</si>
  <si>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</si>
  <si>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</si>
  <si>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</si>
  <si>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</si>
  <si>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</si>
  <si>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</si>
  <si>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</si>
  <si>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</si>
  <si>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</si>
  <si>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</si>
  <si>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</si>
  <si>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</si>
  <si>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</si>
  <si>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</si>
  <si>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</si>
  <si>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</si>
  <si>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</si>
  <si>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</si>
  <si>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</si>
  <si>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</si>
  <si>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</si>
  <si>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</si>
  <si>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</si>
  <si>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</si>
  <si>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</si>
  <si>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</si>
  <si>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</si>
  <si>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</si>
  <si>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</si>
  <si>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</si>
  <si>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</si>
  <si>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</si>
  <si>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</si>
  <si>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</si>
  <si>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</si>
  <si>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</si>
  <si>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</si>
  <si>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</si>
  <si>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</si>
  <si>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</si>
  <si>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</si>
  <si>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</si>
  <si>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</si>
  <si>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</si>
  <si>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</si>
  <si>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</si>
  <si>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</si>
  <si>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</si>
  <si>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</si>
  <si>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</si>
  <si>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</si>
  <si>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</si>
  <si>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</si>
  <si>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</si>
  <si>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</si>
  <si>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</si>
  <si>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</si>
  <si>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</si>
  <si>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</si>
  <si>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</si>
  <si>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</si>
  <si>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</si>
  <si>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</si>
  <si>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</si>
  <si>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</si>
  <si>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</si>
  <si>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</si>
  <si>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</si>
  <si>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</si>
  <si>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</si>
  <si>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</si>
  <si>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</si>
  <si>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</si>
  <si>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</si>
  <si>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</si>
  <si>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</si>
  <si>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</si>
  <si>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</si>
  <si>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</si>
  <si>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</si>
  <si>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</si>
  <si>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</si>
  <si>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</si>
  <si>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</si>
  <si>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</si>
  <si>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</si>
  <si>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</si>
  <si>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</si>
  <si>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</si>
  <si>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</si>
  <si>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</si>
  <si>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</si>
  <si>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</si>
  <si>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</si>
  <si>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</si>
  <si>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</si>
  <si>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</si>
  <si>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</si>
  <si>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</si>
  <si>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</si>
  <si>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</si>
  <si>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</si>
  <si>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</si>
  <si>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</si>
  <si>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</si>
  <si>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</si>
  <si>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</si>
  <si>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</si>
  <si>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</si>
  <si>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</si>
  <si>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</si>
  <si>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</si>
  <si>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</si>
  <si>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</si>
  <si>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</si>
  <si>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</si>
  <si>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</si>
  <si>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</si>
  <si>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</si>
  <si>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</si>
  <si>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</si>
  <si>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</si>
  <si>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</si>
  <si>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</si>
  <si>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</si>
  <si>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</si>
  <si>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</si>
  <si>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</si>
  <si>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</si>
  <si>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</si>
  <si>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</si>
  <si>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</si>
  <si>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</si>
  <si>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</si>
  <si>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</si>
  <si>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</si>
  <si>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</si>
  <si>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</si>
  <si>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</si>
  <si>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</si>
  <si>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</si>
  <si>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</si>
  <si>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</si>
  <si>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</si>
  <si>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</si>
  <si>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</si>
  <si>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</si>
  <si>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</si>
  <si>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</si>
  <si>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</si>
  <si>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</si>
  <si>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</si>
  <si>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</si>
  <si>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</si>
  <si>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</si>
  <si>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</si>
  <si>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</si>
  <si>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</si>
  <si>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</si>
  <si>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</si>
  <si>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</si>
  <si>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</si>
  <si>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</si>
  <si>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</si>
  <si>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</si>
  <si>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</si>
  <si>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</si>
  <si>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</si>
  <si>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</si>
  <si>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</si>
  <si>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</si>
  <si>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</si>
  <si>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</si>
  <si>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</si>
  <si>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</si>
  <si>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</si>
  <si>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</si>
  <si>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</si>
  <si>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</si>
  <si>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</si>
  <si>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</si>
  <si>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</si>
  <si>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</si>
  <si>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</si>
  <si>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</si>
  <si>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</si>
  <si>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</si>
  <si>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</si>
  <si>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</si>
  <si>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</si>
  <si>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</si>
  <si>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</si>
  <si>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</si>
  <si>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</si>
  <si>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</si>
  <si>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</si>
  <si>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</si>
  <si>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</si>
  <si>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</si>
  <si>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</si>
  <si>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</si>
  <si>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</si>
  <si>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</si>
  <si>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</si>
  <si>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</si>
  <si>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</si>
  <si>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</si>
  <si>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</si>
  <si>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</si>
  <si>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</si>
  <si>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</si>
  <si>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</si>
  <si>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</si>
  <si>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</si>
  <si>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</si>
  <si>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</si>
  <si>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</si>
  <si>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</si>
  <si>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</si>
  <si>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</si>
  <si>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</si>
  <si>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</si>
  <si>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</si>
  <si>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</si>
  <si>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</si>
  <si>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</si>
  <si>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</si>
  <si>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</si>
  <si>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</si>
  <si>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</si>
  <si>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</si>
  <si>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</si>
  <si>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</si>
  <si>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</si>
  <si>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</si>
  <si>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</si>
  <si>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</si>
  <si>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</si>
  <si>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</si>
  <si>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</si>
  <si>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</si>
  <si>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</si>
  <si>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</si>
  <si>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</si>
  <si>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</si>
  <si>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</si>
  <si>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</si>
  <si>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</si>
  <si>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</si>
  <si>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</si>
  <si>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</si>
  <si>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</si>
  <si>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</si>
  <si>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</si>
  <si>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</si>
  <si>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</si>
  <si>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</si>
  <si>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</si>
  <si>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</si>
  <si>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</si>
  <si>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</si>
  <si>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</si>
  <si>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</si>
  <si>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</si>
  <si>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</si>
  <si>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</si>
  <si>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</si>
  <si>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</si>
  <si>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</si>
  <si>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</si>
  <si>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</si>
  <si>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</si>
  <si>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</si>
  <si>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</si>
  <si>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</si>
  <si>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</si>
  <si>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</si>
  <si>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</si>
  <si>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</si>
  <si>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</si>
  <si>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</si>
  <si>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</si>
  <si>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</si>
  <si>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</si>
  <si>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</si>
  <si>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</si>
  <si>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</si>
  <si>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</si>
  <si>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</si>
  <si>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</si>
  <si>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</si>
  <si>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</si>
  <si>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</si>
  <si>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</si>
  <si>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</si>
  <si>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</si>
  <si>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</si>
  <si>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</si>
  <si>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</si>
  <si>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</si>
  <si>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</si>
  <si>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</si>
  <si>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</si>
  <si>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</si>
  <si>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</si>
  <si>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</si>
  <si>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</si>
  <si>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</si>
  <si>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</si>
  <si>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</si>
  <si>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</si>
  <si>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</si>
  <si>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</si>
  <si>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</si>
  <si>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</si>
  <si>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</si>
  <si>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</si>
  <si>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</si>
  <si>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</si>
  <si>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</si>
  <si>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</si>
  <si>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</si>
  <si>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</si>
  <si>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</si>
  <si>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</si>
  <si>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</si>
  <si>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</si>
  <si>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</si>
  <si>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</si>
  <si>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</si>
  <si>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</si>
  <si>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</si>
  <si>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</si>
  <si>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</si>
  <si>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</si>
  <si>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</si>
  <si>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</si>
  <si>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</si>
  <si>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</si>
  <si>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</si>
  <si>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</si>
  <si>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</si>
  <si>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</si>
  <si>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</si>
  <si>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</si>
  <si>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</si>
  <si>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</si>
  <si>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</si>
  <si>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</si>
  <si>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</si>
  <si>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</si>
  <si>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</si>
  <si>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</si>
  <si>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</si>
  <si>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</si>
  <si>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</si>
  <si>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</si>
  <si>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</si>
  <si>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</si>
  <si>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</si>
  <si>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</si>
  <si>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</si>
  <si>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</si>
  <si>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</si>
  <si>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</si>
  <si>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</si>
  <si>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</si>
  <si>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</si>
  <si>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</si>
  <si>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</si>
  <si>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</si>
  <si>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</si>
  <si>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</si>
  <si>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</si>
  <si>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</si>
  <si>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</si>
  <si>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</si>
  <si>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</si>
  <si>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</si>
  <si>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</si>
  <si>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</si>
  <si>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</si>
  <si>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</si>
  <si>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</si>
  <si>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</si>
  <si>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</si>
  <si>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</si>
  <si>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</si>
  <si>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</si>
  <si>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</si>
  <si>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</si>
  <si>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</si>
  <si>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</si>
  <si>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</si>
  <si>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</si>
  <si>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</si>
  <si>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</si>
  <si>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</si>
  <si>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</si>
  <si>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</si>
  <si>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</si>
  <si>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</si>
  <si>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</si>
  <si>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</si>
  <si>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</si>
  <si>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</si>
  <si>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</si>
  <si>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</si>
  <si>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</si>
  <si>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</si>
  <si>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</si>
  <si>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</si>
  <si>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</si>
  <si>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</si>
  <si>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</si>
  <si>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</si>
  <si>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</si>
  <si>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</si>
  <si>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</si>
  <si>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</si>
  <si>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</si>
  <si>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</si>
  <si>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</si>
  <si>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</si>
  <si>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</si>
  <si>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</si>
  <si>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</si>
  <si>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</si>
  <si>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</si>
  <si>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</si>
  <si>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</si>
  <si>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</si>
  <si>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</si>
  <si>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</si>
  <si>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</si>
  <si>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</si>
  <si>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</si>
  <si>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</si>
  <si>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</si>
  <si>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</si>
  <si>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</si>
  <si>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</si>
  <si>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</si>
  <si>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</si>
  <si>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</si>
  <si>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</si>
  <si>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</si>
  <si>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</si>
  <si>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</si>
  <si>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</si>
  <si>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</si>
  <si>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</si>
  <si>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</si>
  <si>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</si>
  <si>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</si>
  <si>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</si>
  <si>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</si>
  <si>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</si>
  <si>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</si>
  <si>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</si>
  <si>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</si>
  <si>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</si>
  <si>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</si>
  <si>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</si>
  <si>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</si>
  <si>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</si>
  <si>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</si>
  <si>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</si>
  <si>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</si>
  <si>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</si>
  <si>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</si>
  <si>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</si>
  <si>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</si>
  <si>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</si>
  <si>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</si>
  <si>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</si>
  <si>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</si>
  <si>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</si>
  <si>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</si>
  <si>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</si>
  <si>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</si>
  <si>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</si>
  <si>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</si>
  <si>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</si>
  <si>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</si>
  <si>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</si>
  <si>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</si>
  <si>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</si>
  <si>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</si>
  <si>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</si>
  <si>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</si>
  <si>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</si>
  <si>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</si>
  <si>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</si>
  <si>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</si>
  <si>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</si>
  <si>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</si>
  <si>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</si>
  <si>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</si>
  <si>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</si>
  <si>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</si>
  <si>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</si>
  <si>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</si>
  <si>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</si>
  <si>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</si>
  <si>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</si>
  <si>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</si>
  <si>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</si>
  <si>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</si>
  <si>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</si>
  <si>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</si>
  <si>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</si>
  <si>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</si>
  <si>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</si>
  <si>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</si>
  <si>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</si>
  <si>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</si>
  <si>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</si>
  <si>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</si>
  <si>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</si>
  <si>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</si>
  <si>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</si>
  <si>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</si>
  <si>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</si>
  <si>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</si>
  <si>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</si>
  <si>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</si>
  <si>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</si>
  <si>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</si>
  <si>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</si>
  <si>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</si>
  <si>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</si>
  <si>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</si>
  <si>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</si>
  <si>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</si>
  <si>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</si>
  <si>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</si>
  <si>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</si>
  <si>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</si>
  <si>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</si>
  <si>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</si>
  <si>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</si>
  <si>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</si>
  <si>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</si>
  <si>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</si>
  <si>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</si>
  <si>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</si>
  <si>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</si>
  <si>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</si>
  <si>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</si>
  <si>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</si>
  <si>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</si>
  <si>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</si>
  <si>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</si>
  <si>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</si>
  <si>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</si>
  <si>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</si>
  <si>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</si>
  <si>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</si>
  <si>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</si>
  <si>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</si>
  <si>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</si>
  <si>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</si>
  <si>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</si>
  <si>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</si>
  <si>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</si>
  <si>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</si>
  <si>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</si>
  <si>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</si>
  <si>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</si>
  <si>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</si>
  <si>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</si>
  <si>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</si>
  <si>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</si>
  <si>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</si>
  <si>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</si>
  <si>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</si>
  <si>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</si>
  <si>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</si>
  <si>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</si>
  <si>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</si>
  <si>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</si>
  <si>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</si>
  <si>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</si>
  <si>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</si>
  <si>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</si>
  <si>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</si>
  <si>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</si>
  <si>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</si>
  <si>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</si>
  <si>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</si>
  <si>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</si>
  <si>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</si>
  <si>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</si>
  <si>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</si>
  <si>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</si>
  <si>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</si>
  <si>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</si>
  <si>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</si>
  <si>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</si>
  <si>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</si>
  <si>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</si>
  <si>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</si>
  <si>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</si>
  <si>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</si>
  <si>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</si>
  <si>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</si>
  <si>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</si>
  <si>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</si>
  <si>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</si>
  <si>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</si>
  <si>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</si>
  <si>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</si>
  <si>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</si>
  <si>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</si>
  <si>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</si>
  <si>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</si>
  <si>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</si>
  <si>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</si>
  <si>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</si>
  <si>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</si>
  <si>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</si>
  <si>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</si>
  <si>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</si>
  <si>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</si>
  <si>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</si>
  <si>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</si>
  <si>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</si>
  <si>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</si>
  <si>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</si>
  <si>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</si>
  <si>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</si>
  <si>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</si>
  <si>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</si>
  <si>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</si>
  <si>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</si>
  <si>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</si>
  <si>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</si>
  <si>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</si>
  <si>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</si>
  <si>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</si>
  <si>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</si>
  <si>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</si>
  <si>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</si>
  <si>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</si>
  <si>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</si>
  <si>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</si>
  <si>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</si>
  <si>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</si>
  <si>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</si>
  <si>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</si>
  <si>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</si>
  <si>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</si>
  <si>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</si>
  <si>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</si>
  <si>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</si>
  <si>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</si>
  <si>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</si>
  <si>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</si>
  <si>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</si>
  <si>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</si>
  <si>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</si>
  <si>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</si>
  <si>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</si>
  <si>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</si>
  <si>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</si>
  <si>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</si>
  <si>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</si>
  <si>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</si>
  <si>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</si>
  <si>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</si>
  <si>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</si>
  <si>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</si>
  <si>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</si>
  <si>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</si>
  <si>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</si>
  <si>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</si>
  <si>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</si>
  <si>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</si>
  <si>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</si>
  <si>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</si>
  <si>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</si>
  <si>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</si>
  <si>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</si>
  <si>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</si>
  <si>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</si>
  <si>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</si>
  <si>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</si>
  <si>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</si>
  <si>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</si>
  <si>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</si>
  <si>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</si>
  <si>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</si>
  <si>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</si>
  <si>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</si>
  <si>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</si>
  <si>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</si>
  <si>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</si>
  <si>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</si>
  <si>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</si>
  <si>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</si>
  <si>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</si>
  <si>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</si>
  <si>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</si>
  <si>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</si>
  <si>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</si>
  <si>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</si>
  <si>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</si>
  <si>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</si>
  <si>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</si>
  <si>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</si>
  <si>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</si>
  <si>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</si>
  <si>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</si>
  <si>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</si>
  <si>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</si>
  <si>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</si>
  <si>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</si>
  <si>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</si>
  <si>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</si>
  <si>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</si>
  <si>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</si>
  <si>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</si>
  <si>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</si>
  <si>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</si>
  <si>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</si>
  <si>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</si>
  <si>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</si>
  <si>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</si>
  <si>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</si>
  <si>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</si>
  <si>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</si>
  <si>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</si>
  <si>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</si>
  <si>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</si>
  <si>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</si>
  <si>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</si>
  <si>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</si>
  <si>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</si>
  <si>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</si>
  <si>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</si>
  <si>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</si>
  <si>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</si>
  <si>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</si>
  <si>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</si>
  <si>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</si>
  <si>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</si>
  <si>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</si>
  <si>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</si>
  <si>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</si>
  <si>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</si>
  <si>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</si>
  <si>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</si>
  <si>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</si>
  <si>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</si>
  <si>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</si>
  <si>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</si>
  <si>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</si>
  <si>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</si>
  <si>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</si>
  <si>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</si>
  <si>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</si>
  <si>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</si>
  <si>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</si>
  <si>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</si>
  <si>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</si>
  <si>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</si>
  <si>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</si>
  <si>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</si>
  <si>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</si>
  <si>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</si>
  <si>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</si>
  <si>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</si>
  <si>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</si>
  <si>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</si>
  <si>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</si>
  <si>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</si>
  <si>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</si>
  <si>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</si>
  <si>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</si>
  <si>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</si>
  <si>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</si>
  <si>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</si>
  <si>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</si>
  <si>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</si>
  <si>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</si>
  <si>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</si>
  <si>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</si>
  <si>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</si>
  <si>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</si>
  <si>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</si>
  <si>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</si>
  <si>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</si>
  <si>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</si>
  <si>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</si>
  <si>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</si>
  <si>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</si>
  <si>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</si>
  <si>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</si>
  <si>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</si>
  <si>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</si>
  <si>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</si>
  <si>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</si>
  <si>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</si>
  <si>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</si>
  <si>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</si>
  <si>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</si>
  <si>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</si>
  <si>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</si>
  <si>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</si>
  <si>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</si>
  <si>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</si>
  <si>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</si>
  <si>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</si>
  <si>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</si>
  <si>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</si>
  <si>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</si>
  <si>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</si>
  <si>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</si>
  <si>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</si>
  <si>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</si>
  <si>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</si>
  <si>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</si>
  <si>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</si>
  <si>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</si>
  <si>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</si>
  <si>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</si>
  <si>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</si>
  <si>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</si>
  <si>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</si>
  <si>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</si>
  <si>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</si>
  <si>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</si>
  <si>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</si>
  <si>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</si>
  <si>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</si>
  <si>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</si>
  <si>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</si>
  <si>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</si>
  <si>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</si>
  <si>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</si>
  <si>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</si>
  <si>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</si>
  <si>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</si>
  <si>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</si>
  <si>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</si>
  <si>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</si>
  <si>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</si>
  <si>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</si>
  <si>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</si>
  <si>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</si>
  <si>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</si>
  <si>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</si>
  <si>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</si>
  <si>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</si>
  <si>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</si>
  <si>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</si>
  <si>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</si>
  <si>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</si>
  <si>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</si>
  <si>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</si>
  <si>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</si>
  <si>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</si>
  <si>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</si>
  <si>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</si>
  <si>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</si>
  <si>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</si>
  <si>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</si>
  <si>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</si>
  <si>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</si>
  <si>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</si>
  <si>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</si>
  <si>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</si>
  <si>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</si>
  <si>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</si>
  <si>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</si>
  <si>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</si>
  <si>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</si>
  <si>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</si>
  <si>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</si>
  <si>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</si>
  <si>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</si>
  <si>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</si>
  <si>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</si>
  <si>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</si>
  <si>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</si>
  <si>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</si>
  <si>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</si>
  <si>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</si>
  <si>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</si>
  <si>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</si>
  <si>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</si>
  <si>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</si>
  <si>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</si>
  <si>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</si>
  <si>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</si>
  <si>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</si>
  <si>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</si>
  <si>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</si>
  <si>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</si>
  <si>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</si>
  <si>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</si>
  <si>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</si>
  <si>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</si>
  <si>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</si>
  <si>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</si>
  <si>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</si>
  <si>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</si>
  <si>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</si>
  <si>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</si>
  <si>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</si>
  <si>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</si>
  <si>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</si>
  <si>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</si>
  <si>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</si>
  <si>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</si>
  <si>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</si>
  <si>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</si>
  <si>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</si>
  <si>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</si>
  <si>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</si>
  <si>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</si>
  <si>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</si>
  <si>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</si>
  <si>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</si>
  <si>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</si>
  <si>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</si>
  <si>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</si>
  <si>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</si>
  <si>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</si>
  <si>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</si>
  <si>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</si>
  <si>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</si>
  <si>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</si>
  <si>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</si>
  <si>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</si>
  <si>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</si>
  <si>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</si>
  <si>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</si>
  <si>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</si>
  <si>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</si>
  <si>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</si>
  <si>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</si>
  <si>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</si>
  <si>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</si>
  <si>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</si>
  <si>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</si>
  <si>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</si>
  <si>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</si>
  <si>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</si>
  <si>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</si>
  <si>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</si>
  <si>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</si>
  <si>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</si>
  <si>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</si>
  <si>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</si>
  <si>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</si>
  <si>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</si>
  <si>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</si>
  <si>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</si>
  <si>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</si>
  <si>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</si>
  <si>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</si>
  <si>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</si>
  <si>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</si>
  <si>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</si>
  <si>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TEF000</t>
  </si>
  <si>
    <t>37.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</si>
  <si>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</si>
  <si>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</si>
  <si>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</si>
  <si>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</si>
  <si>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</si>
  <si>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</si>
  <si>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</si>
  <si>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</si>
  <si>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</si>
  <si>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</si>
  <si>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</si>
  <si>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</si>
  <si>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</si>
  <si>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</si>
  <si>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</si>
  <si>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</si>
  <si>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</si>
  <si>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</si>
  <si>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</si>
  <si>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</si>
  <si>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</si>
  <si>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</si>
  <si>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</si>
  <si>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</si>
  <si>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</si>
  <si>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</si>
  <si>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</si>
  <si>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</si>
  <si>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</si>
  <si>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</si>
  <si>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</si>
  <si>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</si>
  <si>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</si>
  <si>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</si>
  <si>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</si>
  <si>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</si>
  <si>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</si>
  <si>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</si>
  <si>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</si>
  <si>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</si>
  <si>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</si>
  <si>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</si>
  <si>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</si>
  <si>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</si>
  <si>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</si>
  <si>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</si>
  <si>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</si>
  <si>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</si>
  <si>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</si>
  <si>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</si>
  <si>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</si>
  <si>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</si>
  <si>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</si>
  <si>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</si>
  <si>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</si>
  <si>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</si>
  <si>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</si>
  <si>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</si>
  <si>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</si>
  <si>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</si>
  <si>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</si>
  <si>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</si>
  <si>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</si>
  <si>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</si>
  <si>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</si>
  <si>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</si>
  <si>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</si>
  <si>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</si>
  <si>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</si>
  <si>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</si>
  <si>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</si>
  <si>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</si>
  <si>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</si>
  <si>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</si>
  <si>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</si>
  <si>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</si>
  <si>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</si>
  <si>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</si>
  <si>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</si>
  <si>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</si>
  <si>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</si>
  <si>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</si>
  <si>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</si>
  <si>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</si>
  <si>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</si>
  <si>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</si>
  <si>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</si>
  <si>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</si>
  <si>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</si>
  <si>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</si>
  <si>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</si>
  <si>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</si>
  <si>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</si>
  <si>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</si>
  <si>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</si>
  <si>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</si>
  <si>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</si>
  <si>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</si>
  <si>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</si>
  <si>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</si>
  <si>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</si>
  <si>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</si>
  <si>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</si>
  <si>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</si>
  <si>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</si>
  <si>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</si>
  <si>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</si>
  <si>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</si>
  <si>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</si>
  <si>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</si>
  <si>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</si>
  <si>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</si>
  <si>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</si>
  <si>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</si>
  <si>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</si>
  <si>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</si>
  <si>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</si>
  <si>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</si>
  <si>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</si>
  <si>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</si>
  <si>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</si>
  <si>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</si>
  <si>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</si>
  <si>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</si>
  <si>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</si>
  <si>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</si>
  <si>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</si>
  <si>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</si>
  <si>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</si>
  <si>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</si>
  <si>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</si>
  <si>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</si>
  <si>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</si>
  <si>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</si>
  <si>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</si>
  <si>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</si>
  <si>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</si>
  <si>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</si>
  <si>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</si>
  <si>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</si>
  <si>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</si>
  <si>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</si>
  <si>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</si>
  <si>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</si>
  <si>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</si>
  <si>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</si>
  <si>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</si>
  <si>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</si>
  <si>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</si>
  <si>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</si>
  <si>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</si>
  <si>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</si>
  <si>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</si>
  <si>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</si>
  <si>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</si>
  <si>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</si>
  <si>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</si>
  <si>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</si>
  <si>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</si>
  <si>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</si>
  <si>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</si>
  <si>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</si>
  <si>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</si>
  <si>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</si>
  <si>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</si>
  <si>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</si>
  <si>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</si>
  <si>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</si>
  <si>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</si>
  <si>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</si>
  <si>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TFC000</t>
  </si>
  <si>
    <t xml:space="preserve"> Technology Type</t>
  </si>
  <si>
    <t>Cars 1/</t>
  </si>
  <si>
    <t xml:space="preserve"> Conventional Cars</t>
  </si>
  <si>
    <t>TFC000:ba_GasolineICEVe</t>
  </si>
  <si>
    <t xml:space="preserve">   Gasoline ICE Vehicles</t>
  </si>
  <si>
    <t>TFC000:ba_TDIDieselICE</t>
  </si>
  <si>
    <t xml:space="preserve">   TDI Diesel ICE</t>
  </si>
  <si>
    <t>TFC000:ba_TotalConventi</t>
  </si>
  <si>
    <t xml:space="preserve">     Total Conventional Cars</t>
  </si>
  <si>
    <t xml:space="preserve"> Alternative-Fuel Cars</t>
  </si>
  <si>
    <t>TFC000:ca_Ethanol-FlexF</t>
  </si>
  <si>
    <t xml:space="preserve">   Ethanol-Flex Fuel ICE</t>
  </si>
  <si>
    <t>TFC000:ca_100mileEV</t>
  </si>
  <si>
    <t xml:space="preserve">   100 Mile Electric Vehicle</t>
  </si>
  <si>
    <t>TFC000:ca_ElectricVehic</t>
  </si>
  <si>
    <t xml:space="preserve">   200 Mile Electric Vehicle</t>
  </si>
  <si>
    <t>TFC000:ea_FuelCellGasol</t>
  </si>
  <si>
    <t xml:space="preserve">   300 Mile Electric Vehicle</t>
  </si>
  <si>
    <t>TFC000:ca_Plug-inGasoli</t>
  </si>
  <si>
    <t xml:space="preserve">   Plug-in 10 Gasoline Hybrid</t>
  </si>
  <si>
    <t>TFC000:ca_Plug-in40Hybd</t>
  </si>
  <si>
    <t xml:space="preserve">   Plug-in 40 Gasoline Hybrid</t>
  </si>
  <si>
    <t>TFC000:ca_Electric-Dies</t>
  </si>
  <si>
    <t xml:space="preserve">   Electric-Diesel Hybrid</t>
  </si>
  <si>
    <t>TFC000:ca_Electric-Gaso</t>
  </si>
  <si>
    <t xml:space="preserve">   Electric-Gasoline Hybrid</t>
  </si>
  <si>
    <t>TFC000:ca_CompressedNat</t>
  </si>
  <si>
    <t xml:space="preserve">   Natural Gas ICE</t>
  </si>
  <si>
    <t>TFC000:da_CompressedNat</t>
  </si>
  <si>
    <t xml:space="preserve">   Natural Gas Bi-fuel</t>
  </si>
  <si>
    <t>TFC000:da_LiquefiedPetr</t>
  </si>
  <si>
    <t xml:space="preserve">   Propane ICE</t>
  </si>
  <si>
    <t>TFC000:ea_LiquefiedPetr</t>
  </si>
  <si>
    <t xml:space="preserve">   Propane Bi-fuel</t>
  </si>
  <si>
    <t>TFC000:ea_FuelCellMetha</t>
  </si>
  <si>
    <t xml:space="preserve">   Fuel Cell Methanol</t>
  </si>
  <si>
    <t>TFC000:ea_FuelCellHydro</t>
  </si>
  <si>
    <t xml:space="preserve">   Fuel Cell Hydrogen</t>
  </si>
  <si>
    <t>TFC000:ea_TotalAlternat</t>
  </si>
  <si>
    <t xml:space="preserve">     Total Alternative Cars</t>
  </si>
  <si>
    <t>TFC000:fa_TotalCar</t>
  </si>
  <si>
    <t xml:space="preserve"> Total Car Consumption</t>
  </si>
  <si>
    <t>Light Trucks 1/</t>
  </si>
  <si>
    <t xml:space="preserve"> Conventional Light Trucks</t>
  </si>
  <si>
    <t>TFC000:ga_GasolineICEVe</t>
  </si>
  <si>
    <t>TFC000:ga_TDIDieselICE</t>
  </si>
  <si>
    <t>TFC000:ga_TotalConventi</t>
  </si>
  <si>
    <t xml:space="preserve">     Total Conventional Light Trucks</t>
  </si>
  <si>
    <t xml:space="preserve"> Alternative-Fuel Light Trucks</t>
  </si>
  <si>
    <t>TFC000:ha_Ethanol-FlexF</t>
  </si>
  <si>
    <t>TFC000:ha_100mileEV</t>
  </si>
  <si>
    <t>TFC000:ha_ElectricVehic</t>
  </si>
  <si>
    <t>TFC000:ja_FuelCellGasol</t>
  </si>
  <si>
    <t>TFC000:ha_Plug-inGasoli</t>
  </si>
  <si>
    <t>TFC000:ha_Plug-in40Hybd</t>
  </si>
  <si>
    <t>TFC000:ha_Electric-Dies</t>
  </si>
  <si>
    <t>TFC000:ha_Electric-Gaso</t>
  </si>
  <si>
    <t>TFC000:ha_CompressedNat</t>
  </si>
  <si>
    <t>TFC000:ia_CompressedNat</t>
  </si>
  <si>
    <t>TFC000:ia_LiquefiedPetr</t>
  </si>
  <si>
    <t>TFC000:ja_LiquefiedPetr</t>
  </si>
  <si>
    <t>TFC000:ja_FuelCellMetha</t>
  </si>
  <si>
    <t>TFC000:ja_FuelCellHydro</t>
  </si>
  <si>
    <t>TFC000:ja_TotalAlternat</t>
  </si>
  <si>
    <t xml:space="preserve">     Total Alternative Light Trucks</t>
  </si>
  <si>
    <t>TFC000:fa_TotalLightTru</t>
  </si>
  <si>
    <t xml:space="preserve"> Total Light Truck Consumption</t>
  </si>
  <si>
    <t>TFC000:la_TotalFleetVeh</t>
  </si>
  <si>
    <t>Total Fleet Vehicles</t>
  </si>
  <si>
    <t>TFC000:clt_MotorGasICE</t>
  </si>
  <si>
    <t xml:space="preserve">   Motor Gasoline</t>
  </si>
  <si>
    <t>TFC000:clt_DieselTDI</t>
  </si>
  <si>
    <t xml:space="preserve">   Diesel</t>
  </si>
  <si>
    <t>TFC000:clt_propplane</t>
  </si>
  <si>
    <t xml:space="preserve">   Propane</t>
  </si>
  <si>
    <t>TFC000:clt_nattygas</t>
  </si>
  <si>
    <t>TFC000:clt_flexfuel</t>
  </si>
  <si>
    <t xml:space="preserve">   Ethanol-Flex Fuel</t>
  </si>
  <si>
    <t>TFC000:clt_electrified</t>
  </si>
  <si>
    <t xml:space="preserve">   Electric</t>
  </si>
  <si>
    <t>TFC000:clt_plugintogas</t>
  </si>
  <si>
    <t xml:space="preserve">   Plug-in Gasoline Hybrid</t>
  </si>
  <si>
    <t>TFC000:clt_plugindice</t>
  </si>
  <si>
    <t xml:space="preserve">   Plug-in Diesel Hybrid</t>
  </si>
  <si>
    <t>TFC000:clt_fuelcellar</t>
  </si>
  <si>
    <t xml:space="preserve">   Fuel Cell</t>
  </si>
  <si>
    <t>TFC000:ma_CommercialLig</t>
  </si>
  <si>
    <t xml:space="preserve">      Total Commercial Light Trucks</t>
  </si>
  <si>
    <t xml:space="preserve">   1/ Includes all fleets of 10 or more.</t>
  </si>
  <si>
    <t xml:space="preserve">   ICE = Internal combustion engine.</t>
  </si>
  <si>
    <t xml:space="preserve">   - - = Not Applicable.</t>
  </si>
  <si>
    <t>TFV000</t>
  </si>
  <si>
    <t>(billion miles)</t>
  </si>
  <si>
    <t>TFV000:ba_GasolineICEVe</t>
  </si>
  <si>
    <t>TFV000:ba_TDIDieselICE</t>
  </si>
  <si>
    <t>TFV000:ba_TotalConventi</t>
  </si>
  <si>
    <t>TFV000:ca_Ethanol-FlexF</t>
  </si>
  <si>
    <t>TFV000:ca_100mileEV</t>
  </si>
  <si>
    <t>TFV000:ca_ElectricVehic</t>
  </si>
  <si>
    <t>TFV000:ea_FuelCellGasol</t>
  </si>
  <si>
    <t>TFV000:ca_Plug-inGasoli</t>
  </si>
  <si>
    <t>TFV000:ca_Plug-in40Hybd</t>
  </si>
  <si>
    <t>TFV000:ca_Electric-Dies</t>
  </si>
  <si>
    <t>TFV000:ca_Electric-Gaso</t>
  </si>
  <si>
    <t>TFV000:ca_CompressedNat</t>
  </si>
  <si>
    <t>TFV000:da_CompressedNat</t>
  </si>
  <si>
    <t>TFV000:da_LiquefiedPetr</t>
  </si>
  <si>
    <t>TFV000:ea_LiquefiedPetr</t>
  </si>
  <si>
    <t>TFV000:ea_FuelCellMetha</t>
  </si>
  <si>
    <t>TFV000:ea_FuelCellHydro</t>
  </si>
  <si>
    <t>TFV000:ea_TotalAlternat</t>
  </si>
  <si>
    <t>TFV000:fa_TotalNewCarSa</t>
  </si>
  <si>
    <t xml:space="preserve"> Total Cars</t>
  </si>
  <si>
    <t>TFV000:ga_GasolineICEVe</t>
  </si>
  <si>
    <t>TFV000:ga_TDIDieselICE</t>
  </si>
  <si>
    <t>TFV000:ga_TotalConventi</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</si>
  <si>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</si>
  <si>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</si>
  <si>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</si>
  <si>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</si>
  <si>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</si>
  <si>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</si>
  <si>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</si>
  <si>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</si>
  <si>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</si>
  <si>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</si>
  <si>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</si>
  <si>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</si>
  <si>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</si>
  <si>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</si>
  <si>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</si>
  <si>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TFV000:ka_TotalNewTruck</t>
  </si>
  <si>
    <t xml:space="preserve"> Total Light Trucks</t>
  </si>
  <si>
    <t>TFV000:la_TotalFleetVeh</t>
  </si>
  <si>
    <t>TFV000:clt_MotorGasICE</t>
  </si>
  <si>
    <t>TFV000:clt_DieselTDI</t>
  </si>
  <si>
    <t>TFV000:clt_Propane</t>
  </si>
  <si>
    <t>TFV000:clt_natgasgasgas</t>
  </si>
  <si>
    <t>TFV000:clt_ethanolflex</t>
  </si>
  <si>
    <t>TFV000:clt_electriclt</t>
  </si>
  <si>
    <t>TFV000:clt_plugingas</t>
  </si>
  <si>
    <t>TFV000:clt_plugindiesel</t>
  </si>
  <si>
    <t>TFV000:clt_fuelcellar</t>
  </si>
  <si>
    <t>TFV000:ma_CommercialLig</t>
  </si>
  <si>
    <t>44. Transportation Fleet Car and Truck Fuel Consumption by Type and Technology</t>
  </si>
  <si>
    <t xml:space="preserve">   Sources:  2017 values derived using:  Publishing Company, Fleet Fact Book, various issues;</t>
  </si>
  <si>
    <t>Federal Highway Administration, Highway Statistics 2016; and U.S. Energy Information Administration (EIA),</t>
  </si>
  <si>
    <t>AEO2019 National Energy Modeling System run ref2019.d111618a.  2018 and projections:  EIA, AEO2019</t>
  </si>
  <si>
    <t>National Energy Modeling System run ref2019.d111618a.</t>
  </si>
  <si>
    <t>47. Transportation Fleet Car and Truck Vehicle Miles Traveled by Type and Technology</t>
  </si>
  <si>
    <t xml:space="preserve">   Sources:  2017 values derived using:  Bobit Publishing Company, Fleet Fact Book, various issues;</t>
  </si>
  <si>
    <t>AEO2019 National Energy Modeling System run ref2019.d111618a.  2018 and projections:  EIA,</t>
  </si>
  <si>
    <t>AEO2019 National Energy Modeling System run ref2019.d111618a.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</si>
</sst>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1">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2" fillId="30" borderId="0" xfId="0" applyFont="1" applyFill="1"/>
    <xf numFmtId="0" fontId="6" fillId="31"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1" borderId="0" xfId="0" applyFill="1"/>
    <xf numFmtId="11" fontId="0" fillId="31"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170" fontId="0" fillId="32" borderId="0" xfId="0" applyNumberFormat="1" applyFill="1"/>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6" fillId="33" borderId="0" xfId="0" applyFont="1" applyFill="1"/>
    <xf numFmtId="0" fontId="0" fillId="33" borderId="4" xfId="4" applyFont="1" applyFill="1" applyBorder="1" applyAlignment="1">
      <alignment wrapText="1"/>
    </xf>
    <xf numFmtId="165" fontId="0" fillId="33" borderId="4" xfId="4" applyNumberFormat="1" applyFont="1" applyFill="1" applyAlignment="1">
      <alignment horizontal="right" wrapText="1"/>
    </xf>
    <xf numFmtId="164" fontId="0" fillId="33" borderId="4" xfId="4" applyNumberFormat="1" applyFont="1" applyFill="1" applyAlignment="1">
      <alignment horizontal="right" wrapText="1"/>
    </xf>
    <xf numFmtId="0" fontId="0" fillId="33" borderId="0" xfId="0" applyFill="1"/>
    <xf numFmtId="0" fontId="0" fillId="33" borderId="0" xfId="0" applyNumberFormat="1" applyFill="1"/>
    <xf numFmtId="4" fontId="0" fillId="33" borderId="4" xfId="4" applyNumberFormat="1" applyFont="1" applyFill="1" applyAlignment="1">
      <alignment horizontal="right" wrapText="1"/>
    </xf>
    <xf numFmtId="0" fontId="0" fillId="0" borderId="0" xfId="0" applyAlignment="1">
      <alignment horizontal="left" wrapText="1"/>
    </xf>
    <xf numFmtId="11" fontId="0" fillId="0" borderId="0" xfId="0" applyNumberFormat="1"/>
    <xf numFmtId="171" fontId="0" fillId="0" borderId="0" xfId="0" applyNumberFormat="1"/>
    <xf numFmtId="170" fontId="0" fillId="34" borderId="0" xfId="0" applyNumberFormat="1" applyFill="1"/>
    <xf numFmtId="0" fontId="0" fillId="35" borderId="0" xfId="0" applyFill="1"/>
    <xf numFmtId="11" fontId="0" fillId="0" borderId="0" xfId="0" applyNumberFormat="1" applyFill="1"/>
    <xf numFmtId="170" fontId="0" fillId="34" borderId="22" xfId="0" applyNumberFormat="1" applyFill="1" applyBorder="1"/>
    <xf numFmtId="170" fontId="0" fillId="32" borderId="22" xfId="0" applyNumberFormat="1" applyFill="1" applyBorder="1"/>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0"/>
  <sheetViews>
    <sheetView topLeftCell="A85" workbookViewId="0">
      <selection activeCell="A111" sqref="A111"/>
    </sheetView>
  </sheetViews>
  <sheetFormatPr defaultRowHeight="15"/>
  <cols>
    <col min="1" max="1" width="13.42578125" customWidth="1"/>
    <col min="2" max="2" width="107.42578125" customWidth="1"/>
  </cols>
  <sheetData>
    <row r="1" spans="1:2">
      <c r="A1" s="1" t="s">
        <v>1092</v>
      </c>
    </row>
    <row r="3" spans="1:2">
      <c r="A3" s="1" t="s">
        <v>0</v>
      </c>
      <c r="B3" s="15" t="s">
        <v>598</v>
      </c>
    </row>
    <row r="4" spans="1:2">
      <c r="B4" t="s">
        <v>560</v>
      </c>
    </row>
    <row r="5" spans="1:2">
      <c r="B5" s="17">
        <v>2019</v>
      </c>
    </row>
    <row r="6" spans="1:2">
      <c r="B6" t="s">
        <v>1143</v>
      </c>
    </row>
    <row r="7" spans="1:2">
      <c r="B7" t="s">
        <v>561</v>
      </c>
    </row>
    <row r="8" spans="1:2">
      <c r="B8" t="s">
        <v>1362</v>
      </c>
    </row>
    <row r="10" spans="1:2">
      <c r="B10" s="20" t="s">
        <v>681</v>
      </c>
    </row>
    <row r="11" spans="1:2">
      <c r="B11" s="17">
        <v>2018</v>
      </c>
    </row>
    <row r="12" spans="1:2">
      <c r="B12" t="s">
        <v>682</v>
      </c>
    </row>
    <row r="13" spans="1:2">
      <c r="B13" t="s">
        <v>684</v>
      </c>
    </row>
    <row r="14" spans="1:2">
      <c r="B14" t="s">
        <v>683</v>
      </c>
    </row>
    <row r="16" spans="1:2">
      <c r="B16" t="s">
        <v>585</v>
      </c>
    </row>
    <row r="17" spans="1:2">
      <c r="B17" s="17">
        <v>2013</v>
      </c>
    </row>
    <row r="18" spans="1:2">
      <c r="B18" t="s">
        <v>586</v>
      </c>
    </row>
    <row r="19" spans="1:2">
      <c r="B19" t="s">
        <v>587</v>
      </c>
    </row>
    <row r="20" spans="1:2">
      <c r="B20" t="s">
        <v>588</v>
      </c>
    </row>
    <row r="22" spans="1:2">
      <c r="B22" t="s">
        <v>1199</v>
      </c>
    </row>
    <row r="23" spans="1:2">
      <c r="B23" s="17">
        <v>2015</v>
      </c>
    </row>
    <row r="24" spans="1:2">
      <c r="B24" t="s">
        <v>1200</v>
      </c>
    </row>
    <row r="25" spans="1:2">
      <c r="B25" s="65" t="s">
        <v>1201</v>
      </c>
    </row>
    <row r="27" spans="1:2">
      <c r="B27" t="s">
        <v>1091</v>
      </c>
    </row>
    <row r="29" spans="1:2">
      <c r="A29" s="1" t="s">
        <v>121</v>
      </c>
    </row>
    <row r="30" spans="1:2">
      <c r="A30" t="s">
        <v>1196</v>
      </c>
    </row>
    <row r="32" spans="1:2">
      <c r="A32" s="1" t="s">
        <v>820</v>
      </c>
    </row>
    <row r="33" spans="1:1">
      <c r="A33" s="21" t="s">
        <v>824</v>
      </c>
    </row>
    <row r="34" spans="1:1">
      <c r="A34" t="s">
        <v>1097</v>
      </c>
    </row>
    <row r="35" spans="1:1">
      <c r="A35" t="s">
        <v>821</v>
      </c>
    </row>
    <row r="36" spans="1:1">
      <c r="A36" t="s">
        <v>822</v>
      </c>
    </row>
    <row r="37" spans="1:1">
      <c r="A37" t="s">
        <v>823</v>
      </c>
    </row>
    <row r="38" spans="1:1">
      <c r="A38" t="s">
        <v>810</v>
      </c>
    </row>
    <row r="39" spans="1:1">
      <c r="A39" t="s">
        <v>811</v>
      </c>
    </row>
    <row r="41" spans="1:1">
      <c r="A41" s="1" t="s">
        <v>800</v>
      </c>
    </row>
    <row r="42" spans="1:1">
      <c r="A42" s="21" t="s">
        <v>1371</v>
      </c>
    </row>
    <row r="43" spans="1:1">
      <c r="A43" s="79" t="s">
        <v>1363</v>
      </c>
    </row>
    <row r="44" spans="1:1">
      <c r="A44" s="79" t="s">
        <v>1364</v>
      </c>
    </row>
    <row r="45" spans="1:1">
      <c r="A45" s="79" t="s">
        <v>1365</v>
      </c>
    </row>
    <row r="46" spans="1:1">
      <c r="A46" t="s">
        <v>810</v>
      </c>
    </row>
    <row r="47" spans="1:1">
      <c r="A47" t="s">
        <v>811</v>
      </c>
    </row>
    <row r="48" spans="1:1">
      <c r="A48" t="s">
        <v>1366</v>
      </c>
    </row>
    <row r="49" spans="1:1">
      <c r="A49" t="s">
        <v>1367</v>
      </c>
    </row>
    <row r="50" spans="1:1">
      <c r="A50" t="s">
        <v>1368</v>
      </c>
    </row>
    <row r="51" spans="1:1">
      <c r="A51" t="s">
        <v>1369</v>
      </c>
    </row>
    <row r="52" spans="1:1">
      <c r="A52" t="s">
        <v>1370</v>
      </c>
    </row>
    <row r="54" spans="1:1">
      <c r="A54" s="1" t="s">
        <v>801</v>
      </c>
    </row>
    <row r="55" spans="1:1">
      <c r="A55" s="21" t="s">
        <v>1088</v>
      </c>
    </row>
    <row r="56" spans="1:1">
      <c r="A56" t="s">
        <v>1098</v>
      </c>
    </row>
    <row r="57" spans="1:1">
      <c r="A57" t="s">
        <v>1089</v>
      </c>
    </row>
    <row r="58" spans="1:1">
      <c r="A58" t="s">
        <v>1090</v>
      </c>
    </row>
    <row r="59" spans="1:1">
      <c r="A59" t="s">
        <v>810</v>
      </c>
    </row>
    <row r="60" spans="1:1">
      <c r="A60" t="s">
        <v>811</v>
      </c>
    </row>
    <row r="62" spans="1:1">
      <c r="A62" s="1" t="s">
        <v>601</v>
      </c>
    </row>
    <row r="63" spans="1:1">
      <c r="A63" s="21" t="s">
        <v>589</v>
      </c>
    </row>
    <row r="64" spans="1:1">
      <c r="A64" t="s">
        <v>563</v>
      </c>
    </row>
    <row r="65" spans="1:1">
      <c r="A65" t="s">
        <v>564</v>
      </c>
    </row>
    <row r="66" spans="1:1">
      <c r="A66" t="s">
        <v>565</v>
      </c>
    </row>
    <row r="68" spans="1:1">
      <c r="A68" s="1" t="s">
        <v>599</v>
      </c>
    </row>
    <row r="69" spans="1:1">
      <c r="A69" s="21" t="s">
        <v>1100</v>
      </c>
    </row>
    <row r="70" spans="1:1">
      <c r="A70" t="s">
        <v>1099</v>
      </c>
    </row>
    <row r="72" spans="1:1">
      <c r="A72" s="1" t="s">
        <v>600</v>
      </c>
    </row>
    <row r="73" spans="1:1">
      <c r="A73" s="21" t="s">
        <v>1372</v>
      </c>
    </row>
    <row r="74" spans="1:1">
      <c r="A74" s="79" t="s">
        <v>1373</v>
      </c>
    </row>
    <row r="75" spans="1:1">
      <c r="A75" s="79" t="s">
        <v>1374</v>
      </c>
    </row>
    <row r="76" spans="1:1">
      <c r="A76" s="79" t="s">
        <v>1365</v>
      </c>
    </row>
    <row r="78" spans="1:1">
      <c r="A78" s="1" t="s">
        <v>567</v>
      </c>
    </row>
    <row r="79" spans="1:1">
      <c r="A79" s="21" t="s">
        <v>590</v>
      </c>
    </row>
    <row r="80" spans="1:1">
      <c r="A80" t="s">
        <v>568</v>
      </c>
    </row>
    <row r="81" spans="1:1">
      <c r="A81" t="s">
        <v>1101</v>
      </c>
    </row>
    <row r="83" spans="1:1">
      <c r="A83" s="1" t="s">
        <v>591</v>
      </c>
    </row>
    <row r="84" spans="1:1">
      <c r="A84" s="21" t="s">
        <v>592</v>
      </c>
    </row>
    <row r="85" spans="1:1">
      <c r="A85" t="s">
        <v>593</v>
      </c>
    </row>
    <row r="86" spans="1:1">
      <c r="A86" t="s">
        <v>594</v>
      </c>
    </row>
    <row r="87" spans="1:1">
      <c r="A87" t="s">
        <v>595</v>
      </c>
    </row>
    <row r="88" spans="1:1">
      <c r="A88" t="s">
        <v>596</v>
      </c>
    </row>
    <row r="89" spans="1:1">
      <c r="A89" t="s">
        <v>597</v>
      </c>
    </row>
    <row r="90" spans="1:1">
      <c r="A90" t="s">
        <v>1102</v>
      </c>
    </row>
    <row r="92" spans="1:1">
      <c r="A92" s="1" t="s">
        <v>685</v>
      </c>
    </row>
    <row r="93" spans="1:1">
      <c r="A93" s="21" t="s">
        <v>803</v>
      </c>
    </row>
    <row r="94" spans="1:1">
      <c r="A94" t="s">
        <v>802</v>
      </c>
    </row>
    <row r="95" spans="1:1">
      <c r="A95" t="s">
        <v>1103</v>
      </c>
    </row>
    <row r="96" spans="1:1">
      <c r="A96" t="s">
        <v>804</v>
      </c>
    </row>
    <row r="97" spans="1:2">
      <c r="A97" t="s">
        <v>805</v>
      </c>
    </row>
    <row r="98" spans="1:2">
      <c r="A98" t="s">
        <v>810</v>
      </c>
    </row>
    <row r="99" spans="1:2">
      <c r="A99" t="s">
        <v>811</v>
      </c>
    </row>
    <row r="101" spans="1:2">
      <c r="A101" s="1" t="s">
        <v>686</v>
      </c>
    </row>
    <row r="102" spans="1:2">
      <c r="A102" t="s">
        <v>687</v>
      </c>
    </row>
    <row r="104" spans="1:2">
      <c r="A104" s="52" t="s">
        <v>1118</v>
      </c>
      <c r="B104" s="53"/>
    </row>
    <row r="105" spans="1:2">
      <c r="A105" t="s">
        <v>1119</v>
      </c>
    </row>
    <row r="106" spans="1:2">
      <c r="A106" t="s">
        <v>1120</v>
      </c>
    </row>
    <row r="107" spans="1:2">
      <c r="A107" t="s">
        <v>1121</v>
      </c>
    </row>
    <row r="109" spans="1:2">
      <c r="A109">
        <f>10^9</f>
        <v>1000000000</v>
      </c>
    </row>
    <row r="110" spans="1:2">
      <c r="A110">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40625" defaultRowHeight="12.75"/>
  <cols>
    <col min="1" max="1" width="37.7109375" style="22" customWidth="1"/>
    <col min="2" max="33" width="8.7109375" style="22" customWidth="1"/>
    <col min="34" max="16384" width="9.140625" style="22"/>
  </cols>
  <sheetData>
    <row r="1" spans="1:36" s="48" customFormat="1" ht="16.5" customHeight="1" thickBot="1">
      <c r="A1" s="94" t="s">
        <v>680</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I1" s="48" t="s">
        <v>1126</v>
      </c>
    </row>
    <row r="2" spans="1:36"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c r="AJ2" s="55">
        <v>2018</v>
      </c>
    </row>
    <row r="3" spans="1:36"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6"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c r="AJ4" s="22">
        <f>TREND(AE4:AI4,$AD$2:$AH$2,$AI$2)</f>
        <v>717095.28716545552</v>
      </c>
    </row>
    <row r="5" spans="1:36"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J27" si="1">TREND(AD5:AH5,$AD$2:$AH$2,$AI$2)</f>
        <v>4634973.1697132587</v>
      </c>
      <c r="AJ5" s="22">
        <f t="shared" si="1"/>
        <v>4733176.3045877218</v>
      </c>
    </row>
    <row r="6" spans="1:36"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c r="AJ6" s="22">
        <f t="shared" si="1"/>
        <v>3134191.8987811059</v>
      </c>
    </row>
    <row r="7" spans="1:36"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6"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c r="AJ8" s="22">
        <f t="shared" si="1"/>
        <v>21165.78056579837</v>
      </c>
    </row>
    <row r="9" spans="1:36"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c r="AJ9" s="22">
        <f t="shared" si="1"/>
        <v>915802.70762781799</v>
      </c>
    </row>
    <row r="10" spans="1:36"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6"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c r="AJ11" s="22">
        <f t="shared" si="1"/>
        <v>116568.77526642522</v>
      </c>
    </row>
    <row r="12" spans="1:36"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c r="AJ12" s="22">
        <f t="shared" si="1"/>
        <v>178130.73236147687</v>
      </c>
    </row>
    <row r="13" spans="1:36"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c r="AJ13" s="22">
        <f t="shared" si="1"/>
        <v>367316.94998507947</v>
      </c>
    </row>
    <row r="14" spans="1:36"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c r="AJ14" s="22">
        <f t="shared" si="1"/>
        <v>56933.833674720023</v>
      </c>
    </row>
    <row r="15" spans="1:36"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c r="AJ15" s="22">
        <f t="shared" si="1"/>
        <v>19874.661914879922</v>
      </c>
    </row>
    <row r="16" spans="1:36"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c r="AJ16" s="22">
        <f t="shared" si="1"/>
        <v>2883.5195953599759</v>
      </c>
    </row>
    <row r="17" spans="1:36"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c r="AJ17" s="22">
        <f t="shared" si="1"/>
        <v>18953.22343576001</v>
      </c>
    </row>
    <row r="18" spans="1:36"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c r="AJ18" s="22">
        <f t="shared" si="1"/>
        <v>147.52901383999915</v>
      </c>
    </row>
    <row r="19" spans="1:36"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c r="AJ19" s="22">
        <f t="shared" si="1"/>
        <v>12057.320384080056</v>
      </c>
    </row>
    <row r="20" spans="1:36"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c r="AJ20" s="22">
        <f t="shared" si="1"/>
        <v>888.00466120000056</v>
      </c>
    </row>
    <row r="21" spans="1:36"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c r="AJ21" s="22">
        <f t="shared" si="1"/>
        <v>560.2887033599909</v>
      </c>
    </row>
    <row r="22" spans="1:36"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c r="AJ22" s="22">
        <f t="shared" si="1"/>
        <v>1569.8259662400014</v>
      </c>
    </row>
    <row r="23" spans="1:36"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6"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c r="AJ24" s="22">
        <f t="shared" si="1"/>
        <v>6098.2121541400556</v>
      </c>
    </row>
    <row r="25" spans="1:36"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c r="AJ25" s="22">
        <f t="shared" si="1"/>
        <v>12057.320384080056</v>
      </c>
    </row>
    <row r="26" spans="1:36"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c r="AJ26" s="22">
        <f t="shared" si="1"/>
        <v>2883.5195953599759</v>
      </c>
    </row>
    <row r="27" spans="1:36"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c r="AJ27" s="22">
        <f t="shared" si="1"/>
        <v>18953.22343576001</v>
      </c>
    </row>
    <row r="28" spans="1:36" s="23" customFormat="1" ht="12.75" customHeight="1">
      <c r="A28" s="95" t="s">
        <v>653</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I28" s="22"/>
    </row>
    <row r="29" spans="1:36" s="25" customFormat="1" ht="12.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36" s="23" customFormat="1" ht="12.75" customHeight="1">
      <c r="A30" s="97" t="s">
        <v>652</v>
      </c>
      <c r="B30" s="97"/>
      <c r="C30" s="97"/>
      <c r="D30" s="97"/>
      <c r="E30" s="97"/>
      <c r="F30" s="97"/>
      <c r="G30" s="97"/>
      <c r="H30" s="97"/>
      <c r="I30" s="97"/>
      <c r="J30" s="97"/>
      <c r="K30" s="97"/>
      <c r="L30" s="97"/>
      <c r="M30" s="97"/>
      <c r="N30" s="97"/>
      <c r="O30" s="97"/>
      <c r="P30" s="97"/>
      <c r="Q30" s="97"/>
      <c r="R30" s="97"/>
      <c r="S30" s="97"/>
      <c r="T30" s="97"/>
      <c r="U30" s="97"/>
      <c r="V30" s="97"/>
      <c r="W30" s="97"/>
      <c r="X30" s="97"/>
      <c r="Y30" s="97"/>
      <c r="Z30" s="97"/>
    </row>
    <row r="31" spans="1:36" s="23" customFormat="1" ht="38.25" customHeight="1">
      <c r="A31" s="97" t="s">
        <v>651</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D31" s="23">
        <f>9611</f>
        <v>9611</v>
      </c>
      <c r="AE31" s="23">
        <f>AD31*SUM(AE32:AE38)/1000000</f>
        <v>9705.6395169999996</v>
      </c>
    </row>
    <row r="32" spans="1:36" s="23" customFormat="1" ht="12.75" customHeight="1">
      <c r="A32" s="90" t="s">
        <v>650</v>
      </c>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D32" s="23" t="s">
        <v>1176</v>
      </c>
      <c r="AE32" s="23">
        <v>2018</v>
      </c>
    </row>
    <row r="33" spans="1:31" s="23" customFormat="1" ht="12.75" customHeight="1">
      <c r="A33" s="90" t="s">
        <v>649</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D33" s="23" t="s">
        <v>1177</v>
      </c>
      <c r="AE33" s="23">
        <v>300</v>
      </c>
    </row>
    <row r="34" spans="1:31" s="23" customFormat="1" ht="12.75" customHeight="1">
      <c r="A34" s="90" t="s">
        <v>648</v>
      </c>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D34" s="23" t="s">
        <v>1178</v>
      </c>
      <c r="AE34" s="23">
        <v>108054</v>
      </c>
    </row>
    <row r="35" spans="1:31" s="23" customFormat="1" ht="25.5" customHeight="1">
      <c r="A35" s="97" t="s">
        <v>647</v>
      </c>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D35" s="23" t="s">
        <v>1179</v>
      </c>
      <c r="AE35" s="23">
        <v>98681</v>
      </c>
    </row>
    <row r="36" spans="1:31" s="23" customFormat="1" ht="12.75" customHeight="1">
      <c r="A36" s="98" t="s">
        <v>646</v>
      </c>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D36" s="23" t="s">
        <v>1180</v>
      </c>
      <c r="AE36" s="23">
        <v>800794</v>
      </c>
    </row>
    <row r="37" spans="1:31" s="23" customFormat="1" ht="12.75" customHeight="1">
      <c r="A37" s="90" t="s">
        <v>645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D37" s="23" t="s">
        <v>1181</v>
      </c>
      <c r="AE37" s="23">
        <v>0</v>
      </c>
    </row>
    <row r="38" spans="1:31" s="23" customFormat="1" ht="12.75" customHeight="1">
      <c r="A38" s="90" t="s">
        <v>644</v>
      </c>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D38" s="23" t="s">
        <v>1182</v>
      </c>
      <c r="AE38" s="23">
        <v>0</v>
      </c>
    </row>
    <row r="39" spans="1:31" s="23" customFormat="1" ht="12.75" customHeight="1">
      <c r="A39" s="90" t="s">
        <v>643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31" s="23" customFormat="1" ht="12.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spans="1:31" s="23" customFormat="1" ht="12.75" customHeight="1">
      <c r="A41" s="92" t="s">
        <v>642</v>
      </c>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31" s="23" customFormat="1" ht="38.25" customHeight="1">
      <c r="A42" s="85" t="s">
        <v>641</v>
      </c>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31" s="23" customFormat="1" ht="51" customHeight="1">
      <c r="A43" s="85" t="s">
        <v>640</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31" s="23" customFormat="1" ht="12.75" customHeight="1">
      <c r="A44" s="82" t="s">
        <v>639</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31" s="23" customFormat="1" ht="12.75" customHeight="1">
      <c r="A45" s="83" t="s">
        <v>638</v>
      </c>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31" s="23" customFormat="1" ht="12.75" customHeight="1">
      <c r="A46" s="84" t="s">
        <v>637</v>
      </c>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spans="1:31" s="23" customFormat="1" ht="12.75" customHeight="1">
      <c r="A47" s="85" t="s">
        <v>636</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31" s="23"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3" customFormat="1" ht="12.75" customHeight="1">
      <c r="A49" s="99" t="s">
        <v>635</v>
      </c>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spans="1:26" s="23" customFormat="1" ht="12.75" customHeight="1">
      <c r="A50" s="99" t="s">
        <v>634</v>
      </c>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spans="1:26" s="23" customFormat="1" ht="12.75" customHeight="1">
      <c r="A51" s="89" t="s">
        <v>633</v>
      </c>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s="23" customFormat="1" ht="12.75" customHeight="1">
      <c r="A52" s="87" t="s">
        <v>632</v>
      </c>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spans="1:26" s="23" customFormat="1" ht="12.75" customHeight="1">
      <c r="A53" s="87" t="s">
        <v>631</v>
      </c>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spans="1:26" s="23" customFormat="1" ht="12.75" customHeight="1">
      <c r="A54" s="93" t="s">
        <v>630</v>
      </c>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s="23" customFormat="1" ht="12.75" customHeight="1">
      <c r="A55" s="88" t="s">
        <v>629</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23" customFormat="1" ht="12.75" customHeight="1">
      <c r="A56" s="89" t="s">
        <v>628</v>
      </c>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s="23" customFormat="1" ht="12.75" customHeight="1">
      <c r="A57" s="93" t="s">
        <v>627</v>
      </c>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s="23" customFormat="1" ht="12.75" customHeight="1">
      <c r="A58" s="87" t="s">
        <v>619</v>
      </c>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spans="1:26" s="23" customFormat="1" ht="12.75" customHeight="1">
      <c r="A59" s="89" t="s">
        <v>626</v>
      </c>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s="23" customFormat="1" ht="12.75" customHeight="1">
      <c r="A60" s="87" t="s">
        <v>625</v>
      </c>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spans="1:26" s="23" customFormat="1" ht="12.75" customHeight="1">
      <c r="A61" s="89" t="s">
        <v>624</v>
      </c>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s="23" customFormat="1" ht="12.75" customHeight="1">
      <c r="A62" s="87" t="s">
        <v>623</v>
      </c>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spans="1:26" s="23" customFormat="1" ht="12.75" customHeight="1">
      <c r="A63" s="87" t="s">
        <v>622</v>
      </c>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1:26" s="23" customFormat="1" ht="12.75" customHeight="1">
      <c r="A64" s="89" t="s">
        <v>621</v>
      </c>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s="23" customFormat="1" ht="12.75" customHeight="1">
      <c r="A65" s="93" t="s">
        <v>620</v>
      </c>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s="23" customFormat="1" ht="12.75" customHeight="1">
      <c r="A66" s="87" t="s">
        <v>619</v>
      </c>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spans="1:26" s="23" customFormat="1" ht="12.75" customHeight="1">
      <c r="A67" s="89" t="s">
        <v>618</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23" customFormat="1" ht="12.75" customHeight="1">
      <c r="A68" s="87" t="s">
        <v>617</v>
      </c>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spans="1:26" s="23" customFormat="1" ht="12.75" customHeight="1">
      <c r="A69" s="89" t="s">
        <v>616</v>
      </c>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s="23" customFormat="1" ht="12.75" customHeight="1">
      <c r="A70" s="93" t="s">
        <v>615</v>
      </c>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s="23" customFormat="1" ht="12.75" customHeight="1">
      <c r="A71" s="87" t="s">
        <v>614</v>
      </c>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spans="1:26" s="24" customFormat="1" ht="12.75" customHeight="1">
      <c r="A72" s="88" t="s">
        <v>613</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24" customFormat="1" ht="12.75" customHeight="1">
      <c r="A73" s="89" t="s">
        <v>612</v>
      </c>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s="24" customFormat="1" ht="12.75" customHeight="1">
      <c r="A74" s="87" t="s">
        <v>611</v>
      </c>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1:26" s="24" customFormat="1" ht="12.75" customHeight="1">
      <c r="A75" s="87" t="s">
        <v>610</v>
      </c>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1:26" s="23" customFormat="1" ht="12.75" customHeight="1">
      <c r="A76" s="87" t="s">
        <v>607</v>
      </c>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spans="1:26" ht="12.75" customHeight="1">
      <c r="A77" s="89" t="s">
        <v>609</v>
      </c>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s="23" customFormat="1" ht="12.75" customHeight="1">
      <c r="A78" s="87" t="s">
        <v>608</v>
      </c>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spans="1:26" s="24" customFormat="1" ht="12.75" customHeight="1">
      <c r="A79" s="87" t="s">
        <v>607</v>
      </c>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spans="1:26" s="23" customFormat="1" ht="12.75" customHeight="1">
      <c r="A80" s="88" t="s">
        <v>606</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s="23" customFormat="1" ht="12.75" customHeight="1">
      <c r="A81" s="87" t="s">
        <v>605</v>
      </c>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1:26" s="23" customFormat="1" ht="12.75" customHeight="1">
      <c r="A82" s="87" t="s">
        <v>604</v>
      </c>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1:26" ht="12.75" customHeight="1">
      <c r="A83" s="87" t="s">
        <v>603</v>
      </c>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spans="1:26" ht="12.75" customHeight="1">
      <c r="A84" s="81" t="s">
        <v>602</v>
      </c>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569</v>
      </c>
    </row>
    <row r="2" spans="1:7">
      <c r="A2" s="1"/>
    </row>
    <row r="3" spans="1:7" ht="4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53"/>
  <sheetViews>
    <sheetView topLeftCell="A4" workbookViewId="0">
      <selection activeCell="D23" sqref="D23"/>
    </sheetView>
  </sheetViews>
  <sheetFormatPr defaultRowHeight="15"/>
  <cols>
    <col min="1" max="1" width="50.42578125" customWidth="1"/>
    <col min="4" max="4" width="50.85546875" customWidth="1"/>
    <col min="5" max="5" width="10" bestFit="1"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2018</v>
      </c>
      <c r="C2">
        <f>'AEO 7'!E1</f>
        <v>2019</v>
      </c>
      <c r="D2">
        <f>'AEO 7'!F1</f>
        <v>2020</v>
      </c>
      <c r="E2">
        <f>'AEO 7'!G1</f>
        <v>2021</v>
      </c>
      <c r="F2">
        <f>'AEO 7'!H1</f>
        <v>2022</v>
      </c>
      <c r="G2">
        <f>'AEO 7'!I1</f>
        <v>2023</v>
      </c>
      <c r="H2">
        <f>'AEO 7'!J1</f>
        <v>2024</v>
      </c>
      <c r="I2">
        <f>'AEO 7'!K1</f>
        <v>2025</v>
      </c>
      <c r="J2">
        <f>'AEO 7'!L1</f>
        <v>2026</v>
      </c>
      <c r="K2">
        <f>'AEO 7'!M1</f>
        <v>2027</v>
      </c>
      <c r="L2">
        <f>'AEO 7'!N1</f>
        <v>2028</v>
      </c>
      <c r="M2">
        <f>'AEO 7'!O1</f>
        <v>2029</v>
      </c>
      <c r="N2">
        <f>'AEO 7'!P1</f>
        <v>2030</v>
      </c>
      <c r="O2">
        <f>'AEO 7'!Q1</f>
        <v>2031</v>
      </c>
      <c r="P2">
        <f>'AEO 7'!R1</f>
        <v>2032</v>
      </c>
      <c r="Q2">
        <f>'AEO 7'!S1</f>
        <v>2033</v>
      </c>
      <c r="R2">
        <f>'AEO 7'!T1</f>
        <v>2034</v>
      </c>
      <c r="S2">
        <f>'AEO 7'!U1</f>
        <v>2035</v>
      </c>
      <c r="T2">
        <f>'AEO 7'!V1</f>
        <v>2036</v>
      </c>
      <c r="U2">
        <f>'AEO 7'!W1</f>
        <v>2037</v>
      </c>
      <c r="V2">
        <f>'AEO 7'!X1</f>
        <v>2038</v>
      </c>
      <c r="W2">
        <f>'AEO 7'!Y1</f>
        <v>2039</v>
      </c>
      <c r="X2">
        <f>'AEO 7'!Z1</f>
        <v>2040</v>
      </c>
      <c r="Y2">
        <f>'AEO 7'!AA1</f>
        <v>2041</v>
      </c>
      <c r="Z2">
        <f>'AEO 7'!AB1</f>
        <v>2042</v>
      </c>
      <c r="AA2">
        <f>'AEO 7'!AC1</f>
        <v>2043</v>
      </c>
      <c r="AB2">
        <f>'AEO 7'!AD1</f>
        <v>2044</v>
      </c>
      <c r="AC2">
        <f>'AEO 7'!AE1</f>
        <v>2045</v>
      </c>
      <c r="AD2">
        <f>'AEO 7'!AF1</f>
        <v>2046</v>
      </c>
      <c r="AE2">
        <f>'AEO 7'!AG1</f>
        <v>2047</v>
      </c>
      <c r="AF2">
        <f>'AEO 7'!AH1</f>
        <v>2048</v>
      </c>
      <c r="AG2">
        <f>'AEO 7'!AI1</f>
        <v>2049</v>
      </c>
      <c r="AH2">
        <f>'AEO 7'!AJ1</f>
        <v>2050</v>
      </c>
    </row>
    <row r="3" spans="1:36">
      <c r="A3" t="s">
        <v>556</v>
      </c>
      <c r="B3">
        <f>('AEO 49'!D72-'AEO 49'!D184)/'AEO 49'!D72</f>
        <v>0.86739916238040293</v>
      </c>
      <c r="C3">
        <f>('AEO 49'!E72-'AEO 49'!E184)/'AEO 49'!E72</f>
        <v>0.87477439830857417</v>
      </c>
      <c r="D3">
        <f>('AEO 49'!F72-'AEO 49'!F184)/'AEO 49'!F72</f>
        <v>0.88064509532061697</v>
      </c>
      <c r="E3">
        <f>('AEO 49'!G72-'AEO 49'!G184)/'AEO 49'!G72</f>
        <v>0.88597100561079367</v>
      </c>
      <c r="F3">
        <f>('AEO 49'!H72-'AEO 49'!H184)/'AEO 49'!H72</f>
        <v>0.89000589893688509</v>
      </c>
      <c r="G3">
        <f>('AEO 49'!I72-'AEO 49'!I184)/'AEO 49'!I72</f>
        <v>0.89327476363808866</v>
      </c>
      <c r="H3">
        <f>('AEO 49'!J72-'AEO 49'!J184)/'AEO 49'!J72</f>
        <v>0.89623687432239052</v>
      </c>
      <c r="I3">
        <f>('AEO 49'!K72-'AEO 49'!K184)/'AEO 49'!K72</f>
        <v>0.89904207774279288</v>
      </c>
      <c r="J3">
        <f>('AEO 49'!L72-'AEO 49'!L184)/'AEO 49'!L72</f>
        <v>0.90158011866070431</v>
      </c>
      <c r="K3">
        <f>('AEO 49'!M72-'AEO 49'!M184)/'AEO 49'!M72</f>
        <v>0.90434790821824995</v>
      </c>
      <c r="L3">
        <f>('AEO 49'!N72-'AEO 49'!N184)/'AEO 49'!N72</f>
        <v>0.90751332715387056</v>
      </c>
      <c r="M3">
        <f>('AEO 49'!O72-'AEO 49'!O184)/'AEO 49'!O72</f>
        <v>0.90968077994418384</v>
      </c>
      <c r="N3">
        <f>('AEO 49'!P72-'AEO 49'!P184)/'AEO 49'!P72</f>
        <v>0.9113783068102943</v>
      </c>
      <c r="O3">
        <f>('AEO 49'!Q72-'AEO 49'!Q184)/'AEO 49'!Q72</f>
        <v>0.91277945385928916</v>
      </c>
      <c r="P3">
        <f>('AEO 49'!R72-'AEO 49'!R184)/'AEO 49'!R72</f>
        <v>0.91393718863777174</v>
      </c>
      <c r="Q3">
        <f>('AEO 49'!S72-'AEO 49'!S184)/'AEO 49'!S72</f>
        <v>0.91503338302945347</v>
      </c>
      <c r="R3">
        <f>('AEO 49'!T72-'AEO 49'!T184)/'AEO 49'!T72</f>
        <v>0.91622051532006665</v>
      </c>
      <c r="S3">
        <f>('AEO 49'!U72-'AEO 49'!U184)/'AEO 49'!U72</f>
        <v>0.91731848685457318</v>
      </c>
      <c r="T3">
        <f>('AEO 49'!V72-'AEO 49'!V184)/'AEO 49'!V72</f>
        <v>0.91828848845206668</v>
      </c>
      <c r="U3">
        <f>('AEO 49'!W72-'AEO 49'!W184)/'AEO 49'!W72</f>
        <v>0.91902643180271237</v>
      </c>
      <c r="V3">
        <f>('AEO 49'!X72-'AEO 49'!X184)/'AEO 49'!X72</f>
        <v>0.91982828903262559</v>
      </c>
      <c r="W3">
        <f>('AEO 49'!Y72-'AEO 49'!Y184)/'AEO 49'!Y72</f>
        <v>0.92050246479810338</v>
      </c>
      <c r="X3">
        <f>('AEO 49'!Z72-'AEO 49'!Z184)/'AEO 49'!Z72</f>
        <v>0.92116649107790505</v>
      </c>
      <c r="Y3">
        <f>('AEO 49'!AA72-'AEO 49'!AA184)/'AEO 49'!AA72</f>
        <v>0.92181007818059557</v>
      </c>
      <c r="Z3">
        <f>('AEO 49'!AB72-'AEO 49'!AB184)/'AEO 49'!AB72</f>
        <v>0.92257220252626426</v>
      </c>
      <c r="AA3">
        <f>('AEO 49'!AC72-'AEO 49'!AC184)/'AEO 49'!AC72</f>
        <v>0.92338559888775917</v>
      </c>
      <c r="AB3">
        <f>('AEO 49'!AD72-'AEO 49'!AD184)/'AEO 49'!AD72</f>
        <v>0.92422503160983205</v>
      </c>
      <c r="AC3">
        <f>('AEO 49'!AE72-'AEO 49'!AE184)/'AEO 49'!AE72</f>
        <v>0.92504798979585345</v>
      </c>
      <c r="AD3">
        <f>('AEO 49'!AF72-'AEO 49'!AF184)/'AEO 49'!AF72</f>
        <v>0.92593116867023562</v>
      </c>
      <c r="AE3">
        <f>('AEO 49'!AG72-'AEO 49'!AG184)/'AEO 49'!AG72</f>
        <v>0.92675894641861178</v>
      </c>
      <c r="AF3">
        <f>('AEO 49'!AH72-'AEO 49'!AH184)/'AEO 49'!AH72</f>
        <v>0.92750543670618546</v>
      </c>
      <c r="AG3">
        <f>('AEO 49'!AI72-'AEO 49'!AI184)/'AEO 49'!AI72</f>
        <v>0.92819277661750921</v>
      </c>
      <c r="AH3">
        <f>('AEO 49'!AJ72-'AEO 49'!AJ184)/'AEO 49'!AJ72</f>
        <v>0.92881664459461777</v>
      </c>
    </row>
    <row r="4" spans="1:36">
      <c r="A4" t="s">
        <v>557</v>
      </c>
      <c r="B4">
        <f>'AEO 49'!D184/'AEO 49'!D72</f>
        <v>0.13260083761959704</v>
      </c>
      <c r="C4">
        <f>'AEO 49'!E184/'AEO 49'!E72</f>
        <v>0.12522560169142585</v>
      </c>
      <c r="D4">
        <f>'AEO 49'!F184/'AEO 49'!F72</f>
        <v>0.11935490467938299</v>
      </c>
      <c r="E4">
        <f>'AEO 49'!G184/'AEO 49'!G72</f>
        <v>0.11402899438920634</v>
      </c>
      <c r="F4">
        <f>'AEO 49'!H184/'AEO 49'!H72</f>
        <v>0.10999410106311497</v>
      </c>
      <c r="G4">
        <f>'AEO 49'!I184/'AEO 49'!I72</f>
        <v>0.10672523636191129</v>
      </c>
      <c r="H4">
        <f>'AEO 49'!J184/'AEO 49'!J72</f>
        <v>0.10376312567760954</v>
      </c>
      <c r="I4">
        <f>'AEO 49'!K184/'AEO 49'!K72</f>
        <v>0.10095792225720719</v>
      </c>
      <c r="J4">
        <f>'AEO 49'!L184/'AEO 49'!L72</f>
        <v>9.8419881339295676E-2</v>
      </c>
      <c r="K4">
        <f>'AEO 49'!M184/'AEO 49'!M72</f>
        <v>9.5652091781750131E-2</v>
      </c>
      <c r="L4">
        <f>'AEO 49'!N184/'AEO 49'!N72</f>
        <v>9.2486672846129367E-2</v>
      </c>
      <c r="M4">
        <f>'AEO 49'!O184/'AEO 49'!O72</f>
        <v>9.0319220055816135E-2</v>
      </c>
      <c r="N4">
        <f>'AEO 49'!P184/'AEO 49'!P72</f>
        <v>8.8621693189705669E-2</v>
      </c>
      <c r="O4">
        <f>'AEO 49'!Q184/'AEO 49'!Q72</f>
        <v>8.7220546140710814E-2</v>
      </c>
      <c r="P4">
        <f>'AEO 49'!R184/'AEO 49'!R72</f>
        <v>8.6062811362228264E-2</v>
      </c>
      <c r="Q4">
        <f>'AEO 49'!S184/'AEO 49'!S72</f>
        <v>8.4966616970546582E-2</v>
      </c>
      <c r="R4">
        <f>'AEO 49'!T184/'AEO 49'!T72</f>
        <v>8.3779484679933333E-2</v>
      </c>
      <c r="S4">
        <f>'AEO 49'!U184/'AEO 49'!U72</f>
        <v>8.2681513145426808E-2</v>
      </c>
      <c r="T4">
        <f>'AEO 49'!V184/'AEO 49'!V72</f>
        <v>8.171151154793331E-2</v>
      </c>
      <c r="U4">
        <f>'AEO 49'!W184/'AEO 49'!W72</f>
        <v>8.0973568197287543E-2</v>
      </c>
      <c r="V4">
        <f>'AEO 49'!X184/'AEO 49'!X72</f>
        <v>8.0171710967374452E-2</v>
      </c>
      <c r="W4">
        <f>'AEO 49'!Y184/'AEO 49'!Y72</f>
        <v>7.9497535201896563E-2</v>
      </c>
      <c r="X4">
        <f>'AEO 49'!Z184/'AEO 49'!Z72</f>
        <v>7.8833508922094911E-2</v>
      </c>
      <c r="Y4">
        <f>'AEO 49'!AA184/'AEO 49'!AA72</f>
        <v>7.8189921819404415E-2</v>
      </c>
      <c r="Z4">
        <f>'AEO 49'!AB184/'AEO 49'!AB72</f>
        <v>7.7427797473735752E-2</v>
      </c>
      <c r="AA4">
        <f>'AEO 49'!AC184/'AEO 49'!AC72</f>
        <v>7.6614401112240813E-2</v>
      </c>
      <c r="AB4">
        <f>'AEO 49'!AD184/'AEO 49'!AD72</f>
        <v>7.5774968390167938E-2</v>
      </c>
      <c r="AC4">
        <f>'AEO 49'!AE184/'AEO 49'!AE72</f>
        <v>7.4952010204146477E-2</v>
      </c>
      <c r="AD4">
        <f>'AEO 49'!AF184/'AEO 49'!AF72</f>
        <v>7.4068831329764384E-2</v>
      </c>
      <c r="AE4">
        <f>'AEO 49'!AG184/'AEO 49'!AG72</f>
        <v>7.3241053581388146E-2</v>
      </c>
      <c r="AF4">
        <f>'AEO 49'!AH184/'AEO 49'!AH72</f>
        <v>7.2494563293814429E-2</v>
      </c>
      <c r="AG4">
        <f>'AEO 49'!AI184/'AEO 49'!AI72</f>
        <v>7.1807223382490876E-2</v>
      </c>
      <c r="AH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2018</v>
      </c>
      <c r="C7">
        <f>'AEO 7'!E1</f>
        <v>2019</v>
      </c>
      <c r="D7">
        <f>'AEO 7'!F1</f>
        <v>2020</v>
      </c>
      <c r="E7">
        <f>'AEO 7'!G1</f>
        <v>2021</v>
      </c>
      <c r="F7">
        <f>'AEO 7'!H1</f>
        <v>2022</v>
      </c>
      <c r="G7">
        <f>'AEO 7'!I1</f>
        <v>2023</v>
      </c>
      <c r="H7">
        <f>'AEO 7'!J1</f>
        <v>2024</v>
      </c>
      <c r="I7">
        <f>'AEO 7'!K1</f>
        <v>2025</v>
      </c>
      <c r="J7">
        <f>'AEO 7'!L1</f>
        <v>2026</v>
      </c>
      <c r="K7">
        <f>'AEO 7'!M1</f>
        <v>2027</v>
      </c>
      <c r="L7">
        <f>'AEO 7'!N1</f>
        <v>2028</v>
      </c>
      <c r="M7">
        <f>'AEO 7'!O1</f>
        <v>2029</v>
      </c>
      <c r="N7">
        <f>'AEO 7'!P1</f>
        <v>2030</v>
      </c>
      <c r="O7">
        <f>'AEO 7'!Q1</f>
        <v>2031</v>
      </c>
      <c r="P7">
        <f>'AEO 7'!R1</f>
        <v>2032</v>
      </c>
      <c r="Q7">
        <f>'AEO 7'!S1</f>
        <v>2033</v>
      </c>
      <c r="R7">
        <f>'AEO 7'!T1</f>
        <v>2034</v>
      </c>
      <c r="S7">
        <f>'AEO 7'!U1</f>
        <v>2035</v>
      </c>
      <c r="T7">
        <f>'AEO 7'!V1</f>
        <v>2036</v>
      </c>
      <c r="U7">
        <f>'AEO 7'!W1</f>
        <v>2037</v>
      </c>
      <c r="V7">
        <f>'AEO 7'!X1</f>
        <v>2038</v>
      </c>
      <c r="W7">
        <f>'AEO 7'!Y1</f>
        <v>2039</v>
      </c>
      <c r="X7">
        <f>'AEO 7'!Z1</f>
        <v>2040</v>
      </c>
      <c r="Y7">
        <f>'AEO 7'!AA1</f>
        <v>2041</v>
      </c>
      <c r="Z7">
        <f>'AEO 7'!AB1</f>
        <v>2042</v>
      </c>
      <c r="AA7">
        <f>'AEO 7'!AC1</f>
        <v>2043</v>
      </c>
      <c r="AB7">
        <f>'AEO 7'!AD1</f>
        <v>2044</v>
      </c>
      <c r="AC7">
        <f>'AEO 7'!AE1</f>
        <v>2045</v>
      </c>
      <c r="AD7">
        <f>'AEO 7'!AF1</f>
        <v>2046</v>
      </c>
      <c r="AE7">
        <f>'AEO 7'!AG1</f>
        <v>2047</v>
      </c>
      <c r="AF7">
        <f>'AEO 7'!AH1</f>
        <v>2048</v>
      </c>
      <c r="AG7">
        <f>'AEO 7'!AI1</f>
        <v>2049</v>
      </c>
      <c r="AH7">
        <f>'AEO 7'!AJ1</f>
        <v>2050</v>
      </c>
    </row>
    <row r="8" spans="1:36">
      <c r="A8" t="s">
        <v>559</v>
      </c>
      <c r="B8">
        <f>'AEO 48'!D179/'AEO 48'!D184</f>
        <v>1.0713394958895028</v>
      </c>
      <c r="C8">
        <f>'AEO 48'!E179/'AEO 48'!E184</f>
        <v>1.0692204441882756</v>
      </c>
      <c r="D8">
        <f>'AEO 48'!F179/'AEO 48'!F184</f>
        <v>1.0654125000556678</v>
      </c>
      <c r="E8">
        <f>'AEO 48'!G179/'AEO 48'!G184</f>
        <v>1.0706248782817172</v>
      </c>
      <c r="F8">
        <f>'AEO 48'!H179/'AEO 48'!H184</f>
        <v>1.0755981799417369</v>
      </c>
      <c r="G8">
        <f>'AEO 48'!I179/'AEO 48'!I184</f>
        <v>1.0805194154190942</v>
      </c>
      <c r="H8">
        <f>'AEO 48'!J179/'AEO 48'!J184</f>
        <v>1.0851364037703437</v>
      </c>
      <c r="I8">
        <f>'AEO 48'!K179/'AEO 48'!K184</f>
        <v>1.0809244924678965</v>
      </c>
      <c r="J8">
        <f>'AEO 48'!L179/'AEO 48'!L184</f>
        <v>1.0912886500822077</v>
      </c>
      <c r="K8">
        <f>'AEO 48'!M179/'AEO 48'!M184</f>
        <v>1.1012083610943313</v>
      </c>
      <c r="L8">
        <f>'AEO 48'!N179/'AEO 48'!N184</f>
        <v>1.1104534944330438</v>
      </c>
      <c r="M8">
        <f>'AEO 48'!O179/'AEO 48'!O184</f>
        <v>1.1191971640932477</v>
      </c>
      <c r="N8">
        <f>'AEO 48'!P179/'AEO 48'!P184</f>
        <v>1.1131215758037982</v>
      </c>
      <c r="O8">
        <f>'AEO 48'!Q179/'AEO 48'!Q184</f>
        <v>1.1122583960044059</v>
      </c>
      <c r="P8">
        <f>'AEO 48'!R179/'AEO 48'!R184</f>
        <v>1.1112897746052572</v>
      </c>
      <c r="Q8">
        <f>'AEO 48'!S179/'AEO 48'!S184</f>
        <v>1.1100637159137166</v>
      </c>
      <c r="R8">
        <f>'AEO 48'!T179/'AEO 48'!T184</f>
        <v>1.1092193352118962</v>
      </c>
      <c r="S8">
        <f>'AEO 48'!U179/'AEO 48'!U184</f>
        <v>1.1035768852790073</v>
      </c>
      <c r="T8">
        <f>'AEO 48'!V179/'AEO 48'!V184</f>
        <v>1.1037579933729482</v>
      </c>
      <c r="U8">
        <f>'AEO 48'!W179/'AEO 48'!W184</f>
        <v>1.1039392404328134</v>
      </c>
      <c r="V8">
        <f>'AEO 48'!X179/'AEO 48'!X184</f>
        <v>1.1044166480548472</v>
      </c>
      <c r="W8">
        <f>'AEO 48'!Y179/'AEO 48'!Y184</f>
        <v>1.1051164241685154</v>
      </c>
      <c r="X8">
        <f>'AEO 48'!Z179/'AEO 48'!Z184</f>
        <v>1.1057639808209176</v>
      </c>
      <c r="Y8">
        <f>'AEO 48'!AA179/'AEO 48'!AA184</f>
        <v>1.1012713131639611</v>
      </c>
      <c r="Z8">
        <f>'AEO 48'!AB179/'AEO 48'!AB184</f>
        <v>1.0972655469597647</v>
      </c>
      <c r="AA8">
        <f>'AEO 48'!AC179/'AEO 48'!AC184</f>
        <v>1.0935317281728738</v>
      </c>
      <c r="AB8">
        <f>'AEO 48'!AD179/'AEO 48'!AD184</f>
        <v>1.08987854406811</v>
      </c>
      <c r="AC8">
        <f>'AEO 48'!AE179/'AEO 48'!AE184</f>
        <v>1.0868312184214524</v>
      </c>
      <c r="AD8">
        <f>'AEO 48'!AF179/'AEO 48'!AF184</f>
        <v>1.0835794127822982</v>
      </c>
      <c r="AE8">
        <f>'AEO 48'!AG179/'AEO 48'!AG184</f>
        <v>1.0807349584947561</v>
      </c>
      <c r="AF8">
        <f>'AEO 48'!AH179/'AEO 48'!AH184</f>
        <v>1.0784416640326486</v>
      </c>
      <c r="AG8">
        <f>'AEO 48'!AI179/'AEO 48'!AI184</f>
        <v>1.0761362270851158</v>
      </c>
      <c r="AH8">
        <f>'AEO 48'!AJ179/'AEO 48'!AJ184</f>
        <v>1.0743053100094389</v>
      </c>
    </row>
    <row r="9" spans="1:36">
      <c r="A9" t="s">
        <v>801</v>
      </c>
      <c r="B9">
        <f>'AEO 50'!D207/'AEO 50'!D133</f>
        <v>1.0879892542168879</v>
      </c>
    </row>
    <row r="11" spans="1:36">
      <c r="A11" s="15" t="s">
        <v>806</v>
      </c>
      <c r="B11" s="16"/>
      <c r="D11" s="15" t="s">
        <v>817</v>
      </c>
    </row>
    <row r="12" spans="1:36">
      <c r="A12" t="s">
        <v>809</v>
      </c>
      <c r="B12" s="49">
        <v>0.68595041322314043</v>
      </c>
      <c r="D12" s="21" t="s">
        <v>1124</v>
      </c>
    </row>
    <row r="13" spans="1:36">
      <c r="A13" t="s">
        <v>562</v>
      </c>
      <c r="B13" s="49">
        <v>0.68881036513545346</v>
      </c>
    </row>
    <row r="15" spans="1:36">
      <c r="A15" s="15" t="s">
        <v>807</v>
      </c>
      <c r="B15" s="16"/>
      <c r="D15" s="15" t="s">
        <v>817</v>
      </c>
    </row>
    <row r="16" spans="1:36">
      <c r="A16" t="s">
        <v>808</v>
      </c>
      <c r="B16">
        <v>0.55000000000000004</v>
      </c>
      <c r="D16" s="21" t="s">
        <v>1125</v>
      </c>
    </row>
    <row r="18" spans="1:5">
      <c r="A18" s="15" t="s">
        <v>819</v>
      </c>
      <c r="B18" s="16"/>
      <c r="C18" s="20"/>
      <c r="D18" s="15" t="s">
        <v>817</v>
      </c>
    </row>
    <row r="19" spans="1:5">
      <c r="A19" t="s">
        <v>798</v>
      </c>
      <c r="B19">
        <v>1.67</v>
      </c>
      <c r="C19" s="20"/>
      <c r="D19" s="21" t="s">
        <v>812</v>
      </c>
    </row>
    <row r="20" spans="1:5">
      <c r="A20" t="s">
        <v>799</v>
      </c>
      <c r="B20" s="120">
        <v>1</v>
      </c>
      <c r="C20" s="20"/>
    </row>
    <row r="21" spans="1:5">
      <c r="A21" t="s">
        <v>800</v>
      </c>
      <c r="B21">
        <v>21.2</v>
      </c>
      <c r="C21" s="20"/>
    </row>
    <row r="22" spans="1:5">
      <c r="A22" t="s">
        <v>801</v>
      </c>
      <c r="B22" s="127">
        <v>16</v>
      </c>
      <c r="C22" s="20"/>
    </row>
    <row r="23" spans="1:5">
      <c r="A23" t="s">
        <v>600</v>
      </c>
      <c r="B23">
        <v>48.656731685074099</v>
      </c>
      <c r="C23" s="20"/>
    </row>
    <row r="25" spans="1:5">
      <c r="A25" s="15" t="s">
        <v>813</v>
      </c>
      <c r="B25" s="16"/>
      <c r="D25" s="15" t="s">
        <v>817</v>
      </c>
    </row>
    <row r="26" spans="1:5">
      <c r="A26" t="s">
        <v>814</v>
      </c>
      <c r="B26" s="120">
        <v>120476</v>
      </c>
      <c r="D26" t="s">
        <v>560</v>
      </c>
      <c r="E26" t="s">
        <v>818</v>
      </c>
    </row>
    <row r="27" spans="1:5">
      <c r="A27" t="s">
        <v>815</v>
      </c>
      <c r="B27">
        <v>137452</v>
      </c>
      <c r="D27" s="17">
        <v>2017</v>
      </c>
      <c r="E27" t="s">
        <v>816</v>
      </c>
    </row>
    <row r="29" spans="1:5">
      <c r="A29" s="15" t="s">
        <v>1183</v>
      </c>
      <c r="B29" s="15"/>
      <c r="D29" s="15" t="s">
        <v>817</v>
      </c>
    </row>
    <row r="30" spans="1:5">
      <c r="A30" t="s">
        <v>1174</v>
      </c>
      <c r="B30">
        <v>331336.8493458142</v>
      </c>
      <c r="D30" s="21" t="s">
        <v>1202</v>
      </c>
    </row>
    <row r="31" spans="1:5">
      <c r="A31" t="s">
        <v>1175</v>
      </c>
      <c r="B31">
        <f>1270+1205</f>
        <v>2475</v>
      </c>
    </row>
    <row r="33" spans="1:37">
      <c r="A33" s="15" t="s">
        <v>1186</v>
      </c>
      <c r="B33" s="16"/>
      <c r="D33" s="15" t="s">
        <v>817</v>
      </c>
    </row>
    <row r="34" spans="1:37">
      <c r="A34" t="s">
        <v>1187</v>
      </c>
      <c r="B34" s="63">
        <v>0.2</v>
      </c>
      <c r="D34" s="21" t="s">
        <v>1199</v>
      </c>
    </row>
    <row r="35" spans="1:37">
      <c r="A35" t="s">
        <v>1188</v>
      </c>
      <c r="B35" s="63">
        <v>0.6</v>
      </c>
      <c r="D35" s="21" t="s">
        <v>1190</v>
      </c>
    </row>
    <row r="36" spans="1:37">
      <c r="A36" t="s">
        <v>1189</v>
      </c>
      <c r="B36" s="51">
        <f>B35/B34</f>
        <v>2.9999999999999996</v>
      </c>
    </row>
    <row r="38" spans="1:37">
      <c r="A38" s="15" t="s">
        <v>1191</v>
      </c>
      <c r="B38" s="15"/>
      <c r="D38" s="15" t="s">
        <v>817</v>
      </c>
    </row>
    <row r="39" spans="1:37">
      <c r="A39" t="s">
        <v>1192</v>
      </c>
      <c r="B39" s="64">
        <v>0.22500000000000001</v>
      </c>
      <c r="D39" s="65" t="s">
        <v>1194</v>
      </c>
    </row>
    <row r="40" spans="1:37">
      <c r="A40" t="s">
        <v>1193</v>
      </c>
      <c r="B40" s="51">
        <f>1-B39</f>
        <v>0.77500000000000002</v>
      </c>
      <c r="D40" s="65" t="s">
        <v>1195</v>
      </c>
    </row>
    <row r="42" spans="1:37">
      <c r="A42" s="15" t="s">
        <v>1350</v>
      </c>
    </row>
    <row r="43" spans="1:37">
      <c r="D43" s="67" t="s">
        <v>1351</v>
      </c>
      <c r="E43" s="1">
        <v>2018</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row>
    <row r="44" spans="1:37">
      <c r="C44" s="68" t="s">
        <v>1129</v>
      </c>
      <c r="D44" t="s">
        <v>1352</v>
      </c>
      <c r="E44" s="69">
        <f>INDEX('AEO 7'!$C$18:$AH$28,MATCH($C$44,'AEO 7'!$A$18:$A$28,0),MATCH(E$43,'AEO 7'!$C$13:$AH$13,0))*10^9</f>
        <v>39896538000</v>
      </c>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0"/>
    </row>
    <row r="45" spans="1:37">
      <c r="A45" s="58" t="s">
        <v>1326</v>
      </c>
      <c r="B45" s="58" t="s">
        <v>1323</v>
      </c>
      <c r="C45" s="58" t="s">
        <v>1314</v>
      </c>
      <c r="D45" t="s">
        <v>1353</v>
      </c>
      <c r="E45" s="71">
        <f>SUM(INDEX('AEO 37'!$C$15:$AH$114,MATCH($C$45,'AEO 37'!$A$15:$A$114,0),MATCH(E$43,'AEO 37'!$C$1:$AH$1,0)),INDEX('AEO 37'!$C$15:$AH$114,MATCH($B$45,'AEO 37'!$A$15:$A$114,0),MATCH(E$43,'AEO 37'!$C$1:$AH$1,0)),INDEX('AEO 37'!$C$15:$AH$114,MATCH($A$45,'AEO 37'!$A$15:$A$114,0),MATCH(E$43,'AEO 37'!$C$1:$AH$1,0)))*10^12</f>
        <v>24011295999999.996</v>
      </c>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0"/>
    </row>
    <row r="46" spans="1:37">
      <c r="B46" s="58" t="s">
        <v>1327</v>
      </c>
      <c r="C46" s="58" t="s">
        <v>1315</v>
      </c>
      <c r="D46" t="s">
        <v>1354</v>
      </c>
      <c r="E46" s="71">
        <f>SUM(INDEX('AEO 37'!$C$15:$AH$114,MATCH($C$46,'AEO 37'!$A$15:$A$114,0),MATCH(E$43,'AEO 37'!$C$1:$AH$1,0)),INDEX('AEO 37'!$C$15:$AH$114,MATCH($B$46,'AEO 37'!$A$15:$A$114,0),MATCH(E$43,'AEO 37'!$C$1:$AH$1,0)))*10^12</f>
        <v>22784318000000</v>
      </c>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0"/>
    </row>
    <row r="47" spans="1:37">
      <c r="D47" t="s">
        <v>1355</v>
      </c>
      <c r="E47" s="71">
        <f>E45*$B$52</f>
        <v>22810731199999.996</v>
      </c>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0"/>
    </row>
    <row r="48" spans="1:37">
      <c r="D48" t="s">
        <v>1356</v>
      </c>
      <c r="E48" s="71">
        <f>E46*$B$53</f>
        <v>7404903350000</v>
      </c>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0"/>
    </row>
    <row r="49" spans="1:37">
      <c r="D49" s="72" t="s">
        <v>1357</v>
      </c>
      <c r="E49" s="73">
        <f>E44*(E47/SUM(E47:E48))/E45</f>
        <v>1.2543741564414706E-3</v>
      </c>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0"/>
    </row>
    <row r="50" spans="1:37">
      <c r="D50" s="72" t="s">
        <v>1358</v>
      </c>
      <c r="E50" s="73">
        <f>E44*(E48/SUM(E47:E48))/E46</f>
        <v>4.2912800088787157E-4</v>
      </c>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row>
    <row r="51" spans="1:37">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row>
    <row r="52" spans="1:37">
      <c r="A52" t="s">
        <v>1359</v>
      </c>
      <c r="B52" s="74">
        <v>0.95</v>
      </c>
      <c r="C52" s="74"/>
      <c r="D52" s="75" t="s">
        <v>1361</v>
      </c>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row>
    <row r="53" spans="1:37">
      <c r="A53" t="s">
        <v>1360</v>
      </c>
      <c r="B53" s="74">
        <v>0.32500000000000001</v>
      </c>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row>
  </sheetData>
  <hyperlinks>
    <hyperlink ref="D39" r:id="rId1" xr:uid="{00000000-0004-0000-0900-000000000000}"/>
    <hyperlink ref="D40" r:id="rId2" xr:uid="{00000000-0004-0000-09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3"/>
  <sheetViews>
    <sheetView workbookViewId="0">
      <selection activeCell="D20" sqref="D20"/>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1104</v>
      </c>
    </row>
    <row r="2" spans="1:1">
      <c r="A2" t="s">
        <v>1105</v>
      </c>
    </row>
    <row r="3" spans="1:1">
      <c r="A3" t="s">
        <v>1106</v>
      </c>
    </row>
    <row r="4" spans="1:1">
      <c r="A4" t="s">
        <v>1107</v>
      </c>
    </row>
    <row r="5" spans="1:1">
      <c r="A5" t="s">
        <v>1108</v>
      </c>
    </row>
    <row r="6" spans="1:1">
      <c r="A6" t="s">
        <v>1109</v>
      </c>
    </row>
    <row r="7" spans="1:1">
      <c r="A7" t="s">
        <v>1110</v>
      </c>
    </row>
    <row r="8" spans="1:1">
      <c r="A8" t="s">
        <v>1111</v>
      </c>
    </row>
    <row r="10" spans="1:1">
      <c r="A10" t="s">
        <v>1114</v>
      </c>
    </row>
    <row r="11" spans="1:1">
      <c r="A11" t="s">
        <v>1115</v>
      </c>
    </row>
    <row r="12" spans="1:1">
      <c r="A12" t="s">
        <v>1116</v>
      </c>
    </row>
    <row r="13" spans="1:1">
      <c r="A13" t="s">
        <v>1117</v>
      </c>
    </row>
    <row r="14" spans="1:1">
      <c r="A14" t="s">
        <v>1123</v>
      </c>
    </row>
    <row r="15" spans="1:1">
      <c r="A15" t="s">
        <v>1122</v>
      </c>
    </row>
    <row r="17" spans="1:8">
      <c r="A17" s="15" t="s">
        <v>1112</v>
      </c>
      <c r="B17" s="16"/>
      <c r="C17" s="16"/>
      <c r="D17" s="16"/>
      <c r="E17" s="16"/>
      <c r="F17" s="16"/>
      <c r="G17" s="16"/>
      <c r="H17" s="16"/>
    </row>
    <row r="18" spans="1:8">
      <c r="B18" s="50" t="s">
        <v>122</v>
      </c>
      <c r="C18" s="50" t="s">
        <v>123</v>
      </c>
      <c r="D18" s="50" t="s">
        <v>124</v>
      </c>
      <c r="E18" s="50" t="s">
        <v>125</v>
      </c>
      <c r="F18" s="50" t="s">
        <v>126</v>
      </c>
      <c r="G18" s="50" t="s">
        <v>1184</v>
      </c>
      <c r="H18" s="50" t="s">
        <v>1185</v>
      </c>
    </row>
    <row r="19" spans="1:8">
      <c r="A19" t="s">
        <v>1093</v>
      </c>
      <c r="B19" s="51">
        <v>1</v>
      </c>
      <c r="C19" s="51">
        <v>1</v>
      </c>
      <c r="D19" s="66">
        <v>0.96</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1094</v>
      </c>
      <c r="B22" s="51">
        <v>1</v>
      </c>
      <c r="C22" s="51">
        <v>1</v>
      </c>
      <c r="D22" s="51">
        <v>1</v>
      </c>
      <c r="E22" s="51">
        <v>1</v>
      </c>
      <c r="F22">
        <v>0</v>
      </c>
      <c r="G22">
        <v>0</v>
      </c>
      <c r="H22" s="51">
        <v>1</v>
      </c>
    </row>
    <row r="23" spans="1:8">
      <c r="A23" t="s">
        <v>1095</v>
      </c>
      <c r="B23" s="51">
        <v>1</v>
      </c>
      <c r="C23" s="51">
        <v>1</v>
      </c>
      <c r="D23" s="51">
        <v>1</v>
      </c>
      <c r="E23" s="51">
        <v>1</v>
      </c>
      <c r="F23">
        <v>0</v>
      </c>
      <c r="G23">
        <v>0</v>
      </c>
      <c r="H23" s="51">
        <v>1</v>
      </c>
    </row>
    <row r="24" spans="1:8">
      <c r="A24" t="s">
        <v>1096</v>
      </c>
      <c r="B24" s="51">
        <v>1</v>
      </c>
      <c r="C24" s="51">
        <v>1</v>
      </c>
      <c r="D24" s="62">
        <v>1</v>
      </c>
      <c r="E24" s="51">
        <v>1</v>
      </c>
      <c r="F24" s="51">
        <v>1</v>
      </c>
      <c r="G24" s="51">
        <v>1</v>
      </c>
      <c r="H24" s="51">
        <v>1</v>
      </c>
    </row>
    <row r="26" spans="1:8">
      <c r="A26" s="15" t="s">
        <v>1113</v>
      </c>
      <c r="B26" s="16"/>
      <c r="C26" s="16"/>
      <c r="D26" s="16"/>
      <c r="E26" s="16"/>
      <c r="F26" s="16"/>
      <c r="G26" s="16"/>
      <c r="H26" s="16"/>
    </row>
    <row r="27" spans="1:8">
      <c r="B27" s="50" t="s">
        <v>122</v>
      </c>
      <c r="C27" s="50" t="s">
        <v>123</v>
      </c>
      <c r="D27" s="50" t="s">
        <v>124</v>
      </c>
      <c r="E27" s="50" t="s">
        <v>125</v>
      </c>
      <c r="F27" s="50" t="s">
        <v>126</v>
      </c>
      <c r="G27" s="50" t="s">
        <v>1184</v>
      </c>
      <c r="H27" s="50" t="s">
        <v>1185</v>
      </c>
    </row>
    <row r="28" spans="1:8">
      <c r="A28" t="s">
        <v>1093</v>
      </c>
      <c r="B28" s="51">
        <v>1</v>
      </c>
      <c r="C28" s="51">
        <v>1</v>
      </c>
      <c r="D28" s="121">
        <v>1</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1094</v>
      </c>
      <c r="B31" s="51">
        <v>1</v>
      </c>
      <c r="C31" s="51">
        <v>1</v>
      </c>
      <c r="D31" s="51">
        <v>1</v>
      </c>
      <c r="E31" s="51">
        <v>1</v>
      </c>
      <c r="F31">
        <v>0</v>
      </c>
      <c r="G31">
        <v>0</v>
      </c>
      <c r="H31" s="51">
        <v>1</v>
      </c>
    </row>
    <row r="32" spans="1:8">
      <c r="A32" t="s">
        <v>1095</v>
      </c>
      <c r="B32" s="51">
        <v>1</v>
      </c>
      <c r="C32" s="51">
        <v>1</v>
      </c>
      <c r="D32" s="51">
        <v>1</v>
      </c>
      <c r="E32" s="51">
        <v>1</v>
      </c>
      <c r="F32">
        <v>0</v>
      </c>
      <c r="G32">
        <v>0</v>
      </c>
      <c r="H32" s="51">
        <v>1</v>
      </c>
    </row>
    <row r="33" spans="1:8">
      <c r="A33" t="s">
        <v>1096</v>
      </c>
      <c r="B33" s="51">
        <v>1</v>
      </c>
      <c r="C33" s="51">
        <v>1</v>
      </c>
      <c r="D33" s="51">
        <v>1</v>
      </c>
      <c r="E33" s="51">
        <v>1</v>
      </c>
      <c r="F33" s="51">
        <v>1</v>
      </c>
      <c r="G33" s="51">
        <v>1</v>
      </c>
      <c r="H33" s="51">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7"/>
  <sheetViews>
    <sheetView workbookViewId="0">
      <selection activeCell="B2" sqref="B2"/>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18" t="s">
        <v>1197</v>
      </c>
      <c r="B1" s="50" t="s">
        <v>122</v>
      </c>
      <c r="C1" s="50" t="s">
        <v>123</v>
      </c>
      <c r="D1" s="50" t="s">
        <v>124</v>
      </c>
      <c r="E1" s="50" t="s">
        <v>125</v>
      </c>
      <c r="F1" s="50" t="s">
        <v>126</v>
      </c>
      <c r="G1" s="50" t="s">
        <v>1184</v>
      </c>
      <c r="H1" s="50" t="s">
        <v>1185</v>
      </c>
    </row>
    <row r="2" spans="1:8">
      <c r="A2" t="s">
        <v>1093</v>
      </c>
      <c r="B2" s="54">
        <f>$D2/(1-'Calculations Etc'!$B$12)*'Calibration Adjustments'!B19</f>
        <v>9.9144731779799745E-4</v>
      </c>
      <c r="C2" s="54">
        <f>$D2*'Calibration Adjustments'!C19</f>
        <v>3.1136362046548687E-4</v>
      </c>
      <c r="D2" s="61">
        <f>INDEX('AEO 7'!$44:$44,MATCH('Calculations Etc'!B$2,'AEO 7'!$1:$1,0))*'Calculations Etc'!$B$19/'Calculations Etc'!$B$26*'Calibration Adjustments'!D19</f>
        <v>3.1136362046548687E-4</v>
      </c>
      <c r="E2" s="61">
        <f>$D2*'Calibration Adjustments'!E19</f>
        <v>3.1136362046548687E-4</v>
      </c>
      <c r="F2" s="61">
        <f>$D2/(1-'Calculations Etc'!$B$12)*'Calculations Etc'!$B$16+$D2*(1-'Calculations Etc'!$B$16)*'Calibration Adjustments'!F19</f>
        <v>6.8540965399836772E-4</v>
      </c>
      <c r="G2" s="61">
        <f>$D2*'Calculations Etc'!$B$40*'Calibration Adjustments'!G19</f>
        <v>2.4130680586075234E-4</v>
      </c>
      <c r="H2" s="61">
        <f>$D2*'Calculations Etc'!$B$36*'Calibration Adjustments'!H19</f>
        <v>9.340908613964605E-4</v>
      </c>
    </row>
    <row r="3" spans="1:8">
      <c r="A3" t="s">
        <v>562</v>
      </c>
      <c r="B3" s="54">
        <f>$E3/(1-'Calculations Etc'!$B$13)*'Calibration Adjustments'!B20</f>
        <v>2.7901942316430769E-3</v>
      </c>
      <c r="C3" s="54">
        <f>$E3*'Calibration Adjustments'!C20</f>
        <v>8.6827952414617309E-4</v>
      </c>
      <c r="D3" s="61">
        <f>$E3*'Calibration Adjustments'!D20</f>
        <v>8.6827952414617309E-4</v>
      </c>
      <c r="E3" s="61">
        <f>('AEO 7'!D22*10^9)/('AEO 7'!D58*10^15)</f>
        <v>8.6827952414617309E-4</v>
      </c>
      <c r="F3" s="61">
        <f>$E3/(1-'Calculations Etc'!$B$13)*'Calculations Etc'!$B$16+$E3*(1-'Calculations Etc'!$B$16)*'Calibration Adjustments'!F20</f>
        <v>1.9253326132694702E-3</v>
      </c>
      <c r="G3" s="61">
        <f>$E3*'Calculations Etc'!$B$40*'Calibration Adjustments'!G20</f>
        <v>6.7291663121328419E-4</v>
      </c>
      <c r="H3" s="61">
        <f>$E3*'Calculations Etc'!$B$36*'Calibration Adjustments'!H20</f>
        <v>2.6048385724385188E-3</v>
      </c>
    </row>
    <row r="4" spans="1:8">
      <c r="A4" t="s">
        <v>559</v>
      </c>
      <c r="B4" s="54">
        <f>$E4/(1-'Calculations Etc'!$B$13)*'Calibration Adjustments'!B21</f>
        <v>1.4541325112795336E-3</v>
      </c>
      <c r="C4" s="54">
        <f>$E4*'Calibration Adjustments'!C21</f>
        <v>4.5251096522974416E-4</v>
      </c>
      <c r="D4" s="54">
        <f>$E4*'Calibration Adjustments'!D21</f>
        <v>4.5251096522974416E-4</v>
      </c>
      <c r="E4" s="61">
        <f>SUM(INDEX('AEO 48'!45:45,MATCH('Calculations Etc'!B$2,'AEO 48'!1:1,0)),INDEX('AEO 48'!59:59,MATCH('Calculations Etc'!B$2,'AEO 48'!1:1,0)))/((INDEX('AEO 48'!188:188,MATCH('Calculations Etc'!B$2,'AEO 48'!1:1,0))*'Calculations Etc'!B3*10^3)*'Calibration Adjustments'!E21)</f>
        <v>4.5251096522974416E-4</v>
      </c>
      <c r="F4" s="20">
        <v>0</v>
      </c>
      <c r="G4" s="20">
        <v>0</v>
      </c>
      <c r="H4" s="61">
        <f>$E4*'Calculations Etc'!$B$36*'Calibration Adjustments'!H21</f>
        <v>1.3575328956892323E-3</v>
      </c>
    </row>
    <row r="5" spans="1:8">
      <c r="A5" t="s">
        <v>1094</v>
      </c>
      <c r="B5" s="54">
        <f>'Calculations Etc'!E49*'Calibration Adjustments'!B22</f>
        <v>1.2543741564414706E-3</v>
      </c>
      <c r="C5" s="54">
        <f>$E5*'Calibration Adjustments'!C22</f>
        <v>4.2912800088787157E-4</v>
      </c>
      <c r="D5" s="54">
        <f>$E5*'Calibration Adjustments'!D22</f>
        <v>4.2912800088787157E-4</v>
      </c>
      <c r="E5" s="61">
        <f>'Calculations Etc'!E50*'Calibration Adjustments'!E22</f>
        <v>4.2912800088787157E-4</v>
      </c>
      <c r="F5" s="20">
        <v>0</v>
      </c>
      <c r="G5" s="20">
        <v>0</v>
      </c>
      <c r="H5" s="61">
        <f>$E5*'Calculations Etc'!$B$36*'Calibration Adjustments'!H22</f>
        <v>1.2873840026636145E-3</v>
      </c>
    </row>
    <row r="6" spans="1:8">
      <c r="A6" t="s">
        <v>1095</v>
      </c>
      <c r="B6" s="54">
        <f>$E6/(1-'Calculations Etc'!$B$13)*'Calibration Adjustments'!B23</f>
        <v>3.2651183032503619E-5</v>
      </c>
      <c r="C6" s="54">
        <f>$E6*'Calibration Adjustments'!C23</f>
        <v>1.0160709725780278E-5</v>
      </c>
      <c r="D6" s="54">
        <f>$E6*'Calibration Adjustments'!D23</f>
        <v>1.0160709725780278E-5</v>
      </c>
      <c r="E6" s="61">
        <f>SUM('NRBS 40'!D5,'NRBS 40'!D7:D8)/(INDEX('AEO 7'!64:64,MATCH('Calculations Etc'!B$2,'AEO 7'!1:1,0))*10^9)*'Calibration Adjustments'!E23</f>
        <v>1.0160709725780278E-5</v>
      </c>
      <c r="F6" s="20">
        <v>0</v>
      </c>
      <c r="G6" s="20">
        <v>0</v>
      </c>
      <c r="H6" s="61">
        <f>$E6*'Calculations Etc'!$B$36*'Calibration Adjustments'!H23</f>
        <v>3.0482129177340828E-5</v>
      </c>
    </row>
    <row r="7" spans="1:8">
      <c r="A7" t="s">
        <v>1096</v>
      </c>
      <c r="B7" s="54">
        <f>$D7/(1-'Calculations Etc'!$B$12)*'Calibration Adjustments'!B24</f>
        <v>3.4844874552242221E-3</v>
      </c>
      <c r="C7" s="54">
        <f>$D7*'Calibration Adjustments'!C24</f>
        <v>1.0943018454423179E-3</v>
      </c>
      <c r="D7" s="61">
        <f>INDEX('NTS 1-40'!8:8,0,MATCH('Calculations Etc'!B$2,'NTS 1-40'!2:2,0))/(INDEX('AEO 36'!20:20,MATCH('Calculations Etc'!B$2,'AEO 36'!1:1,0))*10^6)*'Calibration Adjustments'!D24</f>
        <v>1.0943018454423179E-3</v>
      </c>
      <c r="E7" s="61">
        <f>$D7*'Calibration Adjustments'!E24</f>
        <v>1.0943018454423179E-3</v>
      </c>
      <c r="F7" s="61">
        <f>$D7/(1-'Calculations Etc'!$B$12)*'Calculations Etc'!$B$16+$D7*(1-'Calculations Etc'!$B$16)*'Calibration Adjustments'!F24</f>
        <v>2.4089039308223654E-3</v>
      </c>
      <c r="G7" s="61">
        <f>$D7*'Calculations Etc'!$B$40*'Calibration Adjustments'!G24</f>
        <v>8.4808393021779647E-4</v>
      </c>
      <c r="H7" s="61">
        <f>D7*'Calculations Etc'!$B$36</f>
        <v>3.2829055363269534E-3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H14"/>
  <sheetViews>
    <sheetView tabSelected="1" topLeftCell="B1" workbookViewId="0">
      <selection activeCell="H3" sqref="H3"/>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75" thickBot="1">
      <c r="A1" s="18" t="s">
        <v>1198</v>
      </c>
      <c r="B1" s="50" t="s">
        <v>122</v>
      </c>
      <c r="C1" s="50" t="s">
        <v>123</v>
      </c>
      <c r="D1" s="50" t="s">
        <v>124</v>
      </c>
      <c r="E1" s="50" t="s">
        <v>125</v>
      </c>
      <c r="F1" s="50" t="s">
        <v>126</v>
      </c>
      <c r="G1" s="50" t="s">
        <v>1184</v>
      </c>
      <c r="H1" s="50" t="s">
        <v>1185</v>
      </c>
    </row>
    <row r="2" spans="1:8" ht="15.75" thickBot="1">
      <c r="A2" t="s">
        <v>1093</v>
      </c>
      <c r="B2" s="100">
        <f>$D2/(1-'Calculations Etc'!$B$12)*'Calibration Adjustments'!B28</f>
        <v>2.586154296760073E-4</v>
      </c>
      <c r="C2" s="100">
        <f>$D2*'Calibration Adjustments'!C28</f>
        <v>8.1218068823870072E-5</v>
      </c>
      <c r="D2" s="130">
        <f>(SUM('AEO 47'!C68,'AEO 50'!C20,'AEO 50'!C31,'AEO 50'!C42)*billion)/(SUM('AEO 50'!C56,'AEO 50'!C67,'AEO 50'!C78,'AEO 44'!C68)*trillion)*'Calculations Etc'!$B$20*'Calibration Adjustments'!D28</f>
        <v>8.1218068823870072E-5</v>
      </c>
      <c r="E2" s="100">
        <f>$D2*'Calibration Adjustments'!E28</f>
        <v>8.1218068823870072E-5</v>
      </c>
      <c r="F2" s="100">
        <f>$D2/(1-'Calculations Etc'!$B$12)*'Calculations Etc'!$B$16+$D2*(1-'Calculations Etc'!$B$16)*'Calibration Adjustments'!F28</f>
        <v>1.7878661729254556E-4</v>
      </c>
      <c r="G2" s="100">
        <f>$D2*'Calculations Etc'!$B$40*'Calibration Adjustments'!G28</f>
        <v>6.2944003338499303E-5</v>
      </c>
      <c r="H2" s="100">
        <f>$D2*'Calculations Etc'!$B$36*'Calibration Adjustments'!H28</f>
        <v>2.4365420647161018E-4</v>
      </c>
    </row>
    <row r="3" spans="1:8" ht="15.75" thickBot="1">
      <c r="A3" t="s">
        <v>562</v>
      </c>
      <c r="B3" s="126">
        <f>$E3/(1-'Calculations Etc'!$B$13)*'Calibration Adjustments'!B29</f>
        <v>2.6278850116364218E-3</v>
      </c>
      <c r="C3" s="126">
        <f>$E3*'Calibration Adjustments'!C29</f>
        <v>8.1777057723715272E-4</v>
      </c>
      <c r="D3" s="126">
        <f>$E3*'Calibration Adjustments'!D29</f>
        <v>8.1777057723715272E-4</v>
      </c>
      <c r="E3" s="129">
        <f>(SUM('AEO 50'!C51-'AEO 50'!C20-'AEO 50'!C31-'AEO 50'!C42)*billion*'Calculations Etc'!$B$22)/(SUM('AEO 50'!C97-'AEO 50'!C89)*trillion)</f>
        <v>8.1777057723715272E-4</v>
      </c>
      <c r="F3" s="126">
        <f>$E3/(1-'Calculations Etc'!$B$13)*'Calculations Etc'!$B$16+$E3*(1-'Calculations Etc'!$B$16)*'Calibration Adjustments'!F29</f>
        <v>1.8133335161567509E-3</v>
      </c>
      <c r="G3" s="126">
        <f>$E3*'Calculations Etc'!$B$40*'Calibration Adjustments'!G29</f>
        <v>6.3377219735879337E-4</v>
      </c>
      <c r="H3" s="126">
        <f>$E3*'Calculations Etc'!$B$36*'Calibration Adjustments'!H29</f>
        <v>2.4533117317114576E-3</v>
      </c>
    </row>
    <row r="4" spans="1:8">
      <c r="A4" t="s">
        <v>559</v>
      </c>
      <c r="B4" s="54">
        <f>$E4/(1-'Calculations Etc'!$B$13)*'Calibration Adjustments'!B30</f>
        <v>3.3307315125489639E-4</v>
      </c>
      <c r="C4" s="54">
        <f>$E4*'Calibration Adjustments'!C30</f>
        <v>1.0364891232219509E-4</v>
      </c>
      <c r="D4" s="61">
        <f>$E4*'Calibration Adjustments'!D30</f>
        <v>1.0364891232219509E-4</v>
      </c>
      <c r="E4" s="61">
        <f>INDEX('AEO 48'!74:74,MATCH('Calculations Etc'!B$2,'AEO 48'!1:1,0))/((INDEX('AEO 48'!188:188,MATCH('Calculations Etc'!B$2,'AEO 48'!1:1,0))*'Calculations Etc'!B4*10^3)*'Calibration Adjustments'!E30)</f>
        <v>1.0364891232219509E-4</v>
      </c>
      <c r="F4" s="20">
        <v>0</v>
      </c>
      <c r="G4" s="20">
        <v>0</v>
      </c>
      <c r="H4" s="61">
        <f>$E4*'Calculations Etc'!$B$36*'Calibration Adjustments'!H30</f>
        <v>3.1094673696658524E-4</v>
      </c>
    </row>
    <row r="5" spans="1:8">
      <c r="A5" t="s">
        <v>1094</v>
      </c>
      <c r="B5" s="54">
        <f>$E5/(1-'Calculations Etc'!$B$13)*'Calibration Adjustments'!B31</f>
        <v>1.1068951578349735E-2</v>
      </c>
      <c r="C5" s="54">
        <f>$E5*'Calibration Adjustments'!C31</f>
        <v>3.444543E-3</v>
      </c>
      <c r="D5" s="61">
        <f>$E5*'Calibration Adjustments'!D31</f>
        <v>3.444543E-3</v>
      </c>
      <c r="E5" s="61">
        <f>INDEX('AEO 7'!$51:$51,MATCH('Calculations Etc'!B$2,'AEO 7'!$1:$1,0))/10^3*'Calibration Adjustments'!E31</f>
        <v>3.444543E-3</v>
      </c>
      <c r="F5" s="20">
        <v>0</v>
      </c>
      <c r="G5" s="20">
        <v>0</v>
      </c>
      <c r="H5" s="61">
        <f>$E5*'Calculations Etc'!$B$36*'Calibration Adjustments'!H31</f>
        <v>1.0333628999999999E-2</v>
      </c>
    </row>
    <row r="6" spans="1:8">
      <c r="A6" t="s">
        <v>1095</v>
      </c>
      <c r="B6" s="54">
        <f>$E6/(1-'Calculations Etc'!$B$13)*'Calibration Adjustments'!B32</f>
        <v>1.5376273705526118E-2</v>
      </c>
      <c r="C6" s="54">
        <f>$E6*'Calibration Adjustments'!C32</f>
        <v>4.7849370000000004E-3</v>
      </c>
      <c r="D6" s="61">
        <f>$E6*'Calibration Adjustments'!D32</f>
        <v>4.7849370000000004E-3</v>
      </c>
      <c r="E6" s="61">
        <f>INDEX('AEO 7'!$52:$52,MATCH('Calculations Etc'!B$2,'AEO 7'!$1:$1,0))/10^3*'Calibration Adjustments'!E32</f>
        <v>4.7849370000000004E-3</v>
      </c>
      <c r="F6" s="20">
        <v>0</v>
      </c>
      <c r="G6" s="20">
        <v>0</v>
      </c>
      <c r="H6" s="61">
        <f>$E6*'Calculations Etc'!$B$36*'Calibration Adjustments'!H32</f>
        <v>1.4354810999999999E-2</v>
      </c>
    </row>
    <row r="7" spans="1:8">
      <c r="A7" t="s">
        <v>1096</v>
      </c>
      <c r="B7">
        <v>0</v>
      </c>
      <c r="C7">
        <v>0</v>
      </c>
      <c r="D7" s="20">
        <v>0</v>
      </c>
      <c r="E7" s="20">
        <v>0</v>
      </c>
      <c r="F7" s="20">
        <v>0</v>
      </c>
      <c r="G7" s="20">
        <v>0</v>
      </c>
      <c r="H7" s="20">
        <v>0</v>
      </c>
    </row>
    <row r="8" spans="1:8">
      <c r="D8" s="128"/>
      <c r="E8" s="20"/>
      <c r="F8" s="20"/>
    </row>
    <row r="9" spans="1:8">
      <c r="D9" s="71"/>
    </row>
    <row r="10" spans="1:8">
      <c r="D10" s="124"/>
    </row>
    <row r="11" spans="1:8">
      <c r="C11" s="123"/>
      <c r="D11" s="71"/>
    </row>
    <row r="12" spans="1:8">
      <c r="D12" s="124"/>
    </row>
    <row r="13" spans="1:8">
      <c r="D13" s="71"/>
    </row>
    <row r="14" spans="1:8">
      <c r="D14"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5" activePane="bottomRight" state="frozen"/>
      <selection pane="topRight" activeCell="C1" sqref="C1"/>
      <selection pane="bottomLeft" activeCell="A2" sqref="A2"/>
      <selection pane="bottomRight" activeCell="A23" sqref="A23"/>
    </sheetView>
  </sheetViews>
  <sheetFormatPr defaultRowHeight="15" customHeight="1"/>
  <cols>
    <col min="1" max="1" width="20.85546875" customWidth="1"/>
    <col min="2" max="2" width="45.7109375" customWidth="1"/>
    <col min="38" max="38" width="8"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1127</v>
      </c>
      <c r="B21" s="4" t="s">
        <v>1148</v>
      </c>
    </row>
    <row r="22" spans="1:37" ht="15" customHeight="1">
      <c r="B22" s="7" t="s">
        <v>1128</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A23" s="58" t="s">
        <v>1129</v>
      </c>
      <c r="B23" s="7" t="s">
        <v>1130</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s="120" customFormat="1" ht="15" customHeight="1">
      <c r="A46" s="116" t="s">
        <v>64</v>
      </c>
      <c r="B46" s="117" t="s">
        <v>65</v>
      </c>
      <c r="C46" s="118">
        <v>13.680937999999999</v>
      </c>
      <c r="D46" s="118">
        <v>13.806588</v>
      </c>
      <c r="E46" s="118">
        <v>13.931844</v>
      </c>
      <c r="F46" s="118">
        <v>14.097829000000001</v>
      </c>
      <c r="G46" s="118">
        <v>14.271951</v>
      </c>
      <c r="H46" s="118">
        <v>14.463296</v>
      </c>
      <c r="I46" s="118">
        <v>14.661203</v>
      </c>
      <c r="J46" s="118">
        <v>14.868921</v>
      </c>
      <c r="K46" s="118">
        <v>15.04772</v>
      </c>
      <c r="L46" s="118">
        <v>15.250484999999999</v>
      </c>
      <c r="M46" s="118">
        <v>15.469141</v>
      </c>
      <c r="N46" s="118">
        <v>15.679131</v>
      </c>
      <c r="O46" s="118">
        <v>15.881999</v>
      </c>
      <c r="P46" s="118">
        <v>16.080351</v>
      </c>
      <c r="Q46" s="118">
        <v>16.259889999999999</v>
      </c>
      <c r="R46" s="118">
        <v>16.421648000000001</v>
      </c>
      <c r="S46" s="118">
        <v>16.558140000000002</v>
      </c>
      <c r="T46" s="118">
        <v>16.673365</v>
      </c>
      <c r="U46" s="118">
        <v>16.775355999999999</v>
      </c>
      <c r="V46" s="118">
        <v>16.865324000000001</v>
      </c>
      <c r="W46" s="118">
        <v>16.940193000000001</v>
      </c>
      <c r="X46" s="118">
        <v>17.005682</v>
      </c>
      <c r="Y46" s="118">
        <v>17.071365</v>
      </c>
      <c r="Z46" s="118">
        <v>17.127596</v>
      </c>
      <c r="AA46" s="118">
        <v>17.181570000000001</v>
      </c>
      <c r="AB46" s="118">
        <v>17.229876000000001</v>
      </c>
      <c r="AC46" s="118">
        <v>17.270330000000001</v>
      </c>
      <c r="AD46" s="118">
        <v>17.306684000000001</v>
      </c>
      <c r="AE46" s="118">
        <v>17.334561999999998</v>
      </c>
      <c r="AF46" s="118">
        <v>17.348493999999999</v>
      </c>
      <c r="AG46" s="118">
        <v>17.368991999999999</v>
      </c>
      <c r="AH46" s="118">
        <v>17.406808999999999</v>
      </c>
      <c r="AI46" s="118">
        <v>17.437517</v>
      </c>
      <c r="AJ46" s="118">
        <v>17.471700999999999</v>
      </c>
      <c r="AK46" s="119">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1149</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1149</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80" t="s">
        <v>10</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row>
    <row r="88" spans="1:37" ht="15" customHeight="1">
      <c r="B88" s="60" t="s">
        <v>9</v>
      </c>
    </row>
    <row r="89" spans="1:37" ht="15" customHeight="1">
      <c r="B89" s="60" t="s">
        <v>8</v>
      </c>
    </row>
    <row r="90" spans="1:37" ht="15" customHeight="1">
      <c r="B90" s="60" t="s">
        <v>1150</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1151</v>
      </c>
    </row>
    <row r="96" spans="1:37" ht="15" customHeight="1">
      <c r="B96" s="60" t="s">
        <v>3</v>
      </c>
    </row>
    <row r="97" spans="2:2" ht="15" customHeight="1">
      <c r="B97" s="60" t="s">
        <v>1152</v>
      </c>
    </row>
    <row r="98" spans="2:2" ht="15" customHeight="1">
      <c r="B98" s="60" t="s">
        <v>1153</v>
      </c>
    </row>
    <row r="99" spans="2:2" ht="15" customHeight="1">
      <c r="B99" s="60" t="s">
        <v>1154</v>
      </c>
    </row>
    <row r="100" spans="2:2" ht="15" customHeight="1">
      <c r="B100" s="60" t="s">
        <v>1131</v>
      </c>
    </row>
    <row r="101" spans="2:2" ht="15" customHeight="1">
      <c r="B101" s="60" t="s">
        <v>2</v>
      </c>
    </row>
    <row r="102" spans="2:2" ht="15" customHeight="1">
      <c r="B102" s="60" t="s">
        <v>1132</v>
      </c>
    </row>
    <row r="103" spans="2:2" ht="15" customHeight="1">
      <c r="B103" t="s">
        <v>1155</v>
      </c>
    </row>
    <row r="104" spans="2:2" ht="15" customHeight="1">
      <c r="B104" s="60" t="s">
        <v>1</v>
      </c>
    </row>
    <row r="105" spans="2:2" ht="15" customHeight="1">
      <c r="B105" s="60" t="s">
        <v>1133</v>
      </c>
    </row>
    <row r="106" spans="2:2" ht="15" customHeight="1">
      <c r="B106" s="60" t="s">
        <v>1156</v>
      </c>
    </row>
    <row r="107" spans="2:2" ht="15" customHeight="1">
      <c r="B107" s="60" t="s">
        <v>1157</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50"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688</v>
      </c>
      <c r="B10" s="12" t="s">
        <v>689</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692</v>
      </c>
    </row>
    <row r="17" spans="1:37" ht="15" customHeight="1">
      <c r="A17" s="58" t="s">
        <v>693</v>
      </c>
      <c r="B17" s="7" t="s">
        <v>694</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695</v>
      </c>
      <c r="B18" s="7" t="s">
        <v>696</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697</v>
      </c>
      <c r="B19" s="7" t="s">
        <v>698</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699</v>
      </c>
      <c r="B20" s="7" t="s">
        <v>700</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701</v>
      </c>
      <c r="B21" s="7" t="s">
        <v>702</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703</v>
      </c>
      <c r="B22" s="7" t="s">
        <v>704</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705</v>
      </c>
      <c r="B23" s="7" t="s">
        <v>706</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707</v>
      </c>
      <c r="B24" s="7" t="s">
        <v>708</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709</v>
      </c>
      <c r="B25" s="7" t="s">
        <v>710</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711</v>
      </c>
      <c r="B26" s="7" t="s">
        <v>712</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1134</v>
      </c>
      <c r="B27" s="7" t="s">
        <v>1135</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1136</v>
      </c>
      <c r="B28" s="7" t="s">
        <v>1137</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713</v>
      </c>
      <c r="B29" s="7" t="s">
        <v>714</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715</v>
      </c>
    </row>
    <row r="32" spans="1:37" ht="15" customHeight="1">
      <c r="A32" s="58" t="s">
        <v>716</v>
      </c>
      <c r="B32" s="7" t="s">
        <v>717</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718</v>
      </c>
      <c r="B33" s="7" t="s">
        <v>719</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720</v>
      </c>
      <c r="B34" s="7" t="s">
        <v>721</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722</v>
      </c>
      <c r="B35" s="7" t="s">
        <v>723</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724</v>
      </c>
      <c r="B36" s="7" t="s">
        <v>725</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726</v>
      </c>
      <c r="B37" s="7" t="s">
        <v>727</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728</v>
      </c>
      <c r="B38" s="7" t="s">
        <v>729</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730</v>
      </c>
      <c r="B39" s="7" t="s">
        <v>731</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732</v>
      </c>
      <c r="B40" s="7" t="s">
        <v>733</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734</v>
      </c>
      <c r="B41" s="7" t="s">
        <v>735</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736</v>
      </c>
      <c r="B42" s="7" t="s">
        <v>737</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738</v>
      </c>
      <c r="B43" s="7" t="s">
        <v>729</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739</v>
      </c>
      <c r="B44" s="7" t="s">
        <v>740</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741</v>
      </c>
      <c r="B45" s="7" t="s">
        <v>742</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743</v>
      </c>
      <c r="B46" s="7" t="s">
        <v>744</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745</v>
      </c>
      <c r="B47" s="7" t="s">
        <v>746</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747</v>
      </c>
      <c r="B48" s="7" t="s">
        <v>748</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749</v>
      </c>
      <c r="B49" s="7" t="s">
        <v>750</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751</v>
      </c>
      <c r="B51" s="4" t="s">
        <v>752</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753</v>
      </c>
      <c r="B52" s="7" t="s">
        <v>754</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755</v>
      </c>
      <c r="B53" s="7" t="s">
        <v>756</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757</v>
      </c>
      <c r="B54" s="7" t="s">
        <v>758</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759</v>
      </c>
      <c r="B56" s="4" t="s">
        <v>760</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761</v>
      </c>
    </row>
    <row r="59" spans="1:37" ht="15" customHeight="1">
      <c r="A59" s="58" t="s">
        <v>762</v>
      </c>
      <c r="B59" s="7" t="s">
        <v>763</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764</v>
      </c>
      <c r="B60" s="7" t="s">
        <v>765</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766</v>
      </c>
      <c r="B61" s="7" t="s">
        <v>767</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768</v>
      </c>
      <c r="B62" s="7" t="s">
        <v>769</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770</v>
      </c>
      <c r="B63" s="7" t="s">
        <v>756</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771</v>
      </c>
      <c r="B64" s="7" t="s">
        <v>772</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773</v>
      </c>
      <c r="B65" s="7" t="s">
        <v>774</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775</v>
      </c>
      <c r="B66" s="7" t="s">
        <v>748</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776</v>
      </c>
      <c r="B67" s="7" t="s">
        <v>777</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778</v>
      </c>
      <c r="B68" s="7" t="s">
        <v>779</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780</v>
      </c>
      <c r="B69" s="7" t="s">
        <v>781</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782</v>
      </c>
      <c r="B70" s="7" t="s">
        <v>783</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784</v>
      </c>
      <c r="B71" s="7" t="s">
        <v>785</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786</v>
      </c>
      <c r="B72" s="7" t="s">
        <v>787</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788</v>
      </c>
      <c r="B74" s="4" t="s">
        <v>789</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80" t="s">
        <v>790</v>
      </c>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row>
    <row r="77" spans="1:37" ht="15" customHeight="1">
      <c r="B77" s="60" t="s">
        <v>791</v>
      </c>
    </row>
    <row r="78" spans="1:37" ht="15" customHeight="1">
      <c r="B78" s="60" t="s">
        <v>792</v>
      </c>
    </row>
    <row r="79" spans="1:37" ht="15" customHeight="1">
      <c r="B79" s="60" t="s">
        <v>793</v>
      </c>
    </row>
    <row r="80" spans="1:37" ht="15" customHeight="1">
      <c r="B80" s="60" t="s">
        <v>794</v>
      </c>
    </row>
    <row r="81" spans="2:2" ht="15" customHeight="1">
      <c r="B81" s="60" t="s">
        <v>795</v>
      </c>
    </row>
    <row r="82" spans="2:2" ht="15" customHeight="1">
      <c r="B82" s="60" t="s">
        <v>796</v>
      </c>
    </row>
    <row r="83" spans="2:2" ht="15" customHeight="1">
      <c r="B83" s="60" t="s">
        <v>4</v>
      </c>
    </row>
    <row r="84" spans="2:2" ht="15" customHeight="1">
      <c r="B84" s="60" t="s">
        <v>797</v>
      </c>
    </row>
    <row r="85" spans="2:2" ht="15" customHeight="1">
      <c r="B85" s="60" t="s">
        <v>1158</v>
      </c>
    </row>
    <row r="86" spans="2:2" ht="15" customHeight="1">
      <c r="B86" s="60" t="s">
        <v>1159</v>
      </c>
    </row>
    <row r="87" spans="2:2" ht="15" customHeight="1">
      <c r="B87" s="60" t="s">
        <v>1160</v>
      </c>
    </row>
    <row r="88" spans="2:2" ht="15" customHeight="1">
      <c r="B88" s="60" t="s">
        <v>1161</v>
      </c>
    </row>
    <row r="89" spans="2:2" ht="15" customHeight="1">
      <c r="B89" s="60" t="s">
        <v>1162</v>
      </c>
    </row>
    <row r="90" spans="2:2" ht="15" customHeight="1">
      <c r="B90" s="60" t="s">
        <v>1163</v>
      </c>
    </row>
    <row r="91" spans="2:2" ht="15" customHeight="1">
      <c r="B91" s="60" t="s">
        <v>1164</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D7520-FE81-4E6B-9A08-7742F3C9BEFF}">
  <dimension ref="A1:AK87"/>
  <sheetViews>
    <sheetView workbookViewId="0">
      <pane xSplit="2" ySplit="1" topLeftCell="C59" activePane="bottomRight" state="frozen"/>
      <selection pane="topRight" activeCell="C1" sqref="C1"/>
      <selection pane="bottomLeft" activeCell="A2" sqref="A2"/>
      <selection pane="bottomRight" activeCell="C2" sqref="C2"/>
    </sheetView>
  </sheetViews>
  <sheetFormatPr defaultRowHeight="15" customHeight="1"/>
  <cols>
    <col min="1" max="1" width="20.85546875" style="101" hidden="1" customWidth="1"/>
    <col min="2" max="2" width="45.7109375" style="101" customWidth="1"/>
    <col min="3" max="16384" width="9.140625" style="101"/>
  </cols>
  <sheetData>
    <row r="1" spans="1:37" ht="15" customHeight="1" thickBot="1">
      <c r="B1" s="102" t="s">
        <v>1142</v>
      </c>
      <c r="C1" s="103">
        <v>2017</v>
      </c>
      <c r="D1" s="103">
        <v>2018</v>
      </c>
      <c r="E1" s="103">
        <v>2019</v>
      </c>
      <c r="F1" s="103">
        <v>2020</v>
      </c>
      <c r="G1" s="103">
        <v>2021</v>
      </c>
      <c r="H1" s="103">
        <v>2022</v>
      </c>
      <c r="I1" s="103">
        <v>2023</v>
      </c>
      <c r="J1" s="103">
        <v>2024</v>
      </c>
      <c r="K1" s="103">
        <v>2025</v>
      </c>
      <c r="L1" s="103">
        <v>2026</v>
      </c>
      <c r="M1" s="103">
        <v>2027</v>
      </c>
      <c r="N1" s="103">
        <v>2028</v>
      </c>
      <c r="O1" s="103">
        <v>2029</v>
      </c>
      <c r="P1" s="103">
        <v>2030</v>
      </c>
      <c r="Q1" s="103">
        <v>2031</v>
      </c>
      <c r="R1" s="103">
        <v>2032</v>
      </c>
      <c r="S1" s="103">
        <v>2033</v>
      </c>
      <c r="T1" s="103">
        <v>2034</v>
      </c>
      <c r="U1" s="103">
        <v>2035</v>
      </c>
      <c r="V1" s="103">
        <v>2036</v>
      </c>
      <c r="W1" s="103">
        <v>2037</v>
      </c>
      <c r="X1" s="103">
        <v>2038</v>
      </c>
      <c r="Y1" s="103">
        <v>2039</v>
      </c>
      <c r="Z1" s="103">
        <v>2040</v>
      </c>
      <c r="AA1" s="103">
        <v>2041</v>
      </c>
      <c r="AB1" s="103">
        <v>2042</v>
      </c>
      <c r="AC1" s="103">
        <v>2043</v>
      </c>
      <c r="AD1" s="103">
        <v>2044</v>
      </c>
      <c r="AE1" s="103">
        <v>2045</v>
      </c>
      <c r="AF1" s="103">
        <v>2046</v>
      </c>
      <c r="AG1" s="103">
        <v>2047</v>
      </c>
      <c r="AH1" s="103">
        <v>2048</v>
      </c>
      <c r="AI1" s="103">
        <v>2049</v>
      </c>
      <c r="AJ1" s="103">
        <v>2050</v>
      </c>
    </row>
    <row r="2" spans="1:37" ht="15" customHeight="1" thickTop="1"/>
    <row r="3" spans="1:37" ht="15" customHeight="1">
      <c r="C3" s="104" t="s">
        <v>120</v>
      </c>
      <c r="D3" s="104" t="s">
        <v>1143</v>
      </c>
      <c r="E3" s="104"/>
      <c r="F3" s="104"/>
      <c r="G3" s="104"/>
    </row>
    <row r="4" spans="1:37" ht="15" customHeight="1">
      <c r="C4" s="104" t="s">
        <v>119</v>
      </c>
      <c r="D4" s="104" t="s">
        <v>1144</v>
      </c>
      <c r="E4" s="104"/>
      <c r="F4" s="104"/>
      <c r="G4" s="104" t="s">
        <v>118</v>
      </c>
    </row>
    <row r="5" spans="1:37" ht="15" customHeight="1">
      <c r="C5" s="104" t="s">
        <v>117</v>
      </c>
      <c r="D5" s="104" t="s">
        <v>1145</v>
      </c>
      <c r="E5" s="104"/>
      <c r="F5" s="104"/>
      <c r="G5" s="104"/>
    </row>
    <row r="6" spans="1:37" ht="15" customHeight="1">
      <c r="C6" s="104" t="s">
        <v>116</v>
      </c>
      <c r="D6" s="104"/>
      <c r="E6" s="104" t="s">
        <v>1146</v>
      </c>
      <c r="F6" s="104"/>
      <c r="G6" s="104"/>
    </row>
    <row r="10" spans="1:37" ht="15" customHeight="1">
      <c r="A10" s="105" t="s">
        <v>1375</v>
      </c>
      <c r="B10" s="106" t="s">
        <v>1520</v>
      </c>
    </row>
    <row r="11" spans="1:37" ht="15" customHeight="1">
      <c r="B11" s="102" t="s">
        <v>690</v>
      </c>
    </row>
    <row r="12" spans="1:37" ht="15" customHeight="1">
      <c r="B12" s="102" t="s">
        <v>113</v>
      </c>
      <c r="C12" s="107" t="s">
        <v>113</v>
      </c>
      <c r="D12" s="107" t="s">
        <v>113</v>
      </c>
      <c r="E12" s="107" t="s">
        <v>113</v>
      </c>
      <c r="F12" s="107" t="s">
        <v>113</v>
      </c>
      <c r="G12" s="107" t="s">
        <v>113</v>
      </c>
      <c r="H12" s="107" t="s">
        <v>113</v>
      </c>
      <c r="I12" s="107" t="s">
        <v>113</v>
      </c>
      <c r="J12" s="107" t="s">
        <v>113</v>
      </c>
      <c r="K12" s="107" t="s">
        <v>113</v>
      </c>
      <c r="L12" s="107" t="s">
        <v>113</v>
      </c>
      <c r="M12" s="107" t="s">
        <v>113</v>
      </c>
      <c r="N12" s="107" t="s">
        <v>113</v>
      </c>
      <c r="O12" s="107" t="s">
        <v>113</v>
      </c>
      <c r="P12" s="107" t="s">
        <v>113</v>
      </c>
      <c r="Q12" s="107" t="s">
        <v>113</v>
      </c>
      <c r="R12" s="107" t="s">
        <v>113</v>
      </c>
      <c r="S12" s="107" t="s">
        <v>113</v>
      </c>
      <c r="T12" s="107" t="s">
        <v>113</v>
      </c>
      <c r="U12" s="107" t="s">
        <v>113</v>
      </c>
      <c r="V12" s="107" t="s">
        <v>113</v>
      </c>
      <c r="W12" s="107" t="s">
        <v>113</v>
      </c>
      <c r="X12" s="107" t="s">
        <v>113</v>
      </c>
      <c r="Y12" s="107" t="s">
        <v>113</v>
      </c>
      <c r="Z12" s="107" t="s">
        <v>113</v>
      </c>
      <c r="AA12" s="107" t="s">
        <v>113</v>
      </c>
      <c r="AB12" s="107" t="s">
        <v>113</v>
      </c>
      <c r="AC12" s="107" t="s">
        <v>113</v>
      </c>
      <c r="AD12" s="107" t="s">
        <v>113</v>
      </c>
      <c r="AE12" s="107" t="s">
        <v>113</v>
      </c>
      <c r="AF12" s="107" t="s">
        <v>113</v>
      </c>
      <c r="AG12" s="107" t="s">
        <v>113</v>
      </c>
      <c r="AH12" s="107" t="s">
        <v>113</v>
      </c>
      <c r="AI12" s="107" t="s">
        <v>113</v>
      </c>
      <c r="AJ12" s="107" t="s">
        <v>113</v>
      </c>
      <c r="AK12" s="107" t="s">
        <v>1147</v>
      </c>
    </row>
    <row r="13" spans="1:37" ht="15" customHeight="1" thickBot="1">
      <c r="B13" s="103" t="s">
        <v>1376</v>
      </c>
      <c r="C13" s="103">
        <v>2017</v>
      </c>
      <c r="D13" s="103">
        <v>2018</v>
      </c>
      <c r="E13" s="103">
        <v>2019</v>
      </c>
      <c r="F13" s="103">
        <v>2020</v>
      </c>
      <c r="G13" s="103">
        <v>2021</v>
      </c>
      <c r="H13" s="103">
        <v>2022</v>
      </c>
      <c r="I13" s="103">
        <v>2023</v>
      </c>
      <c r="J13" s="103">
        <v>2024</v>
      </c>
      <c r="K13" s="103">
        <v>2025</v>
      </c>
      <c r="L13" s="103">
        <v>2026</v>
      </c>
      <c r="M13" s="103">
        <v>2027</v>
      </c>
      <c r="N13" s="103">
        <v>2028</v>
      </c>
      <c r="O13" s="103">
        <v>2029</v>
      </c>
      <c r="P13" s="103">
        <v>2030</v>
      </c>
      <c r="Q13" s="103">
        <v>2031</v>
      </c>
      <c r="R13" s="103">
        <v>2032</v>
      </c>
      <c r="S13" s="103">
        <v>2033</v>
      </c>
      <c r="T13" s="103">
        <v>2034</v>
      </c>
      <c r="U13" s="103">
        <v>2035</v>
      </c>
      <c r="V13" s="103">
        <v>2036</v>
      </c>
      <c r="W13" s="103">
        <v>2037</v>
      </c>
      <c r="X13" s="103">
        <v>2038</v>
      </c>
      <c r="Y13" s="103">
        <v>2039</v>
      </c>
      <c r="Z13" s="103">
        <v>2040</v>
      </c>
      <c r="AA13" s="103">
        <v>2041</v>
      </c>
      <c r="AB13" s="103">
        <v>2042</v>
      </c>
      <c r="AC13" s="103">
        <v>2043</v>
      </c>
      <c r="AD13" s="103">
        <v>2044</v>
      </c>
      <c r="AE13" s="103">
        <v>2045</v>
      </c>
      <c r="AF13" s="103">
        <v>2046</v>
      </c>
      <c r="AG13" s="103">
        <v>2047</v>
      </c>
      <c r="AH13" s="103">
        <v>2048</v>
      </c>
      <c r="AI13" s="103">
        <v>2049</v>
      </c>
      <c r="AJ13" s="103">
        <v>2050</v>
      </c>
      <c r="AK13" s="103">
        <v>2050</v>
      </c>
    </row>
    <row r="14" spans="1:37" ht="15" customHeight="1" thickTop="1"/>
    <row r="15" spans="1:37" ht="15" customHeight="1">
      <c r="B15" s="108" t="s">
        <v>1377</v>
      </c>
    </row>
    <row r="16" spans="1:37" ht="15" customHeight="1">
      <c r="B16" s="108" t="s">
        <v>1378</v>
      </c>
    </row>
    <row r="17" spans="1:37" ht="15" customHeight="1">
      <c r="A17" s="105" t="s">
        <v>1379</v>
      </c>
      <c r="B17" s="109" t="s">
        <v>1380</v>
      </c>
      <c r="C17" s="110">
        <v>503.48608400000001</v>
      </c>
      <c r="D17" s="110">
        <v>487.53619400000002</v>
      </c>
      <c r="E17" s="110">
        <v>474.697632</v>
      </c>
      <c r="F17" s="110">
        <v>459.56768799999998</v>
      </c>
      <c r="G17" s="110">
        <v>439.38351399999999</v>
      </c>
      <c r="H17" s="110">
        <v>414.35409499999997</v>
      </c>
      <c r="I17" s="110">
        <v>388.630157</v>
      </c>
      <c r="J17" s="110">
        <v>366.13891599999999</v>
      </c>
      <c r="K17" s="110">
        <v>341.93969700000002</v>
      </c>
      <c r="L17" s="110">
        <v>322.61498999999998</v>
      </c>
      <c r="M17" s="110">
        <v>308.99026500000002</v>
      </c>
      <c r="N17" s="110">
        <v>300.082672</v>
      </c>
      <c r="O17" s="110">
        <v>294.14605699999998</v>
      </c>
      <c r="P17" s="110">
        <v>290.57336400000003</v>
      </c>
      <c r="Q17" s="110">
        <v>289.68081699999999</v>
      </c>
      <c r="R17" s="110">
        <v>290.0224</v>
      </c>
      <c r="S17" s="110">
        <v>291.19366500000001</v>
      </c>
      <c r="T17" s="110">
        <v>293.38504</v>
      </c>
      <c r="U17" s="110">
        <v>295.57360799999998</v>
      </c>
      <c r="V17" s="110">
        <v>297.48324600000001</v>
      </c>
      <c r="W17" s="110">
        <v>299.54122899999999</v>
      </c>
      <c r="X17" s="110">
        <v>301.93661500000002</v>
      </c>
      <c r="Y17" s="110">
        <v>304.16198700000001</v>
      </c>
      <c r="Z17" s="110">
        <v>306.45840500000003</v>
      </c>
      <c r="AA17" s="110">
        <v>308.81488000000002</v>
      </c>
      <c r="AB17" s="110">
        <v>311.84713699999998</v>
      </c>
      <c r="AC17" s="110">
        <v>314.931488</v>
      </c>
      <c r="AD17" s="110">
        <v>318.53277600000001</v>
      </c>
      <c r="AE17" s="110">
        <v>322.35595699999999</v>
      </c>
      <c r="AF17" s="110">
        <v>326.01110799999998</v>
      </c>
      <c r="AG17" s="110">
        <v>329.08041400000002</v>
      </c>
      <c r="AH17" s="110">
        <v>331.58517499999999</v>
      </c>
      <c r="AI17" s="110">
        <v>334.12057499999997</v>
      </c>
      <c r="AJ17" s="110">
        <v>336.305542</v>
      </c>
      <c r="AK17" s="111">
        <v>-1.1537E-2</v>
      </c>
    </row>
    <row r="18" spans="1:37" ht="15" customHeight="1">
      <c r="A18" s="105" t="s">
        <v>1381</v>
      </c>
      <c r="B18" s="109" t="s">
        <v>1382</v>
      </c>
      <c r="C18" s="110">
        <v>1.7163870000000001</v>
      </c>
      <c r="D18" s="110">
        <v>1.6423920000000001</v>
      </c>
      <c r="E18" s="110">
        <v>1.578921</v>
      </c>
      <c r="F18" s="110">
        <v>1.518683</v>
      </c>
      <c r="G18" s="110">
        <v>1.4606429999999999</v>
      </c>
      <c r="H18" s="110">
        <v>1.4043140000000001</v>
      </c>
      <c r="I18" s="110">
        <v>1.3703890000000001</v>
      </c>
      <c r="J18" s="110">
        <v>1.3529850000000001</v>
      </c>
      <c r="K18" s="110">
        <v>1.3412809999999999</v>
      </c>
      <c r="L18" s="110">
        <v>1.3487750000000001</v>
      </c>
      <c r="M18" s="110">
        <v>1.3783479999999999</v>
      </c>
      <c r="N18" s="110">
        <v>1.4320269999999999</v>
      </c>
      <c r="O18" s="110">
        <v>1.507509</v>
      </c>
      <c r="P18" s="110">
        <v>1.591798</v>
      </c>
      <c r="Q18" s="110">
        <v>1.7050590000000001</v>
      </c>
      <c r="R18" s="110">
        <v>1.8552679999999999</v>
      </c>
      <c r="S18" s="110">
        <v>2.0116679999999998</v>
      </c>
      <c r="T18" s="110">
        <v>2.1692559999999999</v>
      </c>
      <c r="U18" s="110">
        <v>2.3232240000000002</v>
      </c>
      <c r="V18" s="110">
        <v>2.471543</v>
      </c>
      <c r="W18" s="110">
        <v>2.6131820000000001</v>
      </c>
      <c r="X18" s="110">
        <v>2.748586</v>
      </c>
      <c r="Y18" s="110">
        <v>2.8678509999999999</v>
      </c>
      <c r="Z18" s="110">
        <v>2.9878969999999998</v>
      </c>
      <c r="AA18" s="110">
        <v>3.1164839999999998</v>
      </c>
      <c r="AB18" s="110">
        <v>3.2341829999999998</v>
      </c>
      <c r="AC18" s="110">
        <v>3.3426689999999999</v>
      </c>
      <c r="AD18" s="110">
        <v>3.447498</v>
      </c>
      <c r="AE18" s="110">
        <v>3.5456819999999998</v>
      </c>
      <c r="AF18" s="110">
        <v>3.6343809999999999</v>
      </c>
      <c r="AG18" s="110">
        <v>3.7107519999999998</v>
      </c>
      <c r="AH18" s="110">
        <v>3.7761809999999998</v>
      </c>
      <c r="AI18" s="110">
        <v>3.8367100000000001</v>
      </c>
      <c r="AJ18" s="110">
        <v>3.8899849999999998</v>
      </c>
      <c r="AK18" s="111">
        <v>2.7311999999999999E-2</v>
      </c>
    </row>
    <row r="19" spans="1:37" ht="15" customHeight="1">
      <c r="A19" s="105" t="s">
        <v>1383</v>
      </c>
      <c r="B19" s="109" t="s">
        <v>1384</v>
      </c>
      <c r="C19" s="110">
        <v>505.20248400000003</v>
      </c>
      <c r="D19" s="110">
        <v>489.17858899999999</v>
      </c>
      <c r="E19" s="110">
        <v>476.27654999999999</v>
      </c>
      <c r="F19" s="110">
        <v>461.086365</v>
      </c>
      <c r="G19" s="110">
        <v>440.84414700000002</v>
      </c>
      <c r="H19" s="110">
        <v>415.75842299999999</v>
      </c>
      <c r="I19" s="110">
        <v>390.00054899999998</v>
      </c>
      <c r="J19" s="110">
        <v>367.49191300000001</v>
      </c>
      <c r="K19" s="110">
        <v>343.28097500000001</v>
      </c>
      <c r="L19" s="110">
        <v>323.963776</v>
      </c>
      <c r="M19" s="110">
        <v>310.36862200000002</v>
      </c>
      <c r="N19" s="110">
        <v>301.51470899999998</v>
      </c>
      <c r="O19" s="110">
        <v>295.65356400000002</v>
      </c>
      <c r="P19" s="110">
        <v>292.16516100000001</v>
      </c>
      <c r="Q19" s="110">
        <v>291.38586400000003</v>
      </c>
      <c r="R19" s="110">
        <v>291.877655</v>
      </c>
      <c r="S19" s="110">
        <v>293.20532200000002</v>
      </c>
      <c r="T19" s="110">
        <v>295.55429099999998</v>
      </c>
      <c r="U19" s="110">
        <v>297.89681999999999</v>
      </c>
      <c r="V19" s="110">
        <v>299.95480300000003</v>
      </c>
      <c r="W19" s="110">
        <v>302.15441900000002</v>
      </c>
      <c r="X19" s="110">
        <v>304.68521099999998</v>
      </c>
      <c r="Y19" s="110">
        <v>307.02984600000002</v>
      </c>
      <c r="Z19" s="110">
        <v>309.44628899999998</v>
      </c>
      <c r="AA19" s="110">
        <v>311.93136600000003</v>
      </c>
      <c r="AB19" s="110">
        <v>315.08132899999998</v>
      </c>
      <c r="AC19" s="110">
        <v>318.27417000000003</v>
      </c>
      <c r="AD19" s="110">
        <v>321.98028599999998</v>
      </c>
      <c r="AE19" s="110">
        <v>325.90164199999998</v>
      </c>
      <c r="AF19" s="110">
        <v>329.64547700000003</v>
      </c>
      <c r="AG19" s="110">
        <v>332.79116800000003</v>
      </c>
      <c r="AH19" s="110">
        <v>335.36135899999999</v>
      </c>
      <c r="AI19" s="110">
        <v>337.95727499999998</v>
      </c>
      <c r="AJ19" s="110">
        <v>340.19552599999997</v>
      </c>
      <c r="AK19" s="111">
        <v>-1.1285999999999999E-2</v>
      </c>
    </row>
    <row r="21" spans="1:37" ht="15" customHeight="1">
      <c r="B21" s="108" t="s">
        <v>1385</v>
      </c>
    </row>
    <row r="22" spans="1:37" ht="15" customHeight="1">
      <c r="A22" s="105" t="s">
        <v>1386</v>
      </c>
      <c r="B22" s="109" t="s">
        <v>1387</v>
      </c>
      <c r="C22" s="110">
        <v>34.145203000000002</v>
      </c>
      <c r="D22" s="110">
        <v>31.385000000000002</v>
      </c>
      <c r="E22" s="110">
        <v>29.218609000000001</v>
      </c>
      <c r="F22" s="110">
        <v>27.286552</v>
      </c>
      <c r="G22" s="110">
        <v>25.377659000000001</v>
      </c>
      <c r="H22" s="110">
        <v>23.408016</v>
      </c>
      <c r="I22" s="110">
        <v>21.718841999999999</v>
      </c>
      <c r="J22" s="110">
        <v>20.384422000000001</v>
      </c>
      <c r="K22" s="110">
        <v>18.992331</v>
      </c>
      <c r="L22" s="110">
        <v>17.888508000000002</v>
      </c>
      <c r="M22" s="110">
        <v>17.084585000000001</v>
      </c>
      <c r="N22" s="110">
        <v>16.475241</v>
      </c>
      <c r="O22" s="110">
        <v>16.027332000000001</v>
      </c>
      <c r="P22" s="110">
        <v>15.711676000000001</v>
      </c>
      <c r="Q22" s="110">
        <v>15.502881</v>
      </c>
      <c r="R22" s="110">
        <v>15.374053999999999</v>
      </c>
      <c r="S22" s="110">
        <v>15.162188</v>
      </c>
      <c r="T22" s="110">
        <v>15.098717000000001</v>
      </c>
      <c r="U22" s="110">
        <v>15.065141000000001</v>
      </c>
      <c r="V22" s="110">
        <v>14.971716000000001</v>
      </c>
      <c r="W22" s="110">
        <v>14.998354000000001</v>
      </c>
      <c r="X22" s="110">
        <v>15.103085999999999</v>
      </c>
      <c r="Y22" s="110">
        <v>15.172268000000001</v>
      </c>
      <c r="Z22" s="110">
        <v>15.250849000000001</v>
      </c>
      <c r="AA22" s="110">
        <v>15.404277</v>
      </c>
      <c r="AB22" s="110">
        <v>15.559310999999999</v>
      </c>
      <c r="AC22" s="110">
        <v>15.709046000000001</v>
      </c>
      <c r="AD22" s="110">
        <v>15.880438</v>
      </c>
      <c r="AE22" s="110">
        <v>16.055367</v>
      </c>
      <c r="AF22" s="110">
        <v>16.213730000000002</v>
      </c>
      <c r="AG22" s="110">
        <v>16.339183999999999</v>
      </c>
      <c r="AH22" s="110">
        <v>16.437670000000001</v>
      </c>
      <c r="AI22" s="110">
        <v>16.538837000000001</v>
      </c>
      <c r="AJ22" s="110">
        <v>16.627265999999999</v>
      </c>
      <c r="AK22" s="111">
        <v>-1.9657000000000001E-2</v>
      </c>
    </row>
    <row r="23" spans="1:37" ht="15" customHeight="1">
      <c r="A23" s="105" t="s">
        <v>1388</v>
      </c>
      <c r="B23" s="109" t="s">
        <v>1389</v>
      </c>
      <c r="C23" s="110">
        <v>0.39793699999999999</v>
      </c>
      <c r="D23" s="110">
        <v>0.512965</v>
      </c>
      <c r="E23" s="110">
        <v>0.70818199999999998</v>
      </c>
      <c r="F23" s="110">
        <v>1.0160610000000001</v>
      </c>
      <c r="G23" s="110">
        <v>1.543534</v>
      </c>
      <c r="H23" s="110">
        <v>2.2379020000000001</v>
      </c>
      <c r="I23" s="110">
        <v>2.771557</v>
      </c>
      <c r="J23" s="110">
        <v>3.288027</v>
      </c>
      <c r="K23" s="110">
        <v>3.7771110000000001</v>
      </c>
      <c r="L23" s="110">
        <v>4.1470029999999998</v>
      </c>
      <c r="M23" s="110">
        <v>4.4392170000000002</v>
      </c>
      <c r="N23" s="110">
        <v>4.6389019999999999</v>
      </c>
      <c r="O23" s="110">
        <v>4.8275259999999998</v>
      </c>
      <c r="P23" s="110">
        <v>4.9916520000000002</v>
      </c>
      <c r="Q23" s="110">
        <v>5.1197140000000001</v>
      </c>
      <c r="R23" s="110">
        <v>5.1419959999999998</v>
      </c>
      <c r="S23" s="110">
        <v>5.1041189999999999</v>
      </c>
      <c r="T23" s="110">
        <v>5.0678270000000003</v>
      </c>
      <c r="U23" s="110">
        <v>5.0287660000000001</v>
      </c>
      <c r="V23" s="110">
        <v>4.9939530000000003</v>
      </c>
      <c r="W23" s="110">
        <v>4.9393760000000002</v>
      </c>
      <c r="X23" s="110">
        <v>4.8864260000000002</v>
      </c>
      <c r="Y23" s="110">
        <v>4.8490120000000001</v>
      </c>
      <c r="Z23" s="110">
        <v>4.8288330000000004</v>
      </c>
      <c r="AA23" s="110">
        <v>4.7935210000000001</v>
      </c>
      <c r="AB23" s="110">
        <v>4.7568679999999999</v>
      </c>
      <c r="AC23" s="110">
        <v>4.7232719999999997</v>
      </c>
      <c r="AD23" s="110">
        <v>4.6936450000000001</v>
      </c>
      <c r="AE23" s="110">
        <v>4.661613</v>
      </c>
      <c r="AF23" s="110">
        <v>4.6273369999999998</v>
      </c>
      <c r="AG23" s="110">
        <v>4.5960559999999999</v>
      </c>
      <c r="AH23" s="110">
        <v>4.5752059999999997</v>
      </c>
      <c r="AI23" s="110">
        <v>4.559456</v>
      </c>
      <c r="AJ23" s="110">
        <v>4.5526179999999998</v>
      </c>
      <c r="AK23" s="111">
        <v>7.0608000000000004E-2</v>
      </c>
    </row>
    <row r="24" spans="1:37" ht="15" customHeight="1">
      <c r="A24" s="105" t="s">
        <v>1390</v>
      </c>
      <c r="B24" s="109" t="s">
        <v>1391</v>
      </c>
      <c r="C24" s="110">
        <v>0.33224900000000002</v>
      </c>
      <c r="D24" s="110">
        <v>0.41378500000000001</v>
      </c>
      <c r="E24" s="110">
        <v>0.53676800000000002</v>
      </c>
      <c r="F24" s="110">
        <v>0.71081000000000005</v>
      </c>
      <c r="G24" s="110">
        <v>1.003838</v>
      </c>
      <c r="H24" s="110">
        <v>1.388944</v>
      </c>
      <c r="I24" s="110">
        <v>1.6993860000000001</v>
      </c>
      <c r="J24" s="110">
        <v>2.0055580000000002</v>
      </c>
      <c r="K24" s="110">
        <v>2.3136559999999999</v>
      </c>
      <c r="L24" s="110">
        <v>2.5624709999999999</v>
      </c>
      <c r="M24" s="110">
        <v>2.7774510000000001</v>
      </c>
      <c r="N24" s="110">
        <v>2.9500920000000002</v>
      </c>
      <c r="O24" s="110">
        <v>3.1258539999999999</v>
      </c>
      <c r="P24" s="110">
        <v>3.2937820000000002</v>
      </c>
      <c r="Q24" s="110">
        <v>3.4540220000000001</v>
      </c>
      <c r="R24" s="110">
        <v>3.5732740000000001</v>
      </c>
      <c r="S24" s="110">
        <v>3.672695</v>
      </c>
      <c r="T24" s="110">
        <v>3.7739530000000001</v>
      </c>
      <c r="U24" s="110">
        <v>3.8715480000000002</v>
      </c>
      <c r="V24" s="110">
        <v>3.9680909999999998</v>
      </c>
      <c r="W24" s="110">
        <v>4.0533190000000001</v>
      </c>
      <c r="X24" s="110">
        <v>4.1312920000000002</v>
      </c>
      <c r="Y24" s="110">
        <v>4.2071649999999998</v>
      </c>
      <c r="Z24" s="110">
        <v>4.2832030000000003</v>
      </c>
      <c r="AA24" s="110">
        <v>4.3458480000000002</v>
      </c>
      <c r="AB24" s="110">
        <v>4.4020650000000003</v>
      </c>
      <c r="AC24" s="110">
        <v>4.4539980000000003</v>
      </c>
      <c r="AD24" s="110">
        <v>4.5040529999999999</v>
      </c>
      <c r="AE24" s="110">
        <v>4.5483269999999996</v>
      </c>
      <c r="AF24" s="110">
        <v>4.5856139999999996</v>
      </c>
      <c r="AG24" s="110">
        <v>4.6172700000000004</v>
      </c>
      <c r="AH24" s="110">
        <v>4.6473639999999996</v>
      </c>
      <c r="AI24" s="110">
        <v>4.675497</v>
      </c>
      <c r="AJ24" s="110">
        <v>4.7032540000000003</v>
      </c>
      <c r="AK24" s="111">
        <v>7.8918000000000002E-2</v>
      </c>
    </row>
    <row r="25" spans="1:37" ht="15" customHeight="1">
      <c r="A25" s="105" t="s">
        <v>1392</v>
      </c>
      <c r="B25" s="109" t="s">
        <v>1393</v>
      </c>
      <c r="C25" s="110">
        <v>6.3039999999999999E-2</v>
      </c>
      <c r="D25" s="110">
        <v>0.13755500000000001</v>
      </c>
      <c r="E25" s="110">
        <v>0.24805099999999999</v>
      </c>
      <c r="F25" s="110">
        <v>0.39721299999999998</v>
      </c>
      <c r="G25" s="110">
        <v>0.64943700000000004</v>
      </c>
      <c r="H25" s="110">
        <v>0.98481700000000005</v>
      </c>
      <c r="I25" s="110">
        <v>1.2581450000000001</v>
      </c>
      <c r="J25" s="110">
        <v>1.530189</v>
      </c>
      <c r="K25" s="110">
        <v>1.8082940000000001</v>
      </c>
      <c r="L25" s="110">
        <v>2.0377190000000001</v>
      </c>
      <c r="M25" s="110">
        <v>2.2408109999999999</v>
      </c>
      <c r="N25" s="110">
        <v>2.411054</v>
      </c>
      <c r="O25" s="110">
        <v>2.5871979999999999</v>
      </c>
      <c r="P25" s="110">
        <v>2.7596080000000001</v>
      </c>
      <c r="Q25" s="110">
        <v>2.9275600000000002</v>
      </c>
      <c r="R25" s="110">
        <v>3.062624</v>
      </c>
      <c r="S25" s="110">
        <v>3.1837780000000002</v>
      </c>
      <c r="T25" s="110">
        <v>3.3072889999999999</v>
      </c>
      <c r="U25" s="110">
        <v>3.4270350000000001</v>
      </c>
      <c r="V25" s="110">
        <v>3.5443989999999999</v>
      </c>
      <c r="W25" s="110">
        <v>3.6511520000000002</v>
      </c>
      <c r="X25" s="110">
        <v>3.751166</v>
      </c>
      <c r="Y25" s="110">
        <v>3.8464469999999999</v>
      </c>
      <c r="Z25" s="110">
        <v>3.9392010000000002</v>
      </c>
      <c r="AA25" s="110">
        <v>4.01851</v>
      </c>
      <c r="AB25" s="110">
        <v>4.0866579999999999</v>
      </c>
      <c r="AC25" s="110">
        <v>4.1477740000000001</v>
      </c>
      <c r="AD25" s="110">
        <v>4.204834</v>
      </c>
      <c r="AE25" s="110">
        <v>4.2542609999999996</v>
      </c>
      <c r="AF25" s="110">
        <v>4.2951180000000004</v>
      </c>
      <c r="AG25" s="110">
        <v>4.3285020000000003</v>
      </c>
      <c r="AH25" s="110">
        <v>4.3582489999999998</v>
      </c>
      <c r="AI25" s="110">
        <v>4.3846889999999998</v>
      </c>
      <c r="AJ25" s="110">
        <v>4.4094280000000001</v>
      </c>
      <c r="AK25" s="111">
        <v>0.11444699999999999</v>
      </c>
    </row>
    <row r="26" spans="1:37" ht="15" customHeight="1">
      <c r="A26" s="105" t="s">
        <v>1394</v>
      </c>
      <c r="B26" s="109" t="s">
        <v>1395</v>
      </c>
      <c r="C26" s="110">
        <v>1.251115</v>
      </c>
      <c r="D26" s="110">
        <v>2.2857099999999999</v>
      </c>
      <c r="E26" s="110">
        <v>2.985684</v>
      </c>
      <c r="F26" s="110">
        <v>3.4905140000000001</v>
      </c>
      <c r="G26" s="110">
        <v>4.4547299999999996</v>
      </c>
      <c r="H26" s="110">
        <v>5.4173179999999999</v>
      </c>
      <c r="I26" s="110">
        <v>6.3530550000000003</v>
      </c>
      <c r="J26" s="110">
        <v>7.1952299999999996</v>
      </c>
      <c r="K26" s="110">
        <v>7.955635</v>
      </c>
      <c r="L26" s="110">
        <v>8.5048709999999996</v>
      </c>
      <c r="M26" s="110">
        <v>8.9573359999999997</v>
      </c>
      <c r="N26" s="110">
        <v>9.30504</v>
      </c>
      <c r="O26" s="110">
        <v>9.623526</v>
      </c>
      <c r="P26" s="110">
        <v>9.9070079999999994</v>
      </c>
      <c r="Q26" s="110">
        <v>10.134855</v>
      </c>
      <c r="R26" s="110">
        <v>10.314855</v>
      </c>
      <c r="S26" s="110">
        <v>10.470025</v>
      </c>
      <c r="T26" s="110">
        <v>10.60938</v>
      </c>
      <c r="U26" s="110">
        <v>10.729329</v>
      </c>
      <c r="V26" s="110">
        <v>10.846136</v>
      </c>
      <c r="W26" s="110">
        <v>10.968184000000001</v>
      </c>
      <c r="X26" s="110">
        <v>11.023554000000001</v>
      </c>
      <c r="Y26" s="110">
        <v>11.08277</v>
      </c>
      <c r="Z26" s="110">
        <v>11.153133</v>
      </c>
      <c r="AA26" s="110">
        <v>11.211864</v>
      </c>
      <c r="AB26" s="110">
        <v>11.263787000000001</v>
      </c>
      <c r="AC26" s="110">
        <v>11.314556</v>
      </c>
      <c r="AD26" s="110">
        <v>11.370490999999999</v>
      </c>
      <c r="AE26" s="110">
        <v>11.417107</v>
      </c>
      <c r="AF26" s="110">
        <v>11.449828999999999</v>
      </c>
      <c r="AG26" s="110">
        <v>11.484404</v>
      </c>
      <c r="AH26" s="110">
        <v>11.524153999999999</v>
      </c>
      <c r="AI26" s="110">
        <v>11.564477999999999</v>
      </c>
      <c r="AJ26" s="110">
        <v>11.617025</v>
      </c>
      <c r="AK26" s="111">
        <v>5.2118999999999999E-2</v>
      </c>
    </row>
    <row r="27" spans="1:37" ht="15" customHeight="1">
      <c r="A27" s="105" t="s">
        <v>1396</v>
      </c>
      <c r="B27" s="109" t="s">
        <v>1397</v>
      </c>
      <c r="C27" s="110">
        <v>0.58804599999999996</v>
      </c>
      <c r="D27" s="110">
        <v>1.107424</v>
      </c>
      <c r="E27" s="110">
        <v>1.455276</v>
      </c>
      <c r="F27" s="110">
        <v>1.7019359999999999</v>
      </c>
      <c r="G27" s="110">
        <v>2.1891210000000001</v>
      </c>
      <c r="H27" s="110">
        <v>2.686388</v>
      </c>
      <c r="I27" s="110">
        <v>3.1733030000000002</v>
      </c>
      <c r="J27" s="110">
        <v>3.6176460000000001</v>
      </c>
      <c r="K27" s="110">
        <v>4.0307589999999998</v>
      </c>
      <c r="L27" s="110">
        <v>4.3417979999999998</v>
      </c>
      <c r="M27" s="110">
        <v>4.5962269999999998</v>
      </c>
      <c r="N27" s="110">
        <v>4.7932790000000001</v>
      </c>
      <c r="O27" s="110">
        <v>4.979997</v>
      </c>
      <c r="P27" s="110">
        <v>5.1528099999999997</v>
      </c>
      <c r="Q27" s="110">
        <v>5.3003159999999996</v>
      </c>
      <c r="R27" s="110">
        <v>5.4257689999999998</v>
      </c>
      <c r="S27" s="110">
        <v>5.5372079999999997</v>
      </c>
      <c r="T27" s="110">
        <v>5.6410669999999996</v>
      </c>
      <c r="U27" s="110">
        <v>5.7350979999999998</v>
      </c>
      <c r="V27" s="110">
        <v>5.8263800000000003</v>
      </c>
      <c r="W27" s="110">
        <v>5.9204829999999999</v>
      </c>
      <c r="X27" s="110">
        <v>5.982361</v>
      </c>
      <c r="Y27" s="110">
        <v>6.0448079999999997</v>
      </c>
      <c r="Z27" s="110">
        <v>6.1114980000000001</v>
      </c>
      <c r="AA27" s="110">
        <v>6.1704569999999999</v>
      </c>
      <c r="AB27" s="110">
        <v>6.2212319999999997</v>
      </c>
      <c r="AC27" s="110">
        <v>6.2695470000000002</v>
      </c>
      <c r="AD27" s="110">
        <v>6.3188370000000003</v>
      </c>
      <c r="AE27" s="110">
        <v>6.3613220000000004</v>
      </c>
      <c r="AF27" s="110">
        <v>6.3945210000000001</v>
      </c>
      <c r="AG27" s="110">
        <v>6.4263729999999999</v>
      </c>
      <c r="AH27" s="110">
        <v>6.4587310000000002</v>
      </c>
      <c r="AI27" s="110">
        <v>6.4896390000000004</v>
      </c>
      <c r="AJ27" s="110">
        <v>6.5251070000000002</v>
      </c>
      <c r="AK27" s="111">
        <v>5.6989999999999999E-2</v>
      </c>
    </row>
    <row r="28" spans="1:37" ht="15" customHeight="1">
      <c r="A28" s="105" t="s">
        <v>1398</v>
      </c>
      <c r="B28" s="109" t="s">
        <v>1399</v>
      </c>
      <c r="C28" s="110">
        <v>0</v>
      </c>
      <c r="D28" s="110">
        <v>0</v>
      </c>
      <c r="E28" s="110">
        <v>0</v>
      </c>
      <c r="F28" s="110">
        <v>0</v>
      </c>
      <c r="G28" s="110">
        <v>0</v>
      </c>
      <c r="H28" s="110">
        <v>0</v>
      </c>
      <c r="I28" s="110">
        <v>0</v>
      </c>
      <c r="J28" s="110">
        <v>0</v>
      </c>
      <c r="K28" s="110">
        <v>0</v>
      </c>
      <c r="L28" s="110">
        <v>0</v>
      </c>
      <c r="M28" s="110">
        <v>0</v>
      </c>
      <c r="N28" s="110">
        <v>0</v>
      </c>
      <c r="O28" s="110">
        <v>0</v>
      </c>
      <c r="P28" s="110">
        <v>1.8599999999999999E-4</v>
      </c>
      <c r="Q28" s="110">
        <v>4.0700000000000003E-4</v>
      </c>
      <c r="R28" s="110">
        <v>6.7900000000000002E-4</v>
      </c>
      <c r="S28" s="110">
        <v>1.024E-3</v>
      </c>
      <c r="T28" s="110">
        <v>1.469E-3</v>
      </c>
      <c r="U28" s="110">
        <v>2.039E-3</v>
      </c>
      <c r="V28" s="110">
        <v>2.758E-3</v>
      </c>
      <c r="W28" s="110">
        <v>3.6570000000000001E-3</v>
      </c>
      <c r="X28" s="110">
        <v>4.7650000000000001E-3</v>
      </c>
      <c r="Y28" s="110">
        <v>6.1040000000000001E-3</v>
      </c>
      <c r="Z28" s="110">
        <v>7.698E-3</v>
      </c>
      <c r="AA28" s="110">
        <v>9.5549999999999993E-3</v>
      </c>
      <c r="AB28" s="110">
        <v>1.1665E-2</v>
      </c>
      <c r="AC28" s="110">
        <v>1.4014E-2</v>
      </c>
      <c r="AD28" s="110">
        <v>1.6583000000000001E-2</v>
      </c>
      <c r="AE28" s="110">
        <v>1.9324999999999998E-2</v>
      </c>
      <c r="AF28" s="110">
        <v>2.2179000000000001E-2</v>
      </c>
      <c r="AG28" s="110">
        <v>2.5076000000000001E-2</v>
      </c>
      <c r="AH28" s="110">
        <v>2.7959000000000001E-2</v>
      </c>
      <c r="AI28" s="110">
        <v>3.0800999999999999E-2</v>
      </c>
      <c r="AJ28" s="110">
        <v>3.3550000000000003E-2</v>
      </c>
      <c r="AK28" s="111" t="s">
        <v>187</v>
      </c>
    </row>
    <row r="29" spans="1:37" ht="15" customHeight="1">
      <c r="A29" s="105" t="s">
        <v>1400</v>
      </c>
      <c r="B29" s="109" t="s">
        <v>1401</v>
      </c>
      <c r="C29" s="110">
        <v>13.980532999999999</v>
      </c>
      <c r="D29" s="110">
        <v>14.100961</v>
      </c>
      <c r="E29" s="110">
        <v>14.203455999999999</v>
      </c>
      <c r="F29" s="110">
        <v>14.370585</v>
      </c>
      <c r="G29" s="110">
        <v>14.465128</v>
      </c>
      <c r="H29" s="110">
        <v>14.470675</v>
      </c>
      <c r="I29" s="110">
        <v>14.441496000000001</v>
      </c>
      <c r="J29" s="110">
        <v>14.438501</v>
      </c>
      <c r="K29" s="110">
        <v>14.346024999999999</v>
      </c>
      <c r="L29" s="110">
        <v>14.314686</v>
      </c>
      <c r="M29" s="110">
        <v>14.449149</v>
      </c>
      <c r="N29" s="110">
        <v>14.717434000000001</v>
      </c>
      <c r="O29" s="110">
        <v>15.109365</v>
      </c>
      <c r="P29" s="110">
        <v>15.629599000000001</v>
      </c>
      <c r="Q29" s="110">
        <v>16.330410000000001</v>
      </c>
      <c r="R29" s="110">
        <v>17.104576000000002</v>
      </c>
      <c r="S29" s="110">
        <v>17.976189000000002</v>
      </c>
      <c r="T29" s="110">
        <v>18.915172999999999</v>
      </c>
      <c r="U29" s="110">
        <v>19.826938999999999</v>
      </c>
      <c r="V29" s="110">
        <v>20.722109</v>
      </c>
      <c r="W29" s="110">
        <v>21.573886999999999</v>
      </c>
      <c r="X29" s="110">
        <v>22.376736000000001</v>
      </c>
      <c r="Y29" s="110">
        <v>23.122447999999999</v>
      </c>
      <c r="Z29" s="110">
        <v>23.813768</v>
      </c>
      <c r="AA29" s="110">
        <v>24.463149999999999</v>
      </c>
      <c r="AB29" s="110">
        <v>25.062279</v>
      </c>
      <c r="AC29" s="110">
        <v>25.603103999999998</v>
      </c>
      <c r="AD29" s="110">
        <v>26.113803999999998</v>
      </c>
      <c r="AE29" s="110">
        <v>26.584389000000002</v>
      </c>
      <c r="AF29" s="110">
        <v>27.003772999999999</v>
      </c>
      <c r="AG29" s="110">
        <v>27.358625</v>
      </c>
      <c r="AH29" s="110">
        <v>27.653948</v>
      </c>
      <c r="AI29" s="110">
        <v>27.918308</v>
      </c>
      <c r="AJ29" s="110">
        <v>28.141238999999999</v>
      </c>
      <c r="AK29" s="111">
        <v>2.1828E-2</v>
      </c>
    </row>
    <row r="30" spans="1:37" ht="15" customHeight="1">
      <c r="A30" s="105" t="s">
        <v>1402</v>
      </c>
      <c r="B30" s="109" t="s">
        <v>1403</v>
      </c>
      <c r="C30" s="110">
        <v>1.6270610000000001</v>
      </c>
      <c r="D30" s="110">
        <v>1.244801</v>
      </c>
      <c r="E30" s="110">
        <v>0.83970400000000001</v>
      </c>
      <c r="F30" s="110">
        <v>0.71710300000000005</v>
      </c>
      <c r="G30" s="110">
        <v>0.65463800000000005</v>
      </c>
      <c r="H30" s="110">
        <v>0.59528400000000004</v>
      </c>
      <c r="I30" s="110">
        <v>0.53730199999999995</v>
      </c>
      <c r="J30" s="110">
        <v>0.48278399999999999</v>
      </c>
      <c r="K30" s="110">
        <v>0.43369799999999997</v>
      </c>
      <c r="L30" s="110">
        <v>0.39362900000000001</v>
      </c>
      <c r="M30" s="110">
        <v>0.359655</v>
      </c>
      <c r="N30" s="110">
        <v>0.32846700000000001</v>
      </c>
      <c r="O30" s="110">
        <v>0.30187799999999998</v>
      </c>
      <c r="P30" s="110">
        <v>0.27773500000000001</v>
      </c>
      <c r="Q30" s="110">
        <v>0.25759700000000002</v>
      </c>
      <c r="R30" s="110">
        <v>0.242148</v>
      </c>
      <c r="S30" s="110">
        <v>0.22770699999999999</v>
      </c>
      <c r="T30" s="110">
        <v>0.21982099999999999</v>
      </c>
      <c r="U30" s="110">
        <v>0.21398400000000001</v>
      </c>
      <c r="V30" s="110">
        <v>0.20983199999999999</v>
      </c>
      <c r="W30" s="110">
        <v>0.20540800000000001</v>
      </c>
      <c r="X30" s="110">
        <v>0.20258899999999999</v>
      </c>
      <c r="Y30" s="110">
        <v>0.200763</v>
      </c>
      <c r="Z30" s="110">
        <v>0.199737</v>
      </c>
      <c r="AA30" s="110">
        <v>0.20114000000000001</v>
      </c>
      <c r="AB30" s="110">
        <v>0.20105300000000001</v>
      </c>
      <c r="AC30" s="110">
        <v>0.20331099999999999</v>
      </c>
      <c r="AD30" s="110">
        <v>0.205598</v>
      </c>
      <c r="AE30" s="110">
        <v>0.20785300000000001</v>
      </c>
      <c r="AF30" s="110">
        <v>0.21001400000000001</v>
      </c>
      <c r="AG30" s="110">
        <v>0.21199699999999999</v>
      </c>
      <c r="AH30" s="110">
        <v>0.21376700000000001</v>
      </c>
      <c r="AI30" s="110">
        <v>0.215421</v>
      </c>
      <c r="AJ30" s="110">
        <v>0.21690799999999999</v>
      </c>
      <c r="AK30" s="111">
        <v>-5.3137999999999998E-2</v>
      </c>
    </row>
    <row r="31" spans="1:37" ht="15" customHeight="1">
      <c r="A31" s="105" t="s">
        <v>1404</v>
      </c>
      <c r="B31" s="109" t="s">
        <v>1405</v>
      </c>
      <c r="C31" s="110">
        <v>2.6744659999999998</v>
      </c>
      <c r="D31" s="110">
        <v>2.5393829999999999</v>
      </c>
      <c r="E31" s="110">
        <v>2.4219249999999999</v>
      </c>
      <c r="F31" s="110">
        <v>2.3103379999999998</v>
      </c>
      <c r="G31" s="110">
        <v>2.2099609999999998</v>
      </c>
      <c r="H31" s="110">
        <v>2.1112929999999999</v>
      </c>
      <c r="I31" s="110">
        <v>2.0173549999999998</v>
      </c>
      <c r="J31" s="110">
        <v>1.92723</v>
      </c>
      <c r="K31" s="110">
        <v>1.8329439999999999</v>
      </c>
      <c r="L31" s="110">
        <v>1.744021</v>
      </c>
      <c r="M31" s="110">
        <v>1.6601779999999999</v>
      </c>
      <c r="N31" s="110">
        <v>1.582101</v>
      </c>
      <c r="O31" s="110">
        <v>1.5152399999999999</v>
      </c>
      <c r="P31" s="110">
        <v>1.45703</v>
      </c>
      <c r="Q31" s="110">
        <v>1.4125449999999999</v>
      </c>
      <c r="R31" s="110">
        <v>1.382862</v>
      </c>
      <c r="S31" s="110">
        <v>1.3672299999999999</v>
      </c>
      <c r="T31" s="110">
        <v>1.361299</v>
      </c>
      <c r="U31" s="110">
        <v>1.3607899999999999</v>
      </c>
      <c r="V31" s="110">
        <v>1.3643430000000001</v>
      </c>
      <c r="W31" s="110">
        <v>1.368679</v>
      </c>
      <c r="X31" s="110">
        <v>1.375678</v>
      </c>
      <c r="Y31" s="110">
        <v>1.384733</v>
      </c>
      <c r="Z31" s="110">
        <v>1.395132</v>
      </c>
      <c r="AA31" s="110">
        <v>1.410539</v>
      </c>
      <c r="AB31" s="110">
        <v>1.4266110000000001</v>
      </c>
      <c r="AC31" s="110">
        <v>1.4420740000000001</v>
      </c>
      <c r="AD31" s="110">
        <v>1.4575199999999999</v>
      </c>
      <c r="AE31" s="110">
        <v>1.4725490000000001</v>
      </c>
      <c r="AF31" s="110">
        <v>1.4867269999999999</v>
      </c>
      <c r="AG31" s="110">
        <v>1.49942</v>
      </c>
      <c r="AH31" s="110">
        <v>1.5104390000000001</v>
      </c>
      <c r="AI31" s="110">
        <v>1.5205550000000001</v>
      </c>
      <c r="AJ31" s="110">
        <v>1.52938</v>
      </c>
      <c r="AK31" s="111">
        <v>-1.5720999999999999E-2</v>
      </c>
    </row>
    <row r="32" spans="1:37" ht="15" customHeight="1">
      <c r="A32" s="105" t="s">
        <v>1406</v>
      </c>
      <c r="B32" s="109" t="s">
        <v>1407</v>
      </c>
      <c r="C32" s="110">
        <v>0.24729899999999999</v>
      </c>
      <c r="D32" s="110">
        <v>0.237814</v>
      </c>
      <c r="E32" s="110">
        <v>0.23000999999999999</v>
      </c>
      <c r="F32" s="110">
        <v>0.223166</v>
      </c>
      <c r="G32" s="110">
        <v>0.21763299999999999</v>
      </c>
      <c r="H32" s="110">
        <v>0.21148</v>
      </c>
      <c r="I32" s="110">
        <v>0.20602100000000001</v>
      </c>
      <c r="J32" s="110">
        <v>0.20152500000000001</v>
      </c>
      <c r="K32" s="110">
        <v>0.19720299999999999</v>
      </c>
      <c r="L32" s="110">
        <v>0.193774</v>
      </c>
      <c r="M32" s="110">
        <v>0.19098399999999999</v>
      </c>
      <c r="N32" s="110">
        <v>0.18853400000000001</v>
      </c>
      <c r="O32" s="110">
        <v>0.18645600000000001</v>
      </c>
      <c r="P32" s="110">
        <v>0.18463199999999999</v>
      </c>
      <c r="Q32" s="110">
        <v>0.18336</v>
      </c>
      <c r="R32" s="110">
        <v>0.180705</v>
      </c>
      <c r="S32" s="110">
        <v>0.180038</v>
      </c>
      <c r="T32" s="110">
        <v>0.18021999999999999</v>
      </c>
      <c r="U32" s="110">
        <v>0.180753</v>
      </c>
      <c r="V32" s="110">
        <v>0.181674</v>
      </c>
      <c r="W32" s="110">
        <v>0.18292</v>
      </c>
      <c r="X32" s="110">
        <v>0.184476</v>
      </c>
      <c r="Y32" s="110">
        <v>0.186331</v>
      </c>
      <c r="Z32" s="110">
        <v>0.18843199999999999</v>
      </c>
      <c r="AA32" s="110">
        <v>0.18934999999999999</v>
      </c>
      <c r="AB32" s="110">
        <v>0.19150800000000001</v>
      </c>
      <c r="AC32" s="110">
        <v>0.193798</v>
      </c>
      <c r="AD32" s="110">
        <v>0.196129</v>
      </c>
      <c r="AE32" s="110">
        <v>0.19842699999999999</v>
      </c>
      <c r="AF32" s="110">
        <v>0.200632</v>
      </c>
      <c r="AG32" s="110">
        <v>0.202679</v>
      </c>
      <c r="AH32" s="110">
        <v>0.20452000000000001</v>
      </c>
      <c r="AI32" s="110">
        <v>0.206233</v>
      </c>
      <c r="AJ32" s="110">
        <v>0.20777499999999999</v>
      </c>
      <c r="AK32" s="111">
        <v>-4.2110000000000003E-3</v>
      </c>
    </row>
    <row r="33" spans="1:37" ht="15" customHeight="1">
      <c r="A33" s="105" t="s">
        <v>1408</v>
      </c>
      <c r="B33" s="109" t="s">
        <v>1409</v>
      </c>
      <c r="C33" s="110">
        <v>0.51595400000000002</v>
      </c>
      <c r="D33" s="110">
        <v>0.499753</v>
      </c>
      <c r="E33" s="110">
        <v>0.486427</v>
      </c>
      <c r="F33" s="110">
        <v>0.47481800000000002</v>
      </c>
      <c r="G33" s="110">
        <v>0.465696</v>
      </c>
      <c r="H33" s="110">
        <v>0.45525399999999999</v>
      </c>
      <c r="I33" s="110">
        <v>0.44559399999999999</v>
      </c>
      <c r="J33" s="110">
        <v>0.43740699999999999</v>
      </c>
      <c r="K33" s="110">
        <v>0.429143</v>
      </c>
      <c r="L33" s="110">
        <v>0.42235299999999998</v>
      </c>
      <c r="M33" s="110">
        <v>0.41651100000000002</v>
      </c>
      <c r="N33" s="110">
        <v>0.41137899999999999</v>
      </c>
      <c r="O33" s="110">
        <v>0.40704299999999999</v>
      </c>
      <c r="P33" s="110">
        <v>0.40327400000000002</v>
      </c>
      <c r="Q33" s="110">
        <v>0.40090100000000001</v>
      </c>
      <c r="R33" s="110">
        <v>0.39587800000000001</v>
      </c>
      <c r="S33" s="110">
        <v>0.39489400000000002</v>
      </c>
      <c r="T33" s="110">
        <v>0.39571400000000001</v>
      </c>
      <c r="U33" s="110">
        <v>0.39732000000000001</v>
      </c>
      <c r="V33" s="110">
        <v>0.39970699999999998</v>
      </c>
      <c r="W33" s="110">
        <v>0.40278199999999997</v>
      </c>
      <c r="X33" s="110">
        <v>0.40647499999999998</v>
      </c>
      <c r="Y33" s="110">
        <v>0.410719</v>
      </c>
      <c r="Z33" s="110">
        <v>0.41547099999999998</v>
      </c>
      <c r="AA33" s="110">
        <v>0.417823</v>
      </c>
      <c r="AB33" s="110">
        <v>0.42258200000000001</v>
      </c>
      <c r="AC33" s="110">
        <v>0.42757099999999998</v>
      </c>
      <c r="AD33" s="110">
        <v>0.43264000000000002</v>
      </c>
      <c r="AE33" s="110">
        <v>0.43762800000000002</v>
      </c>
      <c r="AF33" s="110">
        <v>0.44240699999999999</v>
      </c>
      <c r="AG33" s="110">
        <v>0.446822</v>
      </c>
      <c r="AH33" s="110">
        <v>0.45077899999999999</v>
      </c>
      <c r="AI33" s="110">
        <v>0.45445600000000003</v>
      </c>
      <c r="AJ33" s="110">
        <v>0.45775700000000002</v>
      </c>
      <c r="AK33" s="111">
        <v>-2.7390000000000001E-3</v>
      </c>
    </row>
    <row r="34" spans="1:37" ht="15" customHeight="1">
      <c r="A34" s="105" t="s">
        <v>1410</v>
      </c>
      <c r="B34" s="109" t="s">
        <v>1411</v>
      </c>
      <c r="C34" s="110">
        <v>0</v>
      </c>
      <c r="D34" s="110">
        <v>0</v>
      </c>
      <c r="E34" s="110">
        <v>0</v>
      </c>
      <c r="F34" s="110">
        <v>0</v>
      </c>
      <c r="G34" s="110">
        <v>0</v>
      </c>
      <c r="H34" s="110">
        <v>0</v>
      </c>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0</v>
      </c>
      <c r="Y34" s="110">
        <v>0</v>
      </c>
      <c r="Z34" s="110">
        <v>0</v>
      </c>
      <c r="AA34" s="110">
        <v>0</v>
      </c>
      <c r="AB34" s="110">
        <v>0</v>
      </c>
      <c r="AC34" s="110">
        <v>0</v>
      </c>
      <c r="AD34" s="110">
        <v>0</v>
      </c>
      <c r="AE34" s="110">
        <v>0</v>
      </c>
      <c r="AF34" s="110">
        <v>0</v>
      </c>
      <c r="AG34" s="110">
        <v>0</v>
      </c>
      <c r="AH34" s="110">
        <v>0</v>
      </c>
      <c r="AI34" s="110">
        <v>0</v>
      </c>
      <c r="AJ34" s="110">
        <v>0</v>
      </c>
      <c r="AK34" s="111" t="s">
        <v>187</v>
      </c>
    </row>
    <row r="35" spans="1:37" ht="15" customHeight="1">
      <c r="A35" s="105" t="s">
        <v>1412</v>
      </c>
      <c r="B35" s="109" t="s">
        <v>1413</v>
      </c>
      <c r="C35" s="110">
        <v>0.106817</v>
      </c>
      <c r="D35" s="110">
        <v>0.22687599999999999</v>
      </c>
      <c r="E35" s="110">
        <v>0.41888799999999998</v>
      </c>
      <c r="F35" s="110">
        <v>0.69898800000000005</v>
      </c>
      <c r="G35" s="110">
        <v>1.1754420000000001</v>
      </c>
      <c r="H35" s="110">
        <v>1.808732</v>
      </c>
      <c r="I35" s="110">
        <v>2.3081580000000002</v>
      </c>
      <c r="J35" s="110">
        <v>2.7918980000000002</v>
      </c>
      <c r="K35" s="110">
        <v>3.2488779999999999</v>
      </c>
      <c r="L35" s="110">
        <v>3.595701</v>
      </c>
      <c r="M35" s="110">
        <v>3.8766080000000001</v>
      </c>
      <c r="N35" s="110">
        <v>4.0624529999999996</v>
      </c>
      <c r="O35" s="110">
        <v>4.2385840000000004</v>
      </c>
      <c r="P35" s="110">
        <v>4.382911</v>
      </c>
      <c r="Q35" s="110">
        <v>4.4971750000000004</v>
      </c>
      <c r="R35" s="110">
        <v>4.5127499999999996</v>
      </c>
      <c r="S35" s="110">
        <v>4.4711090000000002</v>
      </c>
      <c r="T35" s="110">
        <v>4.4296889999999998</v>
      </c>
      <c r="U35" s="110">
        <v>4.3854699999999998</v>
      </c>
      <c r="V35" s="110">
        <v>4.3464989999999997</v>
      </c>
      <c r="W35" s="110">
        <v>4.290146</v>
      </c>
      <c r="X35" s="110">
        <v>4.236726</v>
      </c>
      <c r="Y35" s="110">
        <v>4.1969279999999998</v>
      </c>
      <c r="Z35" s="110">
        <v>4.174588</v>
      </c>
      <c r="AA35" s="110">
        <v>4.1373519999999999</v>
      </c>
      <c r="AB35" s="110">
        <v>4.0985620000000003</v>
      </c>
      <c r="AC35" s="110">
        <v>4.0625439999999999</v>
      </c>
      <c r="AD35" s="110">
        <v>4.0300929999999999</v>
      </c>
      <c r="AE35" s="110">
        <v>3.9953539999999998</v>
      </c>
      <c r="AF35" s="110">
        <v>3.9586990000000002</v>
      </c>
      <c r="AG35" s="110">
        <v>3.9249939999999999</v>
      </c>
      <c r="AH35" s="110">
        <v>3.9008699999999998</v>
      </c>
      <c r="AI35" s="110">
        <v>3.8815119999999999</v>
      </c>
      <c r="AJ35" s="110">
        <v>3.8705750000000001</v>
      </c>
      <c r="AK35" s="111">
        <v>9.2697000000000002E-2</v>
      </c>
    </row>
    <row r="36" spans="1:37" ht="15" customHeight="1">
      <c r="A36" s="105" t="s">
        <v>1414</v>
      </c>
      <c r="B36" s="109" t="s">
        <v>1415</v>
      </c>
      <c r="C36" s="110">
        <v>55.929718000000001</v>
      </c>
      <c r="D36" s="110">
        <v>54.692019999999999</v>
      </c>
      <c r="E36" s="110">
        <v>53.752979000000003</v>
      </c>
      <c r="F36" s="110">
        <v>53.398083</v>
      </c>
      <c r="G36" s="110">
        <v>54.406815000000002</v>
      </c>
      <c r="H36" s="110">
        <v>55.776103999999997</v>
      </c>
      <c r="I36" s="110">
        <v>56.930218000000004</v>
      </c>
      <c r="J36" s="110">
        <v>58.300418999999998</v>
      </c>
      <c r="K36" s="110">
        <v>59.365676999999998</v>
      </c>
      <c r="L36" s="110">
        <v>60.146538</v>
      </c>
      <c r="M36" s="110">
        <v>61.048713999999997</v>
      </c>
      <c r="N36" s="110">
        <v>61.863971999999997</v>
      </c>
      <c r="O36" s="110">
        <v>62.930003999999997</v>
      </c>
      <c r="P36" s="110">
        <v>64.151909000000003</v>
      </c>
      <c r="Q36" s="110">
        <v>65.521743999999998</v>
      </c>
      <c r="R36" s="110">
        <v>66.712173000000007</v>
      </c>
      <c r="S36" s="110">
        <v>67.748199</v>
      </c>
      <c r="T36" s="110">
        <v>69.001616999999996</v>
      </c>
      <c r="U36" s="110">
        <v>70.224213000000006</v>
      </c>
      <c r="V36" s="110">
        <v>71.377594000000002</v>
      </c>
      <c r="W36" s="110">
        <v>72.558350000000004</v>
      </c>
      <c r="X36" s="110">
        <v>73.665329</v>
      </c>
      <c r="Y36" s="110">
        <v>74.710494999999995</v>
      </c>
      <c r="Z36" s="110">
        <v>75.761550999999997</v>
      </c>
      <c r="AA36" s="110">
        <v>76.773392000000001</v>
      </c>
      <c r="AB36" s="110">
        <v>77.704184999999995</v>
      </c>
      <c r="AC36" s="110">
        <v>78.564612999999994</v>
      </c>
      <c r="AD36" s="110">
        <v>79.424660000000003</v>
      </c>
      <c r="AE36" s="110">
        <v>80.213515999999998</v>
      </c>
      <c r="AF36" s="110">
        <v>80.890579000000002</v>
      </c>
      <c r="AG36" s="110">
        <v>81.461394999999996</v>
      </c>
      <c r="AH36" s="110">
        <v>81.963661000000002</v>
      </c>
      <c r="AI36" s="110">
        <v>82.439864999999998</v>
      </c>
      <c r="AJ36" s="110">
        <v>82.891875999999996</v>
      </c>
      <c r="AK36" s="111">
        <v>1.3079E-2</v>
      </c>
    </row>
    <row r="38" spans="1:37" ht="15" customHeight="1">
      <c r="A38" s="105" t="s">
        <v>1416</v>
      </c>
      <c r="B38" s="108" t="s">
        <v>1417</v>
      </c>
      <c r="C38" s="112">
        <v>561.13220200000001</v>
      </c>
      <c r="D38" s="112">
        <v>543.87060499999995</v>
      </c>
      <c r="E38" s="112">
        <v>530.02954099999999</v>
      </c>
      <c r="F38" s="112">
        <v>514.48443599999996</v>
      </c>
      <c r="G38" s="112">
        <v>495.25097699999998</v>
      </c>
      <c r="H38" s="112">
        <v>471.534515</v>
      </c>
      <c r="I38" s="112">
        <v>446.93075599999997</v>
      </c>
      <c r="J38" s="112">
        <v>425.792328</v>
      </c>
      <c r="K38" s="112">
        <v>402.64666699999998</v>
      </c>
      <c r="L38" s="112">
        <v>384.110321</v>
      </c>
      <c r="M38" s="112">
        <v>371.417328</v>
      </c>
      <c r="N38" s="112">
        <v>363.378693</v>
      </c>
      <c r="O38" s="112">
        <v>358.58355699999998</v>
      </c>
      <c r="P38" s="112">
        <v>356.31707799999998</v>
      </c>
      <c r="Q38" s="112">
        <v>356.90759300000002</v>
      </c>
      <c r="R38" s="112">
        <v>358.58984400000003</v>
      </c>
      <c r="S38" s="112">
        <v>360.95352200000002</v>
      </c>
      <c r="T38" s="112">
        <v>364.55590799999999</v>
      </c>
      <c r="U38" s="112">
        <v>368.12103300000001</v>
      </c>
      <c r="V38" s="112">
        <v>371.33239700000001</v>
      </c>
      <c r="W38" s="112">
        <v>374.71276899999998</v>
      </c>
      <c r="X38" s="112">
        <v>378.350525</v>
      </c>
      <c r="Y38" s="112">
        <v>381.74035600000002</v>
      </c>
      <c r="Z38" s="112">
        <v>385.20782500000001</v>
      </c>
      <c r="AA38" s="112">
        <v>388.70477299999999</v>
      </c>
      <c r="AB38" s="112">
        <v>392.78552200000001</v>
      </c>
      <c r="AC38" s="112">
        <v>396.838776</v>
      </c>
      <c r="AD38" s="112">
        <v>401.40493800000002</v>
      </c>
      <c r="AE38" s="112">
        <v>406.11517300000003</v>
      </c>
      <c r="AF38" s="112">
        <v>410.53607199999999</v>
      </c>
      <c r="AG38" s="112">
        <v>414.25256300000001</v>
      </c>
      <c r="AH38" s="112">
        <v>417.32501200000002</v>
      </c>
      <c r="AI38" s="112">
        <v>420.397156</v>
      </c>
      <c r="AJ38" s="112">
        <v>423.087402</v>
      </c>
      <c r="AK38" s="113">
        <v>-7.8169999999999993E-3</v>
      </c>
    </row>
    <row r="40" spans="1:37" ht="15" customHeight="1">
      <c r="B40" s="108" t="s">
        <v>1418</v>
      </c>
    </row>
    <row r="41" spans="1:37" ht="15" customHeight="1">
      <c r="B41" s="108" t="s">
        <v>1419</v>
      </c>
    </row>
    <row r="42" spans="1:37" ht="15" customHeight="1">
      <c r="A42" s="105" t="s">
        <v>1420</v>
      </c>
      <c r="B42" s="109" t="s">
        <v>1380</v>
      </c>
      <c r="C42" s="110">
        <v>603.56317100000001</v>
      </c>
      <c r="D42" s="110">
        <v>566.50286900000003</v>
      </c>
      <c r="E42" s="110">
        <v>540.42681900000002</v>
      </c>
      <c r="F42" s="110">
        <v>513.05474900000002</v>
      </c>
      <c r="G42" s="110">
        <v>477.93893400000002</v>
      </c>
      <c r="H42" s="110">
        <v>434.21688799999998</v>
      </c>
      <c r="I42" s="110">
        <v>395.28420999999997</v>
      </c>
      <c r="J42" s="110">
        <v>358.73529100000002</v>
      </c>
      <c r="K42" s="110">
        <v>323.88998400000003</v>
      </c>
      <c r="L42" s="110">
        <v>297.493225</v>
      </c>
      <c r="M42" s="110">
        <v>277.30011000000002</v>
      </c>
      <c r="N42" s="110">
        <v>262.15136699999999</v>
      </c>
      <c r="O42" s="110">
        <v>249.19476299999999</v>
      </c>
      <c r="P42" s="110">
        <v>239.07103000000001</v>
      </c>
      <c r="Q42" s="110">
        <v>231.91127</v>
      </c>
      <c r="R42" s="110">
        <v>225.58311499999999</v>
      </c>
      <c r="S42" s="110">
        <v>219.92607100000001</v>
      </c>
      <c r="T42" s="110">
        <v>215.73056</v>
      </c>
      <c r="U42" s="110">
        <v>211.55688499999999</v>
      </c>
      <c r="V42" s="110">
        <v>207.603668</v>
      </c>
      <c r="W42" s="110">
        <v>204.31359900000001</v>
      </c>
      <c r="X42" s="110">
        <v>201.58166499999999</v>
      </c>
      <c r="Y42" s="110">
        <v>198.88111900000001</v>
      </c>
      <c r="Z42" s="110">
        <v>196.14056400000001</v>
      </c>
      <c r="AA42" s="110">
        <v>193.64091500000001</v>
      </c>
      <c r="AB42" s="110">
        <v>191.86914100000001</v>
      </c>
      <c r="AC42" s="110">
        <v>190.417145</v>
      </c>
      <c r="AD42" s="110">
        <v>189.59428399999999</v>
      </c>
      <c r="AE42" s="110">
        <v>188.94070400000001</v>
      </c>
      <c r="AF42" s="110">
        <v>188.665268</v>
      </c>
      <c r="AG42" s="110">
        <v>188.57191499999999</v>
      </c>
      <c r="AH42" s="110">
        <v>188.38458299999999</v>
      </c>
      <c r="AI42" s="110">
        <v>188.52020300000001</v>
      </c>
      <c r="AJ42" s="110">
        <v>188.773819</v>
      </c>
      <c r="AK42" s="111">
        <v>-3.3758999999999997E-2</v>
      </c>
    </row>
    <row r="43" spans="1:37" ht="15" customHeight="1">
      <c r="A43" s="105" t="s">
        <v>1421</v>
      </c>
      <c r="B43" s="109" t="s">
        <v>1382</v>
      </c>
      <c r="C43" s="110">
        <v>2.3586390000000002</v>
      </c>
      <c r="D43" s="110">
        <v>2.4266809999999999</v>
      </c>
      <c r="E43" s="110">
        <v>2.509817</v>
      </c>
      <c r="F43" s="110">
        <v>2.602169</v>
      </c>
      <c r="G43" s="110">
        <v>2.698941</v>
      </c>
      <c r="H43" s="110">
        <v>2.7861910000000001</v>
      </c>
      <c r="I43" s="110">
        <v>2.8747859999999998</v>
      </c>
      <c r="J43" s="110">
        <v>2.9603999999999999</v>
      </c>
      <c r="K43" s="110">
        <v>3.0458059999999998</v>
      </c>
      <c r="L43" s="110">
        <v>3.1454110000000002</v>
      </c>
      <c r="M43" s="110">
        <v>3.2513200000000002</v>
      </c>
      <c r="N43" s="110">
        <v>3.3634140000000001</v>
      </c>
      <c r="O43" s="110">
        <v>3.4813719999999999</v>
      </c>
      <c r="P43" s="110">
        <v>3.5953349999999999</v>
      </c>
      <c r="Q43" s="110">
        <v>3.71706</v>
      </c>
      <c r="R43" s="110">
        <v>3.843798</v>
      </c>
      <c r="S43" s="110">
        <v>3.9789340000000002</v>
      </c>
      <c r="T43" s="110">
        <v>4.1195690000000003</v>
      </c>
      <c r="U43" s="110">
        <v>4.2568609999999998</v>
      </c>
      <c r="V43" s="110">
        <v>4.3881870000000003</v>
      </c>
      <c r="W43" s="110">
        <v>4.5195780000000001</v>
      </c>
      <c r="X43" s="110">
        <v>4.6508050000000001</v>
      </c>
      <c r="Y43" s="110">
        <v>4.76511</v>
      </c>
      <c r="Z43" s="110">
        <v>4.8663150000000002</v>
      </c>
      <c r="AA43" s="110">
        <v>4.9712420000000002</v>
      </c>
      <c r="AB43" s="110">
        <v>5.0708909999999996</v>
      </c>
      <c r="AC43" s="110">
        <v>5.1638710000000003</v>
      </c>
      <c r="AD43" s="110">
        <v>5.2557619999999998</v>
      </c>
      <c r="AE43" s="110">
        <v>5.3380340000000004</v>
      </c>
      <c r="AF43" s="110">
        <v>5.4151740000000004</v>
      </c>
      <c r="AG43" s="110">
        <v>5.4844059999999999</v>
      </c>
      <c r="AH43" s="110">
        <v>5.5435080000000001</v>
      </c>
      <c r="AI43" s="110">
        <v>5.6008259999999996</v>
      </c>
      <c r="AJ43" s="110">
        <v>5.6543700000000001</v>
      </c>
      <c r="AK43" s="111">
        <v>2.6786999999999998E-2</v>
      </c>
    </row>
    <row r="44" spans="1:37" ht="15" customHeight="1">
      <c r="A44" s="105" t="s">
        <v>1422</v>
      </c>
      <c r="B44" s="109" t="s">
        <v>1423</v>
      </c>
      <c r="C44" s="110">
        <v>605.92181400000004</v>
      </c>
      <c r="D44" s="110">
        <v>568.92956500000003</v>
      </c>
      <c r="E44" s="110">
        <v>542.936646</v>
      </c>
      <c r="F44" s="110">
        <v>515.65692100000001</v>
      </c>
      <c r="G44" s="110">
        <v>480.637878</v>
      </c>
      <c r="H44" s="110">
        <v>437.00308200000001</v>
      </c>
      <c r="I44" s="110">
        <v>398.158997</v>
      </c>
      <c r="J44" s="110">
        <v>361.69567899999998</v>
      </c>
      <c r="K44" s="110">
        <v>326.93579099999999</v>
      </c>
      <c r="L44" s="110">
        <v>300.63864100000001</v>
      </c>
      <c r="M44" s="110">
        <v>280.551422</v>
      </c>
      <c r="N44" s="110">
        <v>265.514771</v>
      </c>
      <c r="O44" s="110">
        <v>252.676132</v>
      </c>
      <c r="P44" s="110">
        <v>242.66636700000001</v>
      </c>
      <c r="Q44" s="110">
        <v>235.62832599999999</v>
      </c>
      <c r="R44" s="110">
        <v>229.42690999999999</v>
      </c>
      <c r="S44" s="110">
        <v>223.904999</v>
      </c>
      <c r="T44" s="110">
        <v>219.85012800000001</v>
      </c>
      <c r="U44" s="110">
        <v>215.813751</v>
      </c>
      <c r="V44" s="110">
        <v>211.99185199999999</v>
      </c>
      <c r="W44" s="110">
        <v>208.83317600000001</v>
      </c>
      <c r="X44" s="110">
        <v>206.23246800000001</v>
      </c>
      <c r="Y44" s="110">
        <v>203.64622499999999</v>
      </c>
      <c r="Z44" s="110">
        <v>201.00688199999999</v>
      </c>
      <c r="AA44" s="110">
        <v>198.61215200000001</v>
      </c>
      <c r="AB44" s="110">
        <v>196.940033</v>
      </c>
      <c r="AC44" s="110">
        <v>195.58100899999999</v>
      </c>
      <c r="AD44" s="110">
        <v>194.85005200000001</v>
      </c>
      <c r="AE44" s="110">
        <v>194.27873199999999</v>
      </c>
      <c r="AF44" s="110">
        <v>194.080444</v>
      </c>
      <c r="AG44" s="110">
        <v>194.05632</v>
      </c>
      <c r="AH44" s="110">
        <v>193.92808500000001</v>
      </c>
      <c r="AI44" s="110">
        <v>194.12103300000001</v>
      </c>
      <c r="AJ44" s="110">
        <v>194.428192</v>
      </c>
      <c r="AK44" s="111">
        <v>-3.2995999999999998E-2</v>
      </c>
    </row>
    <row r="46" spans="1:37" ht="15" customHeight="1">
      <c r="B46" s="108" t="s">
        <v>1424</v>
      </c>
    </row>
    <row r="47" spans="1:37" ht="15" customHeight="1">
      <c r="A47" s="105" t="s">
        <v>1425</v>
      </c>
      <c r="B47" s="109" t="s">
        <v>1387</v>
      </c>
      <c r="C47" s="110">
        <v>157.882858</v>
      </c>
      <c r="D47" s="110">
        <v>147.12960799999999</v>
      </c>
      <c r="E47" s="110">
        <v>138.53350800000001</v>
      </c>
      <c r="F47" s="110">
        <v>129.73474100000001</v>
      </c>
      <c r="G47" s="110">
        <v>120.872597</v>
      </c>
      <c r="H47" s="110">
        <v>111.204773</v>
      </c>
      <c r="I47" s="110">
        <v>102.81420900000001</v>
      </c>
      <c r="J47" s="110">
        <v>94.884208999999998</v>
      </c>
      <c r="K47" s="110">
        <v>87.059273000000005</v>
      </c>
      <c r="L47" s="110">
        <v>81.065162999999998</v>
      </c>
      <c r="M47" s="110">
        <v>76.074012999999994</v>
      </c>
      <c r="N47" s="110">
        <v>71.904647999999995</v>
      </c>
      <c r="O47" s="110">
        <v>68.374297999999996</v>
      </c>
      <c r="P47" s="110">
        <v>65.513512000000006</v>
      </c>
      <c r="Q47" s="110">
        <v>63.340206000000002</v>
      </c>
      <c r="R47" s="110">
        <v>61.094250000000002</v>
      </c>
      <c r="S47" s="110">
        <v>59.080714999999998</v>
      </c>
      <c r="T47" s="110">
        <v>57.493073000000003</v>
      </c>
      <c r="U47" s="110">
        <v>56.033172999999998</v>
      </c>
      <c r="V47" s="110">
        <v>54.647162999999999</v>
      </c>
      <c r="W47" s="110">
        <v>53.582084999999999</v>
      </c>
      <c r="X47" s="110">
        <v>52.528976</v>
      </c>
      <c r="Y47" s="110">
        <v>51.704200999999998</v>
      </c>
      <c r="Z47" s="110">
        <v>51.328175000000002</v>
      </c>
      <c r="AA47" s="110">
        <v>50.997374999999998</v>
      </c>
      <c r="AB47" s="110">
        <v>50.743392999999998</v>
      </c>
      <c r="AC47" s="110">
        <v>50.556759</v>
      </c>
      <c r="AD47" s="110">
        <v>50.527954000000001</v>
      </c>
      <c r="AE47" s="110">
        <v>50.489978999999998</v>
      </c>
      <c r="AF47" s="110">
        <v>50.525199999999998</v>
      </c>
      <c r="AG47" s="110">
        <v>50.596415999999998</v>
      </c>
      <c r="AH47" s="110">
        <v>50.632652</v>
      </c>
      <c r="AI47" s="110">
        <v>50.749949999999998</v>
      </c>
      <c r="AJ47" s="110">
        <v>50.918872999999998</v>
      </c>
      <c r="AK47" s="111">
        <v>-3.2614999999999998E-2</v>
      </c>
    </row>
    <row r="48" spans="1:37" ht="15" customHeight="1">
      <c r="A48" s="105" t="s">
        <v>1426</v>
      </c>
      <c r="B48" s="109" t="s">
        <v>1389</v>
      </c>
      <c r="C48" s="110">
        <v>0.160576</v>
      </c>
      <c r="D48" s="110">
        <v>0.28115800000000002</v>
      </c>
      <c r="E48" s="110">
        <v>0.60348800000000002</v>
      </c>
      <c r="F48" s="110">
        <v>1.0893790000000001</v>
      </c>
      <c r="G48" s="110">
        <v>1.838867</v>
      </c>
      <c r="H48" s="110">
        <v>2.7765849999999999</v>
      </c>
      <c r="I48" s="110">
        <v>3.4552860000000001</v>
      </c>
      <c r="J48" s="110">
        <v>4.0839470000000002</v>
      </c>
      <c r="K48" s="110">
        <v>4.6677619999999997</v>
      </c>
      <c r="L48" s="110">
        <v>5.0865549999999997</v>
      </c>
      <c r="M48" s="110">
        <v>5.4039029999999997</v>
      </c>
      <c r="N48" s="110">
        <v>5.6052200000000001</v>
      </c>
      <c r="O48" s="110">
        <v>5.7993110000000003</v>
      </c>
      <c r="P48" s="110">
        <v>5.9661910000000002</v>
      </c>
      <c r="Q48" s="110">
        <v>6.0993719999999998</v>
      </c>
      <c r="R48" s="110">
        <v>6.1057889999999997</v>
      </c>
      <c r="S48" s="110">
        <v>6.0399799999999999</v>
      </c>
      <c r="T48" s="110">
        <v>5.9843500000000001</v>
      </c>
      <c r="U48" s="110">
        <v>5.928731</v>
      </c>
      <c r="V48" s="110">
        <v>5.8803580000000002</v>
      </c>
      <c r="W48" s="110">
        <v>5.8079299999999998</v>
      </c>
      <c r="X48" s="110">
        <v>5.7307980000000001</v>
      </c>
      <c r="Y48" s="110">
        <v>5.6692299999999998</v>
      </c>
      <c r="Z48" s="110">
        <v>5.6308439999999997</v>
      </c>
      <c r="AA48" s="110">
        <v>5.5641619999999996</v>
      </c>
      <c r="AB48" s="110">
        <v>5.4948990000000002</v>
      </c>
      <c r="AC48" s="110">
        <v>5.4316199999999997</v>
      </c>
      <c r="AD48" s="110">
        <v>5.3740860000000001</v>
      </c>
      <c r="AE48" s="110">
        <v>5.3088449999999998</v>
      </c>
      <c r="AF48" s="110">
        <v>5.2482350000000002</v>
      </c>
      <c r="AG48" s="110">
        <v>5.198359</v>
      </c>
      <c r="AH48" s="110">
        <v>5.160272</v>
      </c>
      <c r="AI48" s="110">
        <v>5.1298690000000002</v>
      </c>
      <c r="AJ48" s="110">
        <v>5.1138760000000003</v>
      </c>
      <c r="AK48" s="111">
        <v>9.4885999999999998E-2</v>
      </c>
    </row>
    <row r="49" spans="1:37" ht="15" customHeight="1">
      <c r="A49" s="105" t="s">
        <v>1427</v>
      </c>
      <c r="B49" s="109" t="s">
        <v>1391</v>
      </c>
      <c r="C49" s="110">
        <v>7.0852999999999999E-2</v>
      </c>
      <c r="D49" s="110">
        <v>0.120227</v>
      </c>
      <c r="E49" s="110">
        <v>0.25807000000000002</v>
      </c>
      <c r="F49" s="110">
        <v>0.53920599999999996</v>
      </c>
      <c r="G49" s="110">
        <v>0.94410400000000005</v>
      </c>
      <c r="H49" s="110">
        <v>1.430269</v>
      </c>
      <c r="I49" s="110">
        <v>1.7830859999999999</v>
      </c>
      <c r="J49" s="110">
        <v>2.1104769999999999</v>
      </c>
      <c r="K49" s="110">
        <v>2.4267910000000001</v>
      </c>
      <c r="L49" s="110">
        <v>2.660628</v>
      </c>
      <c r="M49" s="110">
        <v>2.8425400000000001</v>
      </c>
      <c r="N49" s="110">
        <v>2.9698440000000002</v>
      </c>
      <c r="O49" s="110">
        <v>3.0966710000000002</v>
      </c>
      <c r="P49" s="110">
        <v>3.2143459999999999</v>
      </c>
      <c r="Q49" s="110">
        <v>3.3190949999999999</v>
      </c>
      <c r="R49" s="110">
        <v>3.364071</v>
      </c>
      <c r="S49" s="110">
        <v>3.3761269999999999</v>
      </c>
      <c r="T49" s="110">
        <v>3.3954019999999998</v>
      </c>
      <c r="U49" s="110">
        <v>3.4150710000000002</v>
      </c>
      <c r="V49" s="110">
        <v>3.4361950000000001</v>
      </c>
      <c r="W49" s="110">
        <v>3.445843</v>
      </c>
      <c r="X49" s="110">
        <v>3.4504280000000001</v>
      </c>
      <c r="Y49" s="110">
        <v>3.4593410000000002</v>
      </c>
      <c r="Z49" s="110">
        <v>3.4768460000000001</v>
      </c>
      <c r="AA49" s="110">
        <v>3.4769600000000001</v>
      </c>
      <c r="AB49" s="110">
        <v>3.4718990000000001</v>
      </c>
      <c r="AC49" s="110">
        <v>3.4667629999999998</v>
      </c>
      <c r="AD49" s="110">
        <v>3.4630930000000002</v>
      </c>
      <c r="AE49" s="110">
        <v>3.4525389999999998</v>
      </c>
      <c r="AF49" s="110">
        <v>3.4424169999999998</v>
      </c>
      <c r="AG49" s="110">
        <v>3.4351319999999999</v>
      </c>
      <c r="AH49" s="110">
        <v>3.4307409999999998</v>
      </c>
      <c r="AI49" s="110">
        <v>3.429074</v>
      </c>
      <c r="AJ49" s="110">
        <v>3.433376</v>
      </c>
      <c r="AK49" s="111">
        <v>0.11043</v>
      </c>
    </row>
    <row r="50" spans="1:37" ht="15" customHeight="1">
      <c r="A50" s="105" t="s">
        <v>1428</v>
      </c>
      <c r="B50" s="109" t="s">
        <v>1393</v>
      </c>
      <c r="C50" s="110">
        <v>3.2801999999999998E-2</v>
      </c>
      <c r="D50" s="110">
        <v>7.3681999999999997E-2</v>
      </c>
      <c r="E50" s="110">
        <v>0.19631899999999999</v>
      </c>
      <c r="F50" s="110">
        <v>0.46473399999999998</v>
      </c>
      <c r="G50" s="110">
        <v>0.84201899999999996</v>
      </c>
      <c r="H50" s="110">
        <v>1.2814779999999999</v>
      </c>
      <c r="I50" s="110">
        <v>1.6010800000000001</v>
      </c>
      <c r="J50" s="110">
        <v>1.9012389999999999</v>
      </c>
      <c r="K50" s="110">
        <v>2.1831900000000002</v>
      </c>
      <c r="L50" s="110">
        <v>2.396001</v>
      </c>
      <c r="M50" s="110">
        <v>2.565696</v>
      </c>
      <c r="N50" s="110">
        <v>2.6879909999999998</v>
      </c>
      <c r="O50" s="110">
        <v>2.8101389999999999</v>
      </c>
      <c r="P50" s="110">
        <v>2.9252120000000001</v>
      </c>
      <c r="Q50" s="110">
        <v>3.0297049999999999</v>
      </c>
      <c r="R50" s="110">
        <v>3.0830980000000001</v>
      </c>
      <c r="S50" s="110">
        <v>3.1062690000000002</v>
      </c>
      <c r="T50" s="110">
        <v>3.1365189999999998</v>
      </c>
      <c r="U50" s="110">
        <v>3.1670440000000002</v>
      </c>
      <c r="V50" s="110">
        <v>3.197152</v>
      </c>
      <c r="W50" s="110">
        <v>3.216574</v>
      </c>
      <c r="X50" s="110">
        <v>3.2300939999999998</v>
      </c>
      <c r="Y50" s="110">
        <v>3.2464629999999999</v>
      </c>
      <c r="Z50" s="110">
        <v>3.2693979999999998</v>
      </c>
      <c r="AA50" s="110">
        <v>3.275744</v>
      </c>
      <c r="AB50" s="110">
        <v>3.2765949999999999</v>
      </c>
      <c r="AC50" s="110">
        <v>3.2772869999999998</v>
      </c>
      <c r="AD50" s="110">
        <v>3.2791769999999998</v>
      </c>
      <c r="AE50" s="110">
        <v>3.2746759999999999</v>
      </c>
      <c r="AF50" s="110">
        <v>3.269431</v>
      </c>
      <c r="AG50" s="110">
        <v>3.2657669999999999</v>
      </c>
      <c r="AH50" s="110">
        <v>3.263846</v>
      </c>
      <c r="AI50" s="110">
        <v>3.2640470000000001</v>
      </c>
      <c r="AJ50" s="110">
        <v>3.269263</v>
      </c>
      <c r="AK50" s="111">
        <v>0.12582699999999999</v>
      </c>
    </row>
    <row r="51" spans="1:37" ht="15" customHeight="1">
      <c r="A51" s="105" t="s">
        <v>1429</v>
      </c>
      <c r="B51" s="109" t="s">
        <v>1395</v>
      </c>
      <c r="C51" s="110">
        <v>1.1117649999999999</v>
      </c>
      <c r="D51" s="110">
        <v>2.66052</v>
      </c>
      <c r="E51" s="110">
        <v>3.637562</v>
      </c>
      <c r="F51" s="110">
        <v>4.2332580000000002</v>
      </c>
      <c r="G51" s="110">
        <v>5.4411319999999996</v>
      </c>
      <c r="H51" s="110">
        <v>6.636806</v>
      </c>
      <c r="I51" s="110">
        <v>7.7890069999999998</v>
      </c>
      <c r="J51" s="110">
        <v>8.8320589999999992</v>
      </c>
      <c r="K51" s="110">
        <v>9.6116519999999994</v>
      </c>
      <c r="L51" s="110">
        <v>10.150566</v>
      </c>
      <c r="M51" s="110">
        <v>10.60684</v>
      </c>
      <c r="N51" s="110">
        <v>10.939992999999999</v>
      </c>
      <c r="O51" s="110">
        <v>11.255169</v>
      </c>
      <c r="P51" s="110">
        <v>11.536792999999999</v>
      </c>
      <c r="Q51" s="110">
        <v>11.758156</v>
      </c>
      <c r="R51" s="110">
        <v>11.937659999999999</v>
      </c>
      <c r="S51" s="110">
        <v>12.085054</v>
      </c>
      <c r="T51" s="110">
        <v>12.211050999999999</v>
      </c>
      <c r="U51" s="110">
        <v>12.325749999999999</v>
      </c>
      <c r="V51" s="110">
        <v>12.444086</v>
      </c>
      <c r="W51" s="110">
        <v>12.573539</v>
      </c>
      <c r="X51" s="110">
        <v>12.633607</v>
      </c>
      <c r="Y51" s="110">
        <v>12.689152</v>
      </c>
      <c r="Z51" s="110">
        <v>12.755928000000001</v>
      </c>
      <c r="AA51" s="110">
        <v>12.81488</v>
      </c>
      <c r="AB51" s="110">
        <v>12.848660000000001</v>
      </c>
      <c r="AC51" s="110">
        <v>12.886278000000001</v>
      </c>
      <c r="AD51" s="110">
        <v>12.932486000000001</v>
      </c>
      <c r="AE51" s="110">
        <v>12.955526000000001</v>
      </c>
      <c r="AF51" s="110">
        <v>12.959819</v>
      </c>
      <c r="AG51" s="110">
        <v>12.973202000000001</v>
      </c>
      <c r="AH51" s="110">
        <v>12.989729000000001</v>
      </c>
      <c r="AI51" s="110">
        <v>13.009168000000001</v>
      </c>
      <c r="AJ51" s="110">
        <v>13.049448999999999</v>
      </c>
      <c r="AK51" s="111">
        <v>5.0950000000000002E-2</v>
      </c>
    </row>
    <row r="52" spans="1:37" ht="15" customHeight="1">
      <c r="A52" s="105" t="s">
        <v>1430</v>
      </c>
      <c r="B52" s="109" t="s">
        <v>1397</v>
      </c>
      <c r="C52" s="110">
        <v>0.45981499999999997</v>
      </c>
      <c r="D52" s="110">
        <v>1.2378800000000001</v>
      </c>
      <c r="E52" s="110">
        <v>1.732367</v>
      </c>
      <c r="F52" s="110">
        <v>2.0323790000000002</v>
      </c>
      <c r="G52" s="110">
        <v>2.6549239999999998</v>
      </c>
      <c r="H52" s="110">
        <v>3.2793030000000001</v>
      </c>
      <c r="I52" s="110">
        <v>3.886692</v>
      </c>
      <c r="J52" s="110">
        <v>4.4344130000000002</v>
      </c>
      <c r="K52" s="110">
        <v>4.8827090000000002</v>
      </c>
      <c r="L52" s="110">
        <v>5.2036009999999999</v>
      </c>
      <c r="M52" s="110">
        <v>5.4656450000000003</v>
      </c>
      <c r="N52" s="110">
        <v>5.6579309999999996</v>
      </c>
      <c r="O52" s="110">
        <v>5.8423100000000003</v>
      </c>
      <c r="P52" s="110">
        <v>6.0112670000000001</v>
      </c>
      <c r="Q52" s="110">
        <v>6.1502489999999996</v>
      </c>
      <c r="R52" s="110">
        <v>6.2689709999999996</v>
      </c>
      <c r="S52" s="110">
        <v>6.3707399999999996</v>
      </c>
      <c r="T52" s="110">
        <v>6.4633310000000002</v>
      </c>
      <c r="U52" s="110">
        <v>6.5479320000000003</v>
      </c>
      <c r="V52" s="110">
        <v>6.6334730000000004</v>
      </c>
      <c r="W52" s="110">
        <v>6.7248919999999996</v>
      </c>
      <c r="X52" s="110">
        <v>6.7802569999999998</v>
      </c>
      <c r="Y52" s="110">
        <v>6.8309530000000001</v>
      </c>
      <c r="Z52" s="110">
        <v>6.8852419999999999</v>
      </c>
      <c r="AA52" s="110">
        <v>6.9315179999999996</v>
      </c>
      <c r="AB52" s="110">
        <v>6.9633729999999998</v>
      </c>
      <c r="AC52" s="110">
        <v>6.9951090000000002</v>
      </c>
      <c r="AD52" s="110">
        <v>7.0298720000000001</v>
      </c>
      <c r="AE52" s="110">
        <v>7.0533939999999999</v>
      </c>
      <c r="AF52" s="110">
        <v>7.0649940000000004</v>
      </c>
      <c r="AG52" s="110">
        <v>7.0788250000000001</v>
      </c>
      <c r="AH52" s="110">
        <v>7.0928139999999997</v>
      </c>
      <c r="AI52" s="110">
        <v>7.1060429999999997</v>
      </c>
      <c r="AJ52" s="110">
        <v>7.1287989999999999</v>
      </c>
      <c r="AK52" s="111">
        <v>5.6235E-2</v>
      </c>
    </row>
    <row r="53" spans="1:37" ht="15" customHeight="1">
      <c r="A53" s="105" t="s">
        <v>1431</v>
      </c>
      <c r="B53" s="109" t="s">
        <v>1399</v>
      </c>
      <c r="C53" s="110">
        <v>0</v>
      </c>
      <c r="D53" s="110">
        <v>0</v>
      </c>
      <c r="E53" s="110">
        <v>0</v>
      </c>
      <c r="F53" s="110">
        <v>0</v>
      </c>
      <c r="G53" s="110">
        <v>0</v>
      </c>
      <c r="H53" s="110">
        <v>0</v>
      </c>
      <c r="I53" s="110">
        <v>0</v>
      </c>
      <c r="J53" s="110">
        <v>0</v>
      </c>
      <c r="K53" s="110">
        <v>0</v>
      </c>
      <c r="L53" s="110">
        <v>3.0899999999999998E-4</v>
      </c>
      <c r="M53" s="110">
        <v>6.4700000000000001E-4</v>
      </c>
      <c r="N53" s="110">
        <v>1.0399999999999999E-3</v>
      </c>
      <c r="O53" s="110">
        <v>1.5100000000000001E-3</v>
      </c>
      <c r="P53" s="110">
        <v>2.0939999999999999E-3</v>
      </c>
      <c r="Q53" s="110">
        <v>2.8270000000000001E-3</v>
      </c>
      <c r="R53" s="110">
        <v>3.7209999999999999E-3</v>
      </c>
      <c r="S53" s="110">
        <v>4.823E-3</v>
      </c>
      <c r="T53" s="110">
        <v>6.1669999999999997E-3</v>
      </c>
      <c r="U53" s="110">
        <v>7.7660000000000003E-3</v>
      </c>
      <c r="V53" s="110">
        <v>9.6329999999999992E-3</v>
      </c>
      <c r="W53" s="110">
        <v>1.1787000000000001E-2</v>
      </c>
      <c r="X53" s="110">
        <v>1.4205000000000001E-2</v>
      </c>
      <c r="Y53" s="110">
        <v>1.685E-2</v>
      </c>
      <c r="Z53" s="110">
        <v>1.9687E-2</v>
      </c>
      <c r="AA53" s="110">
        <v>2.2675000000000001E-2</v>
      </c>
      <c r="AB53" s="110">
        <v>2.5718000000000001E-2</v>
      </c>
      <c r="AC53" s="110">
        <v>2.8785999999999999E-2</v>
      </c>
      <c r="AD53" s="110">
        <v>3.1872999999999999E-2</v>
      </c>
      <c r="AE53" s="110">
        <v>3.4832000000000002E-2</v>
      </c>
      <c r="AF53" s="110">
        <v>3.7728999999999999E-2</v>
      </c>
      <c r="AG53" s="110">
        <v>4.0514000000000001E-2</v>
      </c>
      <c r="AH53" s="110">
        <v>4.3145999999999997E-2</v>
      </c>
      <c r="AI53" s="110">
        <v>4.5656000000000002E-2</v>
      </c>
      <c r="AJ53" s="110">
        <v>4.8023000000000003E-2</v>
      </c>
      <c r="AK53" s="111" t="s">
        <v>187</v>
      </c>
    </row>
    <row r="54" spans="1:37" ht="15" customHeight="1">
      <c r="A54" s="105" t="s">
        <v>1432</v>
      </c>
      <c r="B54" s="109" t="s">
        <v>1401</v>
      </c>
      <c r="C54" s="110">
        <v>3.5482860000000001</v>
      </c>
      <c r="D54" s="110">
        <v>3.1702119999999998</v>
      </c>
      <c r="E54" s="110">
        <v>2.7875130000000001</v>
      </c>
      <c r="F54" s="110">
        <v>2.784144</v>
      </c>
      <c r="G54" s="110">
        <v>2.853278</v>
      </c>
      <c r="H54" s="110">
        <v>2.9152469999999999</v>
      </c>
      <c r="I54" s="110">
        <v>2.991806</v>
      </c>
      <c r="J54" s="110">
        <v>3.044022</v>
      </c>
      <c r="K54" s="110">
        <v>3.1095329999999999</v>
      </c>
      <c r="L54" s="110">
        <v>3.2243089999999999</v>
      </c>
      <c r="M54" s="110">
        <v>3.430215</v>
      </c>
      <c r="N54" s="110">
        <v>3.6896770000000001</v>
      </c>
      <c r="O54" s="110">
        <v>3.9883289999999998</v>
      </c>
      <c r="P54" s="110">
        <v>4.3321719999999999</v>
      </c>
      <c r="Q54" s="110">
        <v>4.699478</v>
      </c>
      <c r="R54" s="110">
        <v>5.0689549999999999</v>
      </c>
      <c r="S54" s="110">
        <v>5.4276280000000003</v>
      </c>
      <c r="T54" s="110">
        <v>5.7971969999999997</v>
      </c>
      <c r="U54" s="110">
        <v>6.1467419999999997</v>
      </c>
      <c r="V54" s="110">
        <v>6.4740719999999996</v>
      </c>
      <c r="W54" s="110">
        <v>6.7812169999999998</v>
      </c>
      <c r="X54" s="110">
        <v>7.0619269999999998</v>
      </c>
      <c r="Y54" s="110">
        <v>7.3093839999999997</v>
      </c>
      <c r="Z54" s="110">
        <v>7.5280120000000004</v>
      </c>
      <c r="AA54" s="110">
        <v>7.7187109999999999</v>
      </c>
      <c r="AB54" s="110">
        <v>7.8767300000000002</v>
      </c>
      <c r="AC54" s="110">
        <v>8.0148860000000006</v>
      </c>
      <c r="AD54" s="110">
        <v>8.1473790000000008</v>
      </c>
      <c r="AE54" s="110">
        <v>8.2595880000000008</v>
      </c>
      <c r="AF54" s="110">
        <v>8.3631489999999999</v>
      </c>
      <c r="AG54" s="110">
        <v>8.4545910000000006</v>
      </c>
      <c r="AH54" s="110">
        <v>8.5297280000000004</v>
      </c>
      <c r="AI54" s="110">
        <v>8.6041299999999996</v>
      </c>
      <c r="AJ54" s="110">
        <v>8.6754130000000007</v>
      </c>
      <c r="AK54" s="111">
        <v>3.1959000000000001E-2</v>
      </c>
    </row>
    <row r="55" spans="1:37" ht="15" customHeight="1">
      <c r="A55" s="105" t="s">
        <v>1433</v>
      </c>
      <c r="B55" s="109" t="s">
        <v>1403</v>
      </c>
      <c r="C55" s="110">
        <v>2.2422589999999998</v>
      </c>
      <c r="D55" s="110">
        <v>1.6721710000000001</v>
      </c>
      <c r="E55" s="110">
        <v>1.058959</v>
      </c>
      <c r="F55" s="110">
        <v>0.89060600000000001</v>
      </c>
      <c r="G55" s="110">
        <v>0.81439099999999998</v>
      </c>
      <c r="H55" s="110">
        <v>0.74111800000000005</v>
      </c>
      <c r="I55" s="110">
        <v>0.67036300000000004</v>
      </c>
      <c r="J55" s="110">
        <v>0.60165199999999996</v>
      </c>
      <c r="K55" s="110">
        <v>0.54411500000000002</v>
      </c>
      <c r="L55" s="110">
        <v>0.49379600000000001</v>
      </c>
      <c r="M55" s="110">
        <v>0.45406200000000002</v>
      </c>
      <c r="N55" s="110">
        <v>0.419292</v>
      </c>
      <c r="O55" s="110">
        <v>0.38611800000000002</v>
      </c>
      <c r="P55" s="110">
        <v>0.357157</v>
      </c>
      <c r="Q55" s="110">
        <v>0.33026299999999997</v>
      </c>
      <c r="R55" s="110">
        <v>0.30921100000000001</v>
      </c>
      <c r="S55" s="110">
        <v>0.28770400000000002</v>
      </c>
      <c r="T55" s="110">
        <v>0.27484599999999998</v>
      </c>
      <c r="U55" s="110">
        <v>0.26322899999999999</v>
      </c>
      <c r="V55" s="110">
        <v>0.25378800000000001</v>
      </c>
      <c r="W55" s="110">
        <v>0.24628700000000001</v>
      </c>
      <c r="X55" s="110">
        <v>0.24038100000000001</v>
      </c>
      <c r="Y55" s="110">
        <v>0.23519399999999999</v>
      </c>
      <c r="Z55" s="110">
        <v>0.23036499999999999</v>
      </c>
      <c r="AA55" s="110">
        <v>0.228159</v>
      </c>
      <c r="AB55" s="110">
        <v>0.224854</v>
      </c>
      <c r="AC55" s="110">
        <v>0.22368399999999999</v>
      </c>
      <c r="AD55" s="110">
        <v>0.22283</v>
      </c>
      <c r="AE55" s="110">
        <v>0.22201799999999999</v>
      </c>
      <c r="AF55" s="110">
        <v>0.221418</v>
      </c>
      <c r="AG55" s="110">
        <v>0.22095100000000001</v>
      </c>
      <c r="AH55" s="110">
        <v>0.22053800000000001</v>
      </c>
      <c r="AI55" s="110">
        <v>0.22037100000000001</v>
      </c>
      <c r="AJ55" s="110">
        <v>0.22036800000000001</v>
      </c>
      <c r="AK55" s="111">
        <v>-6.1366999999999998E-2</v>
      </c>
    </row>
    <row r="56" spans="1:37" ht="15" customHeight="1">
      <c r="A56" s="105" t="s">
        <v>1434</v>
      </c>
      <c r="B56" s="109" t="s">
        <v>1405</v>
      </c>
      <c r="C56" s="110">
        <v>2.7288389999999998</v>
      </c>
      <c r="D56" s="110">
        <v>2.610042</v>
      </c>
      <c r="E56" s="110">
        <v>2.4979100000000001</v>
      </c>
      <c r="F56" s="110">
        <v>2.375499</v>
      </c>
      <c r="G56" s="110">
        <v>2.250426</v>
      </c>
      <c r="H56" s="110">
        <v>2.123802</v>
      </c>
      <c r="I56" s="110">
        <v>2.0036019999999999</v>
      </c>
      <c r="J56" s="110">
        <v>1.8840190000000001</v>
      </c>
      <c r="K56" s="110">
        <v>1.782335</v>
      </c>
      <c r="L56" s="110">
        <v>1.684507</v>
      </c>
      <c r="M56" s="110">
        <v>1.602535</v>
      </c>
      <c r="N56" s="110">
        <v>1.529474</v>
      </c>
      <c r="O56" s="110">
        <v>1.4608479999999999</v>
      </c>
      <c r="P56" s="110">
        <v>1.3978379999999999</v>
      </c>
      <c r="Q56" s="110">
        <v>1.3398289999999999</v>
      </c>
      <c r="R56" s="110">
        <v>1.2901590000000001</v>
      </c>
      <c r="S56" s="110">
        <v>1.2487189999999999</v>
      </c>
      <c r="T56" s="110">
        <v>1.2178230000000001</v>
      </c>
      <c r="U56" s="110">
        <v>1.189306</v>
      </c>
      <c r="V56" s="110">
        <v>1.1658219999999999</v>
      </c>
      <c r="W56" s="110">
        <v>1.1476740000000001</v>
      </c>
      <c r="X56" s="110">
        <v>1.133513</v>
      </c>
      <c r="Y56" s="110">
        <v>1.121116</v>
      </c>
      <c r="Z56" s="110">
        <v>1.1099270000000001</v>
      </c>
      <c r="AA56" s="110">
        <v>1.102258</v>
      </c>
      <c r="AB56" s="110">
        <v>1.0954090000000001</v>
      </c>
      <c r="AC56" s="110">
        <v>1.0894870000000001</v>
      </c>
      <c r="AD56" s="110">
        <v>1.084997</v>
      </c>
      <c r="AE56" s="110">
        <v>1.080767</v>
      </c>
      <c r="AF56" s="110">
        <v>1.077647</v>
      </c>
      <c r="AG56" s="110">
        <v>1.075159</v>
      </c>
      <c r="AH56" s="110">
        <v>1.07283</v>
      </c>
      <c r="AI56" s="110">
        <v>1.0716019999999999</v>
      </c>
      <c r="AJ56" s="110">
        <v>1.0711189999999999</v>
      </c>
      <c r="AK56" s="111">
        <v>-2.7449000000000001E-2</v>
      </c>
    </row>
    <row r="57" spans="1:37" ht="15" customHeight="1">
      <c r="A57" s="105" t="s">
        <v>1435</v>
      </c>
      <c r="B57" s="109" t="s">
        <v>1407</v>
      </c>
      <c r="C57" s="110">
        <v>1.1622319999999999</v>
      </c>
      <c r="D57" s="110">
        <v>1.062378</v>
      </c>
      <c r="E57" s="110">
        <v>0.97355499999999995</v>
      </c>
      <c r="F57" s="110">
        <v>0.88979699999999995</v>
      </c>
      <c r="G57" s="110">
        <v>0.81150500000000003</v>
      </c>
      <c r="H57" s="110">
        <v>0.73977099999999996</v>
      </c>
      <c r="I57" s="110">
        <v>0.67541499999999999</v>
      </c>
      <c r="J57" s="110">
        <v>0.61429900000000004</v>
      </c>
      <c r="K57" s="110">
        <v>0.56420899999999996</v>
      </c>
      <c r="L57" s="110">
        <v>0.51515200000000005</v>
      </c>
      <c r="M57" s="110">
        <v>0.47412399999999999</v>
      </c>
      <c r="N57" s="110">
        <v>0.437502</v>
      </c>
      <c r="O57" s="110">
        <v>0.40408899999999998</v>
      </c>
      <c r="P57" s="110">
        <v>0.37257299999999999</v>
      </c>
      <c r="Q57" s="110">
        <v>0.34329999999999999</v>
      </c>
      <c r="R57" s="110">
        <v>0.321104</v>
      </c>
      <c r="S57" s="110">
        <v>0.303033</v>
      </c>
      <c r="T57" s="110">
        <v>0.28989199999999998</v>
      </c>
      <c r="U57" s="110">
        <v>0.27802700000000002</v>
      </c>
      <c r="V57" s="110">
        <v>0.26849299999999998</v>
      </c>
      <c r="W57" s="110">
        <v>0.260963</v>
      </c>
      <c r="X57" s="110">
        <v>0.25500499999999998</v>
      </c>
      <c r="Y57" s="110">
        <v>0.24968299999999999</v>
      </c>
      <c r="Z57" s="110">
        <v>0.24462800000000001</v>
      </c>
      <c r="AA57" s="110">
        <v>0.242315</v>
      </c>
      <c r="AB57" s="110">
        <v>0.24068600000000001</v>
      </c>
      <c r="AC57" s="110">
        <v>0.23935100000000001</v>
      </c>
      <c r="AD57" s="110">
        <v>0.23832500000000001</v>
      </c>
      <c r="AE57" s="110">
        <v>0.23738200000000001</v>
      </c>
      <c r="AF57" s="110">
        <v>0.23666200000000001</v>
      </c>
      <c r="AG57" s="110">
        <v>0.23608799999999999</v>
      </c>
      <c r="AH57" s="110">
        <v>0.235573</v>
      </c>
      <c r="AI57" s="110">
        <v>0.23530000000000001</v>
      </c>
      <c r="AJ57" s="110">
        <v>0.23518900000000001</v>
      </c>
      <c r="AK57" s="111">
        <v>-4.6027999999999999E-2</v>
      </c>
    </row>
    <row r="58" spans="1:37" ht="15" customHeight="1">
      <c r="A58" s="105" t="s">
        <v>1436</v>
      </c>
      <c r="B58" s="109" t="s">
        <v>1409</v>
      </c>
      <c r="C58" s="110">
        <v>5.8507369999999996</v>
      </c>
      <c r="D58" s="110">
        <v>5.2839790000000004</v>
      </c>
      <c r="E58" s="110">
        <v>4.7757459999999998</v>
      </c>
      <c r="F58" s="110">
        <v>4.2929120000000003</v>
      </c>
      <c r="G58" s="110">
        <v>3.8394689999999998</v>
      </c>
      <c r="H58" s="110">
        <v>3.4240020000000002</v>
      </c>
      <c r="I58" s="110">
        <v>3.04854</v>
      </c>
      <c r="J58" s="110">
        <v>2.6916739999999999</v>
      </c>
      <c r="K58" s="110">
        <v>2.3957839999999999</v>
      </c>
      <c r="L58" s="110">
        <v>2.1033930000000001</v>
      </c>
      <c r="M58" s="110">
        <v>1.8587260000000001</v>
      </c>
      <c r="N58" s="110">
        <v>1.640833</v>
      </c>
      <c r="O58" s="110">
        <v>1.4439759999999999</v>
      </c>
      <c r="P58" s="110">
        <v>1.258108</v>
      </c>
      <c r="Q58" s="110">
        <v>1.0753470000000001</v>
      </c>
      <c r="R58" s="110">
        <v>0.96842499999999998</v>
      </c>
      <c r="S58" s="110">
        <v>0.88085000000000002</v>
      </c>
      <c r="T58" s="110">
        <v>0.820191</v>
      </c>
      <c r="U58" s="110">
        <v>0.76733300000000004</v>
      </c>
      <c r="V58" s="110">
        <v>0.726796</v>
      </c>
      <c r="W58" s="110">
        <v>0.695137</v>
      </c>
      <c r="X58" s="110">
        <v>0.670103</v>
      </c>
      <c r="Y58" s="110">
        <v>0.64738399999999996</v>
      </c>
      <c r="Z58" s="110">
        <v>0.62408799999999998</v>
      </c>
      <c r="AA58" s="110">
        <v>0.62028000000000005</v>
      </c>
      <c r="AB58" s="110">
        <v>0.61656299999999997</v>
      </c>
      <c r="AC58" s="110">
        <v>0.61329199999999995</v>
      </c>
      <c r="AD58" s="110">
        <v>0.61083900000000002</v>
      </c>
      <c r="AE58" s="110">
        <v>0.60850000000000004</v>
      </c>
      <c r="AF58" s="110">
        <v>0.60680299999999998</v>
      </c>
      <c r="AG58" s="110">
        <v>0.60546500000000003</v>
      </c>
      <c r="AH58" s="110">
        <v>0.60420099999999999</v>
      </c>
      <c r="AI58" s="110">
        <v>0.60356600000000005</v>
      </c>
      <c r="AJ58" s="110">
        <v>0.60335499999999997</v>
      </c>
      <c r="AK58" s="111">
        <v>-6.5561999999999995E-2</v>
      </c>
    </row>
    <row r="59" spans="1:37" ht="15" customHeight="1">
      <c r="A59" s="105" t="s">
        <v>1437</v>
      </c>
      <c r="B59" s="109" t="s">
        <v>1411</v>
      </c>
      <c r="C59" s="110">
        <v>0</v>
      </c>
      <c r="D59" s="110">
        <v>0</v>
      </c>
      <c r="E59" s="110">
        <v>0</v>
      </c>
      <c r="F59" s="110">
        <v>0</v>
      </c>
      <c r="G59" s="110">
        <v>0</v>
      </c>
      <c r="H59" s="110">
        <v>0</v>
      </c>
      <c r="I59" s="110">
        <v>0</v>
      </c>
      <c r="J59" s="110">
        <v>0</v>
      </c>
      <c r="K59" s="110">
        <v>0</v>
      </c>
      <c r="L59" s="110">
        <v>0</v>
      </c>
      <c r="M59" s="110">
        <v>0</v>
      </c>
      <c r="N59" s="110">
        <v>0</v>
      </c>
      <c r="O59" s="110">
        <v>0</v>
      </c>
      <c r="P59" s="110">
        <v>0</v>
      </c>
      <c r="Q59" s="110">
        <v>0</v>
      </c>
      <c r="R59" s="110">
        <v>0</v>
      </c>
      <c r="S59" s="110">
        <v>0</v>
      </c>
      <c r="T59" s="110">
        <v>0</v>
      </c>
      <c r="U59" s="110">
        <v>0</v>
      </c>
      <c r="V59" s="110">
        <v>0</v>
      </c>
      <c r="W59" s="110">
        <v>0</v>
      </c>
      <c r="X59" s="110">
        <v>0</v>
      </c>
      <c r="Y59" s="110">
        <v>0</v>
      </c>
      <c r="Z59" s="110">
        <v>0</v>
      </c>
      <c r="AA59" s="110">
        <v>0</v>
      </c>
      <c r="AB59" s="110">
        <v>0</v>
      </c>
      <c r="AC59" s="110">
        <v>0</v>
      </c>
      <c r="AD59" s="110">
        <v>0</v>
      </c>
      <c r="AE59" s="110">
        <v>0</v>
      </c>
      <c r="AF59" s="110">
        <v>0</v>
      </c>
      <c r="AG59" s="110">
        <v>0</v>
      </c>
      <c r="AH59" s="110">
        <v>0</v>
      </c>
      <c r="AI59" s="110">
        <v>0</v>
      </c>
      <c r="AJ59" s="110">
        <v>0</v>
      </c>
      <c r="AK59" s="111" t="s">
        <v>187</v>
      </c>
    </row>
    <row r="60" spans="1:37" ht="15" customHeight="1">
      <c r="A60" s="105" t="s">
        <v>1438</v>
      </c>
      <c r="B60" s="109" t="s">
        <v>1413</v>
      </c>
      <c r="C60" s="110">
        <v>0.126558</v>
      </c>
      <c r="D60" s="110">
        <v>0.28508499999999998</v>
      </c>
      <c r="E60" s="110">
        <v>0.53471400000000002</v>
      </c>
      <c r="F60" s="110">
        <v>0.90066100000000004</v>
      </c>
      <c r="G60" s="110">
        <v>1.548222</v>
      </c>
      <c r="H60" s="110">
        <v>2.3525559999999999</v>
      </c>
      <c r="I60" s="110">
        <v>2.9248859999999999</v>
      </c>
      <c r="J60" s="110">
        <v>3.4489179999999999</v>
      </c>
      <c r="K60" s="110">
        <v>3.9914809999999998</v>
      </c>
      <c r="L60" s="110">
        <v>4.3965310000000004</v>
      </c>
      <c r="M60" s="110">
        <v>4.685263</v>
      </c>
      <c r="N60" s="110">
        <v>4.8593460000000004</v>
      </c>
      <c r="O60" s="110">
        <v>5.0249180000000004</v>
      </c>
      <c r="P60" s="110">
        <v>5.1648529999999999</v>
      </c>
      <c r="Q60" s="110">
        <v>5.2734290000000001</v>
      </c>
      <c r="R60" s="110">
        <v>5.265523</v>
      </c>
      <c r="S60" s="110">
        <v>5.1924929999999998</v>
      </c>
      <c r="T60" s="110">
        <v>5.1267569999999996</v>
      </c>
      <c r="U60" s="110">
        <v>5.0614929999999996</v>
      </c>
      <c r="V60" s="110">
        <v>5.0037310000000002</v>
      </c>
      <c r="W60" s="110">
        <v>4.9236230000000001</v>
      </c>
      <c r="X60" s="110">
        <v>4.841132</v>
      </c>
      <c r="Y60" s="110">
        <v>4.7723100000000001</v>
      </c>
      <c r="Z60" s="110">
        <v>4.724812</v>
      </c>
      <c r="AA60" s="110">
        <v>4.6512650000000004</v>
      </c>
      <c r="AB60" s="110">
        <v>4.5755920000000003</v>
      </c>
      <c r="AC60" s="110">
        <v>4.506195</v>
      </c>
      <c r="AD60" s="110">
        <v>4.4426569999999996</v>
      </c>
      <c r="AE60" s="110">
        <v>4.3733930000000001</v>
      </c>
      <c r="AF60" s="110">
        <v>4.308967</v>
      </c>
      <c r="AG60" s="110">
        <v>4.2549380000000001</v>
      </c>
      <c r="AH60" s="110">
        <v>4.2123879999999998</v>
      </c>
      <c r="AI60" s="110">
        <v>4.1773800000000003</v>
      </c>
      <c r="AJ60" s="110">
        <v>4.155894</v>
      </c>
      <c r="AK60" s="111">
        <v>8.7340000000000001E-2</v>
      </c>
    </row>
    <row r="61" spans="1:37" ht="15" customHeight="1">
      <c r="A61" s="105" t="s">
        <v>1439</v>
      </c>
      <c r="B61" s="109" t="s">
        <v>1440</v>
      </c>
      <c r="C61" s="110">
        <v>175.377579</v>
      </c>
      <c r="D61" s="110">
        <v>165.58694499999999</v>
      </c>
      <c r="E61" s="110">
        <v>157.58969099999999</v>
      </c>
      <c r="F61" s="110">
        <v>150.227341</v>
      </c>
      <c r="G61" s="110">
        <v>144.71092200000001</v>
      </c>
      <c r="H61" s="110">
        <v>138.90571600000001</v>
      </c>
      <c r="I61" s="110">
        <v>133.643967</v>
      </c>
      <c r="J61" s="110">
        <v>128.530914</v>
      </c>
      <c r="K61" s="110">
        <v>123.218819</v>
      </c>
      <c r="L61" s="110">
        <v>118.98052199999999</v>
      </c>
      <c r="M61" s="110">
        <v>115.464203</v>
      </c>
      <c r="N61" s="110">
        <v>112.342766</v>
      </c>
      <c r="O61" s="110">
        <v>109.88768</v>
      </c>
      <c r="P61" s="110">
        <v>108.052109</v>
      </c>
      <c r="Q61" s="110">
        <v>106.761261</v>
      </c>
      <c r="R61" s="110">
        <v>105.08094800000001</v>
      </c>
      <c r="S61" s="110">
        <v>103.404129</v>
      </c>
      <c r="T61" s="110">
        <v>102.216599</v>
      </c>
      <c r="U61" s="110">
        <v>101.131607</v>
      </c>
      <c r="V61" s="110">
        <v>100.14077</v>
      </c>
      <c r="W61" s="110">
        <v>99.417557000000002</v>
      </c>
      <c r="X61" s="110">
        <v>98.570426999999995</v>
      </c>
      <c r="Y61" s="110">
        <v>97.951256000000001</v>
      </c>
      <c r="Z61" s="110">
        <v>97.827956999999998</v>
      </c>
      <c r="AA61" s="110">
        <v>97.646300999999994</v>
      </c>
      <c r="AB61" s="110">
        <v>97.454361000000006</v>
      </c>
      <c r="AC61" s="110">
        <v>97.329498000000001</v>
      </c>
      <c r="AD61" s="110">
        <v>97.385581999999999</v>
      </c>
      <c r="AE61" s="110">
        <v>97.351433</v>
      </c>
      <c r="AF61" s="110">
        <v>97.362472999999994</v>
      </c>
      <c r="AG61" s="110">
        <v>97.435410000000005</v>
      </c>
      <c r="AH61" s="110">
        <v>97.488463999999993</v>
      </c>
      <c r="AI61" s="110">
        <v>97.646163999999999</v>
      </c>
      <c r="AJ61" s="110">
        <v>97.923004000000006</v>
      </c>
      <c r="AK61" s="111">
        <v>-1.6282000000000001E-2</v>
      </c>
    </row>
    <row r="63" spans="1:37" ht="15" customHeight="1">
      <c r="A63" s="105" t="s">
        <v>1441</v>
      </c>
      <c r="B63" s="108" t="s">
        <v>1442</v>
      </c>
      <c r="C63" s="112">
        <v>781.29937700000005</v>
      </c>
      <c r="D63" s="112">
        <v>734.516479</v>
      </c>
      <c r="E63" s="112">
        <v>700.52636700000005</v>
      </c>
      <c r="F63" s="112">
        <v>665.884277</v>
      </c>
      <c r="G63" s="112">
        <v>625.34881600000006</v>
      </c>
      <c r="H63" s="112">
        <v>575.90881300000001</v>
      </c>
      <c r="I63" s="112">
        <v>531.80297900000005</v>
      </c>
      <c r="J63" s="112">
        <v>490.22659299999998</v>
      </c>
      <c r="K63" s="112">
        <v>450.15460200000001</v>
      </c>
      <c r="L63" s="112">
        <v>419.61917099999999</v>
      </c>
      <c r="M63" s="112">
        <v>396.015625</v>
      </c>
      <c r="N63" s="112">
        <v>377.85754400000002</v>
      </c>
      <c r="O63" s="112">
        <v>362.56381199999998</v>
      </c>
      <c r="P63" s="112">
        <v>350.71847500000001</v>
      </c>
      <c r="Q63" s="112">
        <v>342.38958700000001</v>
      </c>
      <c r="R63" s="112">
        <v>334.50787400000002</v>
      </c>
      <c r="S63" s="112">
        <v>327.30914300000001</v>
      </c>
      <c r="T63" s="112">
        <v>322.066711</v>
      </c>
      <c r="U63" s="112">
        <v>316.94537400000002</v>
      </c>
      <c r="V63" s="112">
        <v>312.13262900000001</v>
      </c>
      <c r="W63" s="112">
        <v>308.25073200000003</v>
      </c>
      <c r="X63" s="112">
        <v>304.802887</v>
      </c>
      <c r="Y63" s="112">
        <v>301.59747299999998</v>
      </c>
      <c r="Z63" s="112">
        <v>298.83483899999999</v>
      </c>
      <c r="AA63" s="112">
        <v>296.25845299999997</v>
      </c>
      <c r="AB63" s="112">
        <v>294.394409</v>
      </c>
      <c r="AC63" s="112">
        <v>292.91052200000001</v>
      </c>
      <c r="AD63" s="112">
        <v>292.23562600000002</v>
      </c>
      <c r="AE63" s="112">
        <v>291.630157</v>
      </c>
      <c r="AF63" s="112">
        <v>291.44293199999998</v>
      </c>
      <c r="AG63" s="112">
        <v>291.49173000000002</v>
      </c>
      <c r="AH63" s="112">
        <v>291.41656499999999</v>
      </c>
      <c r="AI63" s="112">
        <v>291.76721199999997</v>
      </c>
      <c r="AJ63" s="112">
        <v>292.35119600000002</v>
      </c>
      <c r="AK63" s="113">
        <v>-2.8379000000000001E-2</v>
      </c>
    </row>
    <row r="65" spans="1:37" ht="15" customHeight="1">
      <c r="A65" s="105" t="s">
        <v>1443</v>
      </c>
      <c r="B65" s="108" t="s">
        <v>1444</v>
      </c>
      <c r="C65" s="112">
        <v>1342.4316409999999</v>
      </c>
      <c r="D65" s="112">
        <v>1278.3870850000001</v>
      </c>
      <c r="E65" s="112">
        <v>1230.555908</v>
      </c>
      <c r="F65" s="112">
        <v>1180.3686520000001</v>
      </c>
      <c r="G65" s="112">
        <v>1120.5998540000001</v>
      </c>
      <c r="H65" s="112">
        <v>1047.4433590000001</v>
      </c>
      <c r="I65" s="112">
        <v>978.73376499999995</v>
      </c>
      <c r="J65" s="112">
        <v>916.01892099999998</v>
      </c>
      <c r="K65" s="112">
        <v>852.80127000000005</v>
      </c>
      <c r="L65" s="112">
        <v>803.72949200000005</v>
      </c>
      <c r="M65" s="112">
        <v>767.43298300000004</v>
      </c>
      <c r="N65" s="112">
        <v>741.23620600000004</v>
      </c>
      <c r="O65" s="112">
        <v>721.14733899999999</v>
      </c>
      <c r="P65" s="112">
        <v>707.03552200000001</v>
      </c>
      <c r="Q65" s="112">
        <v>699.29718000000003</v>
      </c>
      <c r="R65" s="112">
        <v>693.09771699999999</v>
      </c>
      <c r="S65" s="112">
        <v>688.26269500000001</v>
      </c>
      <c r="T65" s="112">
        <v>686.62261999999998</v>
      </c>
      <c r="U65" s="112">
        <v>685.06640600000003</v>
      </c>
      <c r="V65" s="112">
        <v>683.46502699999996</v>
      </c>
      <c r="W65" s="112">
        <v>682.96350099999995</v>
      </c>
      <c r="X65" s="112">
        <v>683.15344200000004</v>
      </c>
      <c r="Y65" s="112">
        <v>683.33783000000005</v>
      </c>
      <c r="Z65" s="112">
        <v>684.04266399999995</v>
      </c>
      <c r="AA65" s="112">
        <v>684.963257</v>
      </c>
      <c r="AB65" s="112">
        <v>687.17993200000001</v>
      </c>
      <c r="AC65" s="112">
        <v>689.74926800000003</v>
      </c>
      <c r="AD65" s="112">
        <v>693.64056400000004</v>
      </c>
      <c r="AE65" s="112">
        <v>697.745361</v>
      </c>
      <c r="AF65" s="112">
        <v>701.97900400000003</v>
      </c>
      <c r="AG65" s="112">
        <v>705.74426300000005</v>
      </c>
      <c r="AH65" s="112">
        <v>708.74157700000001</v>
      </c>
      <c r="AI65" s="112">
        <v>712.16436799999997</v>
      </c>
      <c r="AJ65" s="112">
        <v>715.43859899999995</v>
      </c>
      <c r="AK65" s="113">
        <v>-1.7975999999999999E-2</v>
      </c>
    </row>
    <row r="67" spans="1:37" ht="15" customHeight="1">
      <c r="B67" s="108" t="s">
        <v>1222</v>
      </c>
    </row>
    <row r="68" spans="1:37" ht="15" customHeight="1">
      <c r="A68" s="105" t="s">
        <v>1445</v>
      </c>
      <c r="B68" s="109" t="s">
        <v>1446</v>
      </c>
      <c r="C68" s="122">
        <v>420.50570699999997</v>
      </c>
      <c r="D68" s="110">
        <v>399.14035000000001</v>
      </c>
      <c r="E68" s="110">
        <v>378.97048999999998</v>
      </c>
      <c r="F68" s="110">
        <v>360.77130099999999</v>
      </c>
      <c r="G68" s="110">
        <v>343.75152600000001</v>
      </c>
      <c r="H68" s="110">
        <v>332.857147</v>
      </c>
      <c r="I68" s="110">
        <v>322.52673299999998</v>
      </c>
      <c r="J68" s="110">
        <v>315.18530299999998</v>
      </c>
      <c r="K68" s="110">
        <v>310.42999300000002</v>
      </c>
      <c r="L68" s="110">
        <v>307.292236</v>
      </c>
      <c r="M68" s="110">
        <v>304.28393599999998</v>
      </c>
      <c r="N68" s="110">
        <v>301.38619999999997</v>
      </c>
      <c r="O68" s="110">
        <v>298.35357699999997</v>
      </c>
      <c r="P68" s="110">
        <v>294.80157500000001</v>
      </c>
      <c r="Q68" s="110">
        <v>291.33453400000002</v>
      </c>
      <c r="R68" s="110">
        <v>287.99380500000001</v>
      </c>
      <c r="S68" s="110">
        <v>284.14126599999997</v>
      </c>
      <c r="T68" s="110">
        <v>280.62292500000001</v>
      </c>
      <c r="U68" s="110">
        <v>277.360229</v>
      </c>
      <c r="V68" s="110">
        <v>273.22186299999998</v>
      </c>
      <c r="W68" s="110">
        <v>269.53604100000001</v>
      </c>
      <c r="X68" s="110">
        <v>266.02835099999999</v>
      </c>
      <c r="Y68" s="110">
        <v>261.45922899999999</v>
      </c>
      <c r="Z68" s="110">
        <v>256.58801299999999</v>
      </c>
      <c r="AA68" s="110">
        <v>251.01028400000001</v>
      </c>
      <c r="AB68" s="110">
        <v>244.535324</v>
      </c>
      <c r="AC68" s="110">
        <v>238.44894400000001</v>
      </c>
      <c r="AD68" s="110">
        <v>231.834045</v>
      </c>
      <c r="AE68" s="110">
        <v>224.530945</v>
      </c>
      <c r="AF68" s="110">
        <v>217.316498</v>
      </c>
      <c r="AG68" s="110">
        <v>208.86592099999999</v>
      </c>
      <c r="AH68" s="110">
        <v>200.37760900000001</v>
      </c>
      <c r="AI68" s="110">
        <v>191.24108899999999</v>
      </c>
      <c r="AJ68" s="110">
        <v>181.62814299999999</v>
      </c>
      <c r="AK68" s="111">
        <v>-2.4305E-2</v>
      </c>
    </row>
    <row r="69" spans="1:37" ht="15" customHeight="1">
      <c r="A69" s="105" t="s">
        <v>1447</v>
      </c>
      <c r="B69" s="109" t="s">
        <v>1448</v>
      </c>
      <c r="C69" s="110">
        <v>278.04272500000002</v>
      </c>
      <c r="D69" s="110">
        <v>287.65640300000001</v>
      </c>
      <c r="E69" s="110">
        <v>296.22839399999998</v>
      </c>
      <c r="F69" s="110">
        <v>301.60684199999997</v>
      </c>
      <c r="G69" s="110">
        <v>305.25186200000002</v>
      </c>
      <c r="H69" s="110">
        <v>308.12673999999998</v>
      </c>
      <c r="I69" s="110">
        <v>310.600281</v>
      </c>
      <c r="J69" s="110">
        <v>311.77313199999998</v>
      </c>
      <c r="K69" s="110">
        <v>313.62185699999998</v>
      </c>
      <c r="L69" s="110">
        <v>314.611694</v>
      </c>
      <c r="M69" s="110">
        <v>315.095215</v>
      </c>
      <c r="N69" s="110">
        <v>315.881012</v>
      </c>
      <c r="O69" s="110">
        <v>315.61340300000001</v>
      </c>
      <c r="P69" s="110">
        <v>314.03143299999999</v>
      </c>
      <c r="Q69" s="110">
        <v>314.68743899999998</v>
      </c>
      <c r="R69" s="110">
        <v>314.02252199999998</v>
      </c>
      <c r="S69" s="110">
        <v>314.42062399999998</v>
      </c>
      <c r="T69" s="110">
        <v>314.468323</v>
      </c>
      <c r="U69" s="110">
        <v>314.68536399999999</v>
      </c>
      <c r="V69" s="110">
        <v>315.34164399999997</v>
      </c>
      <c r="W69" s="110">
        <v>315.32122800000002</v>
      </c>
      <c r="X69" s="110">
        <v>315.45300300000002</v>
      </c>
      <c r="Y69" s="110">
        <v>314.31310999999999</v>
      </c>
      <c r="Z69" s="110">
        <v>314.00518799999998</v>
      </c>
      <c r="AA69" s="110">
        <v>313.06826799999999</v>
      </c>
      <c r="AB69" s="110">
        <v>313.00289900000001</v>
      </c>
      <c r="AC69" s="110">
        <v>314.00762900000001</v>
      </c>
      <c r="AD69" s="110">
        <v>315.20336900000001</v>
      </c>
      <c r="AE69" s="110">
        <v>316.58590700000002</v>
      </c>
      <c r="AF69" s="110">
        <v>318.83483899999999</v>
      </c>
      <c r="AG69" s="110">
        <v>320.92895499999997</v>
      </c>
      <c r="AH69" s="110">
        <v>322.09381100000002</v>
      </c>
      <c r="AI69" s="110">
        <v>323.47345000000001</v>
      </c>
      <c r="AJ69" s="110">
        <v>324.42932100000002</v>
      </c>
      <c r="AK69" s="111">
        <v>3.7669999999999999E-3</v>
      </c>
    </row>
    <row r="70" spans="1:37" ht="15" customHeight="1">
      <c r="A70" s="105" t="s">
        <v>1449</v>
      </c>
      <c r="B70" s="109" t="s">
        <v>1450</v>
      </c>
      <c r="C70" s="110">
        <v>1.6100000000000001E-3</v>
      </c>
      <c r="D70" s="110">
        <v>9.4380000000000006E-2</v>
      </c>
      <c r="E70" s="110">
        <v>0.18856800000000001</v>
      </c>
      <c r="F70" s="110">
        <v>0.27892299999999998</v>
      </c>
      <c r="G70" s="110">
        <v>0.36358800000000002</v>
      </c>
      <c r="H70" s="110">
        <v>0.44738099999999997</v>
      </c>
      <c r="I70" s="110">
        <v>0.52641099999999996</v>
      </c>
      <c r="J70" s="110">
        <v>0.60357799999999995</v>
      </c>
      <c r="K70" s="110">
        <v>0.65637100000000004</v>
      </c>
      <c r="L70" s="110">
        <v>0.70767800000000003</v>
      </c>
      <c r="M70" s="110">
        <v>0.75671299999999997</v>
      </c>
      <c r="N70" s="110">
        <v>0.80777299999999996</v>
      </c>
      <c r="O70" s="110">
        <v>0.855383</v>
      </c>
      <c r="P70" s="110">
        <v>0.905335</v>
      </c>
      <c r="Q70" s="110">
        <v>0.95225000000000004</v>
      </c>
      <c r="R70" s="110">
        <v>1.0026569999999999</v>
      </c>
      <c r="S70" s="110">
        <v>1.053517</v>
      </c>
      <c r="T70" s="110">
        <v>1.108161</v>
      </c>
      <c r="U70" s="110">
        <v>1.1633960000000001</v>
      </c>
      <c r="V70" s="110">
        <v>1.2220340000000001</v>
      </c>
      <c r="W70" s="110">
        <v>1.2839229999999999</v>
      </c>
      <c r="X70" s="110">
        <v>1.3463879999999999</v>
      </c>
      <c r="Y70" s="110">
        <v>1.412974</v>
      </c>
      <c r="Z70" s="110">
        <v>1.4778169999999999</v>
      </c>
      <c r="AA70" s="110">
        <v>1.5471919999999999</v>
      </c>
      <c r="AB70" s="110">
        <v>1.6136699999999999</v>
      </c>
      <c r="AC70" s="110">
        <v>1.679332</v>
      </c>
      <c r="AD70" s="110">
        <v>1.7494019999999999</v>
      </c>
      <c r="AE70" s="110">
        <v>1.823027</v>
      </c>
      <c r="AF70" s="110">
        <v>1.8980539999999999</v>
      </c>
      <c r="AG70" s="110">
        <v>1.972758</v>
      </c>
      <c r="AH70" s="110">
        <v>2.0552169999999998</v>
      </c>
      <c r="AI70" s="110">
        <v>2.1372469999999999</v>
      </c>
      <c r="AJ70" s="110">
        <v>2.2302970000000002</v>
      </c>
      <c r="AK70" s="111">
        <v>0.103879</v>
      </c>
    </row>
    <row r="71" spans="1:37" ht="15" customHeight="1">
      <c r="A71" s="105" t="s">
        <v>1451</v>
      </c>
      <c r="B71" s="109" t="s">
        <v>783</v>
      </c>
      <c r="C71" s="110">
        <v>1.2197929999999999</v>
      </c>
      <c r="D71" s="110">
        <v>1.1914469999999999</v>
      </c>
      <c r="E71" s="110">
        <v>1.093121</v>
      </c>
      <c r="F71" s="110">
        <v>0.95477699999999999</v>
      </c>
      <c r="G71" s="110">
        <v>0.89540399999999998</v>
      </c>
      <c r="H71" s="110">
        <v>0.83258200000000004</v>
      </c>
      <c r="I71" s="110">
        <v>0.81862800000000002</v>
      </c>
      <c r="J71" s="110">
        <v>0.80559400000000003</v>
      </c>
      <c r="K71" s="110">
        <v>0.78769900000000004</v>
      </c>
      <c r="L71" s="110">
        <v>0.77405500000000005</v>
      </c>
      <c r="M71" s="110">
        <v>0.75312199999999996</v>
      </c>
      <c r="N71" s="110">
        <v>0.74037799999999998</v>
      </c>
      <c r="O71" s="110">
        <v>0.73100600000000004</v>
      </c>
      <c r="P71" s="110">
        <v>0.72047399999999995</v>
      </c>
      <c r="Q71" s="110">
        <v>0.71359499999999998</v>
      </c>
      <c r="R71" s="110">
        <v>0.70931999999999995</v>
      </c>
      <c r="S71" s="110">
        <v>0.71796000000000004</v>
      </c>
      <c r="T71" s="110">
        <v>0.73468299999999997</v>
      </c>
      <c r="U71" s="110">
        <v>0.75990800000000003</v>
      </c>
      <c r="V71" s="110">
        <v>0.79186699999999999</v>
      </c>
      <c r="W71" s="110">
        <v>0.83020000000000005</v>
      </c>
      <c r="X71" s="110">
        <v>0.87791399999999997</v>
      </c>
      <c r="Y71" s="110">
        <v>0.93505899999999997</v>
      </c>
      <c r="Z71" s="110">
        <v>0.99877000000000005</v>
      </c>
      <c r="AA71" s="110">
        <v>1.0737989999999999</v>
      </c>
      <c r="AB71" s="110">
        <v>1.1562950000000001</v>
      </c>
      <c r="AC71" s="110">
        <v>1.2505440000000001</v>
      </c>
      <c r="AD71" s="110">
        <v>1.369113</v>
      </c>
      <c r="AE71" s="110">
        <v>1.495924</v>
      </c>
      <c r="AF71" s="110">
        <v>1.6119190000000001</v>
      </c>
      <c r="AG71" s="110">
        <v>1.7617750000000001</v>
      </c>
      <c r="AH71" s="110">
        <v>1.9215850000000001</v>
      </c>
      <c r="AI71" s="110">
        <v>2.1121029999999998</v>
      </c>
      <c r="AJ71" s="110">
        <v>2.3295460000000001</v>
      </c>
      <c r="AK71" s="111">
        <v>2.1173999999999998E-2</v>
      </c>
    </row>
    <row r="72" spans="1:37" ht="15" customHeight="1">
      <c r="A72" s="105" t="s">
        <v>1452</v>
      </c>
      <c r="B72" s="109" t="s">
        <v>1453</v>
      </c>
      <c r="C72" s="110">
        <v>187.23608400000001</v>
      </c>
      <c r="D72" s="110">
        <v>213.08886699999999</v>
      </c>
      <c r="E72" s="110">
        <v>236.96279899999999</v>
      </c>
      <c r="F72" s="110">
        <v>253.52522300000001</v>
      </c>
      <c r="G72" s="110">
        <v>266.28680400000002</v>
      </c>
      <c r="H72" s="110">
        <v>272.49230999999997</v>
      </c>
      <c r="I72" s="110">
        <v>278.16622899999999</v>
      </c>
      <c r="J72" s="110">
        <v>281.36144999999999</v>
      </c>
      <c r="K72" s="110">
        <v>284.88928199999998</v>
      </c>
      <c r="L72" s="110">
        <v>287.58883700000001</v>
      </c>
      <c r="M72" s="110">
        <v>289.69372600000003</v>
      </c>
      <c r="N72" s="110">
        <v>293.36703499999999</v>
      </c>
      <c r="O72" s="110">
        <v>296.60687300000001</v>
      </c>
      <c r="P72" s="110">
        <v>301.66253699999999</v>
      </c>
      <c r="Q72" s="110">
        <v>306.54568499999999</v>
      </c>
      <c r="R72" s="110">
        <v>313.41915899999998</v>
      </c>
      <c r="S72" s="110">
        <v>321.20541400000002</v>
      </c>
      <c r="T72" s="110">
        <v>330.67498799999998</v>
      </c>
      <c r="U72" s="110">
        <v>341.03335600000003</v>
      </c>
      <c r="V72" s="110">
        <v>352.74941999999999</v>
      </c>
      <c r="W72" s="110">
        <v>366.01083399999999</v>
      </c>
      <c r="X72" s="110">
        <v>379.67349200000001</v>
      </c>
      <c r="Y72" s="110">
        <v>394.76696800000002</v>
      </c>
      <c r="Z72" s="110">
        <v>409.68597399999999</v>
      </c>
      <c r="AA72" s="110">
        <v>426.23358200000001</v>
      </c>
      <c r="AB72" s="110">
        <v>442.95043900000002</v>
      </c>
      <c r="AC72" s="110">
        <v>459.38476600000001</v>
      </c>
      <c r="AD72" s="110">
        <v>477.00613399999997</v>
      </c>
      <c r="AE72" s="110">
        <v>496.53686499999998</v>
      </c>
      <c r="AF72" s="110">
        <v>515.92645300000004</v>
      </c>
      <c r="AG72" s="110">
        <v>536.68322799999999</v>
      </c>
      <c r="AH72" s="110">
        <v>557.35620100000006</v>
      </c>
      <c r="AI72" s="110">
        <v>578.38769500000001</v>
      </c>
      <c r="AJ72" s="110">
        <v>600.29870600000004</v>
      </c>
      <c r="AK72" s="111">
        <v>3.2896000000000002E-2</v>
      </c>
    </row>
    <row r="73" spans="1:37" ht="15" customHeight="1">
      <c r="A73" s="105" t="s">
        <v>1454</v>
      </c>
      <c r="B73" s="109" t="s">
        <v>1455</v>
      </c>
      <c r="C73" s="110">
        <v>0</v>
      </c>
      <c r="D73" s="110">
        <v>0</v>
      </c>
      <c r="E73" s="110">
        <v>0</v>
      </c>
      <c r="F73" s="110">
        <v>6.3686999999999994E-2</v>
      </c>
      <c r="G73" s="110">
        <v>0.12409100000000001</v>
      </c>
      <c r="H73" s="110">
        <v>0.182505</v>
      </c>
      <c r="I73" s="110">
        <v>0.23860700000000001</v>
      </c>
      <c r="J73" s="110">
        <v>0.29374699999999998</v>
      </c>
      <c r="K73" s="110">
        <v>0.34827999999999998</v>
      </c>
      <c r="L73" s="110">
        <v>0.40229799999999999</v>
      </c>
      <c r="M73" s="110">
        <v>0.43906000000000001</v>
      </c>
      <c r="N73" s="110">
        <v>0.47724699999999998</v>
      </c>
      <c r="O73" s="110">
        <v>0.51379200000000003</v>
      </c>
      <c r="P73" s="110">
        <v>0.55190099999999997</v>
      </c>
      <c r="Q73" s="110">
        <v>0.58810499999999999</v>
      </c>
      <c r="R73" s="110">
        <v>0.62618700000000005</v>
      </c>
      <c r="S73" s="110">
        <v>0.66448399999999996</v>
      </c>
      <c r="T73" s="110">
        <v>0.70491300000000001</v>
      </c>
      <c r="U73" s="110">
        <v>0.745587</v>
      </c>
      <c r="V73" s="110">
        <v>0.78785400000000005</v>
      </c>
      <c r="W73" s="110">
        <v>0.83215899999999998</v>
      </c>
      <c r="X73" s="110">
        <v>0.87612400000000001</v>
      </c>
      <c r="Y73" s="110">
        <v>0.92216900000000002</v>
      </c>
      <c r="Z73" s="110">
        <v>0.96740800000000005</v>
      </c>
      <c r="AA73" s="110">
        <v>1.016143</v>
      </c>
      <c r="AB73" s="110">
        <v>1.063661</v>
      </c>
      <c r="AC73" s="110">
        <v>1.1115699999999999</v>
      </c>
      <c r="AD73" s="110">
        <v>1.1632420000000001</v>
      </c>
      <c r="AE73" s="110">
        <v>1.2180310000000001</v>
      </c>
      <c r="AF73" s="110">
        <v>1.274367</v>
      </c>
      <c r="AG73" s="110">
        <v>1.330862</v>
      </c>
      <c r="AH73" s="110">
        <v>1.392782</v>
      </c>
      <c r="AI73" s="110">
        <v>1.454472</v>
      </c>
      <c r="AJ73" s="110">
        <v>1.5197620000000001</v>
      </c>
      <c r="AK73" s="111" t="s">
        <v>187</v>
      </c>
    </row>
    <row r="74" spans="1:37" ht="15" customHeight="1">
      <c r="A74" s="105" t="s">
        <v>1456</v>
      </c>
      <c r="B74" s="109" t="s">
        <v>1457</v>
      </c>
      <c r="C74" s="110">
        <v>0</v>
      </c>
      <c r="D74" s="110">
        <v>0</v>
      </c>
      <c r="E74" s="110">
        <v>0</v>
      </c>
      <c r="F74" s="110">
        <v>8.4734000000000004E-2</v>
      </c>
      <c r="G74" s="110">
        <v>0.16439200000000001</v>
      </c>
      <c r="H74" s="110">
        <v>0.24043900000000001</v>
      </c>
      <c r="I74" s="110">
        <v>0.31224099999999999</v>
      </c>
      <c r="J74" s="110">
        <v>0.38143100000000002</v>
      </c>
      <c r="K74" s="110">
        <v>0.448127</v>
      </c>
      <c r="L74" s="110">
        <v>0.51218200000000003</v>
      </c>
      <c r="M74" s="110">
        <v>0.55118299999999998</v>
      </c>
      <c r="N74" s="110">
        <v>0.59101000000000004</v>
      </c>
      <c r="O74" s="110">
        <v>0.62726999999999999</v>
      </c>
      <c r="P74" s="110">
        <v>0.66458399999999995</v>
      </c>
      <c r="Q74" s="110">
        <v>0.69945800000000002</v>
      </c>
      <c r="R74" s="110">
        <v>0.73722100000000002</v>
      </c>
      <c r="S74" s="110">
        <v>0.776312</v>
      </c>
      <c r="T74" s="110">
        <v>0.81836399999999998</v>
      </c>
      <c r="U74" s="110">
        <v>0.86085299999999998</v>
      </c>
      <c r="V74" s="110">
        <v>0.90553099999999997</v>
      </c>
      <c r="W74" s="110">
        <v>0.95262199999999997</v>
      </c>
      <c r="X74" s="110">
        <v>0.99921099999999996</v>
      </c>
      <c r="Y74" s="110">
        <v>1.0479019999999999</v>
      </c>
      <c r="Z74" s="110">
        <v>1.0954839999999999</v>
      </c>
      <c r="AA74" s="110">
        <v>1.1470320000000001</v>
      </c>
      <c r="AB74" s="110">
        <v>1.1972130000000001</v>
      </c>
      <c r="AC74" s="110">
        <v>1.247892</v>
      </c>
      <c r="AD74" s="110">
        <v>1.302835</v>
      </c>
      <c r="AE74" s="110">
        <v>1.3612979999999999</v>
      </c>
      <c r="AF74" s="110">
        <v>1.4215169999999999</v>
      </c>
      <c r="AG74" s="110">
        <v>1.4819519999999999</v>
      </c>
      <c r="AH74" s="110">
        <v>1.548476</v>
      </c>
      <c r="AI74" s="110">
        <v>1.614779</v>
      </c>
      <c r="AJ74" s="110">
        <v>1.6851339999999999</v>
      </c>
      <c r="AK74" s="111" t="s">
        <v>187</v>
      </c>
    </row>
    <row r="75" spans="1:37" ht="15" customHeight="1">
      <c r="A75" s="105" t="s">
        <v>1458</v>
      </c>
      <c r="B75" s="109" t="s">
        <v>1459</v>
      </c>
      <c r="C75" s="110">
        <v>0</v>
      </c>
      <c r="D75" s="110">
        <v>0</v>
      </c>
      <c r="E75" s="110">
        <v>0</v>
      </c>
      <c r="F75" s="110">
        <v>9.2407000000000003E-2</v>
      </c>
      <c r="G75" s="110">
        <v>0.17991599999999999</v>
      </c>
      <c r="H75" s="110">
        <v>0.26450499999999999</v>
      </c>
      <c r="I75" s="110">
        <v>0.34561399999999998</v>
      </c>
      <c r="J75" s="110">
        <v>0.42502699999999999</v>
      </c>
      <c r="K75" s="110">
        <v>0.50309300000000001</v>
      </c>
      <c r="L75" s="110">
        <v>0.57988399999999996</v>
      </c>
      <c r="M75" s="110">
        <v>0.63106099999999998</v>
      </c>
      <c r="N75" s="110">
        <v>0.68416200000000005</v>
      </c>
      <c r="O75" s="110">
        <v>0.73464300000000005</v>
      </c>
      <c r="P75" s="110">
        <v>0.78714700000000004</v>
      </c>
      <c r="Q75" s="110">
        <v>0.83712399999999998</v>
      </c>
      <c r="R75" s="110">
        <v>0.88962399999999997</v>
      </c>
      <c r="S75" s="110">
        <v>0.94202900000000001</v>
      </c>
      <c r="T75" s="110">
        <v>0.99715699999999996</v>
      </c>
      <c r="U75" s="110">
        <v>1.0522370000000001</v>
      </c>
      <c r="V75" s="110">
        <v>1.1093329999999999</v>
      </c>
      <c r="W75" s="110">
        <v>1.1689890000000001</v>
      </c>
      <c r="X75" s="110">
        <v>1.2277469999999999</v>
      </c>
      <c r="Y75" s="110">
        <v>1.289112</v>
      </c>
      <c r="Z75" s="110">
        <v>1.349173</v>
      </c>
      <c r="AA75" s="110">
        <v>1.4139710000000001</v>
      </c>
      <c r="AB75" s="110">
        <v>1.477015</v>
      </c>
      <c r="AC75" s="110">
        <v>1.5405679999999999</v>
      </c>
      <c r="AD75" s="110">
        <v>1.6094379999999999</v>
      </c>
      <c r="AE75" s="110">
        <v>1.6829460000000001</v>
      </c>
      <c r="AF75" s="110">
        <v>1.758694</v>
      </c>
      <c r="AG75" s="110">
        <v>1.834732</v>
      </c>
      <c r="AH75" s="110">
        <v>1.9182380000000001</v>
      </c>
      <c r="AI75" s="110">
        <v>2.001182</v>
      </c>
      <c r="AJ75" s="110">
        <v>2.088743</v>
      </c>
      <c r="AK75" s="111" t="s">
        <v>187</v>
      </c>
    </row>
    <row r="76" spans="1:37" ht="15" customHeight="1">
      <c r="A76" s="105" t="s">
        <v>1460</v>
      </c>
      <c r="B76" s="109" t="s">
        <v>1461</v>
      </c>
      <c r="C76" s="110">
        <v>0</v>
      </c>
      <c r="D76" s="110">
        <v>0</v>
      </c>
      <c r="E76" s="110">
        <v>0</v>
      </c>
      <c r="F76" s="110">
        <v>0</v>
      </c>
      <c r="G76" s="110">
        <v>0</v>
      </c>
      <c r="H76" s="110">
        <v>0</v>
      </c>
      <c r="I76" s="110">
        <v>0</v>
      </c>
      <c r="J76" s="110">
        <v>0</v>
      </c>
      <c r="K76" s="110">
        <v>0</v>
      </c>
      <c r="L76" s="110">
        <v>0</v>
      </c>
      <c r="M76" s="110">
        <v>0</v>
      </c>
      <c r="N76" s="110">
        <v>0</v>
      </c>
      <c r="O76" s="110">
        <v>0</v>
      </c>
      <c r="P76" s="110">
        <v>0</v>
      </c>
      <c r="Q76" s="110">
        <v>0</v>
      </c>
      <c r="R76" s="110">
        <v>0</v>
      </c>
      <c r="S76" s="110">
        <v>0</v>
      </c>
      <c r="T76" s="110">
        <v>0</v>
      </c>
      <c r="U76" s="110">
        <v>0</v>
      </c>
      <c r="V76" s="110">
        <v>0</v>
      </c>
      <c r="W76" s="110">
        <v>0</v>
      </c>
      <c r="X76" s="110">
        <v>0</v>
      </c>
      <c r="Y76" s="110">
        <v>0</v>
      </c>
      <c r="Z76" s="110">
        <v>0</v>
      </c>
      <c r="AA76" s="110">
        <v>0</v>
      </c>
      <c r="AB76" s="110">
        <v>0</v>
      </c>
      <c r="AC76" s="110">
        <v>0</v>
      </c>
      <c r="AD76" s="110">
        <v>0</v>
      </c>
      <c r="AE76" s="110">
        <v>0</v>
      </c>
      <c r="AF76" s="110">
        <v>0</v>
      </c>
      <c r="AG76" s="110">
        <v>0</v>
      </c>
      <c r="AH76" s="110">
        <v>0</v>
      </c>
      <c r="AI76" s="110">
        <v>0</v>
      </c>
      <c r="AJ76" s="110">
        <v>0</v>
      </c>
      <c r="AK76" s="111" t="s">
        <v>187</v>
      </c>
    </row>
    <row r="77" spans="1:37" ht="15" customHeight="1">
      <c r="A77" s="105" t="s">
        <v>1462</v>
      </c>
      <c r="B77" s="108" t="s">
        <v>1463</v>
      </c>
      <c r="C77" s="112">
        <v>887.00591999999995</v>
      </c>
      <c r="D77" s="112">
        <v>901.17144800000005</v>
      </c>
      <c r="E77" s="112">
        <v>913.44335899999999</v>
      </c>
      <c r="F77" s="112">
        <v>917.37786900000003</v>
      </c>
      <c r="G77" s="112">
        <v>917.01757799999996</v>
      </c>
      <c r="H77" s="112">
        <v>915.44360400000005</v>
      </c>
      <c r="I77" s="112">
        <v>913.53479000000004</v>
      </c>
      <c r="J77" s="112">
        <v>910.82928500000003</v>
      </c>
      <c r="K77" s="112">
        <v>911.684753</v>
      </c>
      <c r="L77" s="112">
        <v>912.46887200000003</v>
      </c>
      <c r="M77" s="112">
        <v>912.20404099999996</v>
      </c>
      <c r="N77" s="112">
        <v>913.934753</v>
      </c>
      <c r="O77" s="112">
        <v>914.03594999999996</v>
      </c>
      <c r="P77" s="112">
        <v>914.125</v>
      </c>
      <c r="Q77" s="112">
        <v>916.35821499999997</v>
      </c>
      <c r="R77" s="112">
        <v>919.40063499999997</v>
      </c>
      <c r="S77" s="112">
        <v>923.92163100000005</v>
      </c>
      <c r="T77" s="112">
        <v>930.129456</v>
      </c>
      <c r="U77" s="112">
        <v>937.660889</v>
      </c>
      <c r="V77" s="112">
        <v>946.129456</v>
      </c>
      <c r="W77" s="112">
        <v>955.93609600000002</v>
      </c>
      <c r="X77" s="112">
        <v>966.48217799999998</v>
      </c>
      <c r="Y77" s="112">
        <v>976.14654499999995</v>
      </c>
      <c r="Z77" s="112">
        <v>986.16784700000005</v>
      </c>
      <c r="AA77" s="112">
        <v>996.51025400000003</v>
      </c>
      <c r="AB77" s="112">
        <v>1006.99646</v>
      </c>
      <c r="AC77" s="112">
        <v>1018.671204</v>
      </c>
      <c r="AD77" s="112">
        <v>1031.2376710000001</v>
      </c>
      <c r="AE77" s="112">
        <v>1045.2349850000001</v>
      </c>
      <c r="AF77" s="112">
        <v>1060.0424800000001</v>
      </c>
      <c r="AG77" s="112">
        <v>1074.860107</v>
      </c>
      <c r="AH77" s="112">
        <v>1088.6639399999999</v>
      </c>
      <c r="AI77" s="112">
        <v>1102.4219969999999</v>
      </c>
      <c r="AJ77" s="112">
        <v>1116.209717</v>
      </c>
      <c r="AK77" s="113">
        <v>6.7099999999999998E-3</v>
      </c>
    </row>
    <row r="78" spans="1:37" ht="15" customHeight="1" thickBot="1"/>
    <row r="79" spans="1:37" ht="15" customHeight="1">
      <c r="B79" s="114" t="s">
        <v>1464</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spans="1:37" ht="15" customHeight="1">
      <c r="B80" s="115" t="s">
        <v>1341</v>
      </c>
    </row>
    <row r="81" spans="2:2" ht="15" customHeight="1">
      <c r="B81" s="115" t="s">
        <v>1465</v>
      </c>
    </row>
    <row r="82" spans="2:2" ht="15" customHeight="1">
      <c r="B82" s="115" t="s">
        <v>1466</v>
      </c>
    </row>
    <row r="83" spans="2:2" ht="15" customHeight="1">
      <c r="B83" s="115" t="s">
        <v>127</v>
      </c>
    </row>
    <row r="84" spans="2:2" ht="15" customHeight="1">
      <c r="B84" s="115" t="s">
        <v>1521</v>
      </c>
    </row>
    <row r="85" spans="2:2" ht="15" customHeight="1">
      <c r="B85" s="115" t="s">
        <v>1522</v>
      </c>
    </row>
    <row r="86" spans="2:2" ht="15" customHeight="1">
      <c r="B86" s="115" t="s">
        <v>1523</v>
      </c>
    </row>
    <row r="87" spans="2:2" ht="15" customHeight="1">
      <c r="B87" s="115" t="s">
        <v>1524</v>
      </c>
    </row>
  </sheetData>
  <mergeCells count="1">
    <mergeCell ref="B79:AK7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4C04C-5502-4910-88BA-970AC7C7E2FF}">
  <dimension ref="A1:AK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customHeight="1"/>
  <cols>
    <col min="1" max="1" width="20.85546875" style="101" hidden="1" customWidth="1"/>
    <col min="2" max="2" width="45.7109375" style="101" customWidth="1"/>
    <col min="3" max="16384" width="9.140625" style="101"/>
  </cols>
  <sheetData>
    <row r="1" spans="1:37" ht="15" customHeight="1" thickBot="1">
      <c r="B1" s="102" t="s">
        <v>1142</v>
      </c>
      <c r="C1" s="103">
        <v>2017</v>
      </c>
      <c r="D1" s="103">
        <v>2018</v>
      </c>
      <c r="E1" s="103">
        <v>2019</v>
      </c>
      <c r="F1" s="103">
        <v>2020</v>
      </c>
      <c r="G1" s="103">
        <v>2021</v>
      </c>
      <c r="H1" s="103">
        <v>2022</v>
      </c>
      <c r="I1" s="103">
        <v>2023</v>
      </c>
      <c r="J1" s="103">
        <v>2024</v>
      </c>
      <c r="K1" s="103">
        <v>2025</v>
      </c>
      <c r="L1" s="103">
        <v>2026</v>
      </c>
      <c r="M1" s="103">
        <v>2027</v>
      </c>
      <c r="N1" s="103">
        <v>2028</v>
      </c>
      <c r="O1" s="103">
        <v>2029</v>
      </c>
      <c r="P1" s="103">
        <v>2030</v>
      </c>
      <c r="Q1" s="103">
        <v>2031</v>
      </c>
      <c r="R1" s="103">
        <v>2032</v>
      </c>
      <c r="S1" s="103">
        <v>2033</v>
      </c>
      <c r="T1" s="103">
        <v>2034</v>
      </c>
      <c r="U1" s="103">
        <v>2035</v>
      </c>
      <c r="V1" s="103">
        <v>2036</v>
      </c>
      <c r="W1" s="103">
        <v>2037</v>
      </c>
      <c r="X1" s="103">
        <v>2038</v>
      </c>
      <c r="Y1" s="103">
        <v>2039</v>
      </c>
      <c r="Z1" s="103">
        <v>2040</v>
      </c>
      <c r="AA1" s="103">
        <v>2041</v>
      </c>
      <c r="AB1" s="103">
        <v>2042</v>
      </c>
      <c r="AC1" s="103">
        <v>2043</v>
      </c>
      <c r="AD1" s="103">
        <v>2044</v>
      </c>
      <c r="AE1" s="103">
        <v>2045</v>
      </c>
      <c r="AF1" s="103">
        <v>2046</v>
      </c>
      <c r="AG1" s="103">
        <v>2047</v>
      </c>
      <c r="AH1" s="103">
        <v>2048</v>
      </c>
      <c r="AI1" s="103">
        <v>2049</v>
      </c>
      <c r="AJ1" s="103">
        <v>2050</v>
      </c>
    </row>
    <row r="2" spans="1:37" ht="15" customHeight="1" thickTop="1"/>
    <row r="3" spans="1:37" ht="15" customHeight="1">
      <c r="C3" s="104" t="s">
        <v>120</v>
      </c>
      <c r="D3" s="104" t="s">
        <v>1143</v>
      </c>
      <c r="E3" s="104"/>
      <c r="F3" s="104"/>
      <c r="G3" s="104"/>
    </row>
    <row r="4" spans="1:37" ht="15" customHeight="1">
      <c r="C4" s="104" t="s">
        <v>119</v>
      </c>
      <c r="D4" s="104" t="s">
        <v>1144</v>
      </c>
      <c r="E4" s="104"/>
      <c r="F4" s="104"/>
      <c r="G4" s="104" t="s">
        <v>118</v>
      </c>
    </row>
    <row r="5" spans="1:37" ht="15" customHeight="1">
      <c r="C5" s="104" t="s">
        <v>117</v>
      </c>
      <c r="D5" s="104" t="s">
        <v>1145</v>
      </c>
      <c r="E5" s="104"/>
      <c r="F5" s="104"/>
      <c r="G5" s="104"/>
    </row>
    <row r="6" spans="1:37" ht="15" customHeight="1">
      <c r="C6" s="104" t="s">
        <v>116</v>
      </c>
      <c r="D6" s="104"/>
      <c r="E6" s="104" t="s">
        <v>1146</v>
      </c>
      <c r="F6" s="104"/>
      <c r="G6" s="104"/>
    </row>
    <row r="10" spans="1:37" ht="15" customHeight="1">
      <c r="A10" s="105" t="s">
        <v>1467</v>
      </c>
      <c r="B10" s="106" t="s">
        <v>1525</v>
      </c>
    </row>
    <row r="11" spans="1:37" ht="15" customHeight="1">
      <c r="B11" s="102" t="s">
        <v>1468</v>
      </c>
    </row>
    <row r="12" spans="1:37" ht="15" customHeight="1">
      <c r="B12" s="102" t="s">
        <v>113</v>
      </c>
      <c r="C12" s="107" t="s">
        <v>113</v>
      </c>
      <c r="D12" s="107" t="s">
        <v>113</v>
      </c>
      <c r="E12" s="107" t="s">
        <v>113</v>
      </c>
      <c r="F12" s="107" t="s">
        <v>113</v>
      </c>
      <c r="G12" s="107" t="s">
        <v>113</v>
      </c>
      <c r="H12" s="107" t="s">
        <v>113</v>
      </c>
      <c r="I12" s="107" t="s">
        <v>113</v>
      </c>
      <c r="J12" s="107" t="s">
        <v>113</v>
      </c>
      <c r="K12" s="107" t="s">
        <v>113</v>
      </c>
      <c r="L12" s="107" t="s">
        <v>113</v>
      </c>
      <c r="M12" s="107" t="s">
        <v>113</v>
      </c>
      <c r="N12" s="107" t="s">
        <v>113</v>
      </c>
      <c r="O12" s="107" t="s">
        <v>113</v>
      </c>
      <c r="P12" s="107" t="s">
        <v>113</v>
      </c>
      <c r="Q12" s="107" t="s">
        <v>113</v>
      </c>
      <c r="R12" s="107" t="s">
        <v>113</v>
      </c>
      <c r="S12" s="107" t="s">
        <v>113</v>
      </c>
      <c r="T12" s="107" t="s">
        <v>113</v>
      </c>
      <c r="U12" s="107" t="s">
        <v>113</v>
      </c>
      <c r="V12" s="107" t="s">
        <v>113</v>
      </c>
      <c r="W12" s="107" t="s">
        <v>113</v>
      </c>
      <c r="X12" s="107" t="s">
        <v>113</v>
      </c>
      <c r="Y12" s="107" t="s">
        <v>113</v>
      </c>
      <c r="Z12" s="107" t="s">
        <v>113</v>
      </c>
      <c r="AA12" s="107" t="s">
        <v>113</v>
      </c>
      <c r="AB12" s="107" t="s">
        <v>113</v>
      </c>
      <c r="AC12" s="107" t="s">
        <v>113</v>
      </c>
      <c r="AD12" s="107" t="s">
        <v>113</v>
      </c>
      <c r="AE12" s="107" t="s">
        <v>113</v>
      </c>
      <c r="AF12" s="107" t="s">
        <v>113</v>
      </c>
      <c r="AG12" s="107" t="s">
        <v>113</v>
      </c>
      <c r="AH12" s="107" t="s">
        <v>113</v>
      </c>
      <c r="AI12" s="107" t="s">
        <v>113</v>
      </c>
      <c r="AJ12" s="107" t="s">
        <v>113</v>
      </c>
      <c r="AK12" s="107" t="s">
        <v>1147</v>
      </c>
    </row>
    <row r="13" spans="1:37" ht="15" customHeight="1" thickBot="1">
      <c r="B13" s="103" t="s">
        <v>1376</v>
      </c>
      <c r="C13" s="103">
        <v>2017</v>
      </c>
      <c r="D13" s="103">
        <v>2018</v>
      </c>
      <c r="E13" s="103">
        <v>2019</v>
      </c>
      <c r="F13" s="103">
        <v>2020</v>
      </c>
      <c r="G13" s="103">
        <v>2021</v>
      </c>
      <c r="H13" s="103">
        <v>2022</v>
      </c>
      <c r="I13" s="103">
        <v>2023</v>
      </c>
      <c r="J13" s="103">
        <v>2024</v>
      </c>
      <c r="K13" s="103">
        <v>2025</v>
      </c>
      <c r="L13" s="103">
        <v>2026</v>
      </c>
      <c r="M13" s="103">
        <v>2027</v>
      </c>
      <c r="N13" s="103">
        <v>2028</v>
      </c>
      <c r="O13" s="103">
        <v>2029</v>
      </c>
      <c r="P13" s="103">
        <v>2030</v>
      </c>
      <c r="Q13" s="103">
        <v>2031</v>
      </c>
      <c r="R13" s="103">
        <v>2032</v>
      </c>
      <c r="S13" s="103">
        <v>2033</v>
      </c>
      <c r="T13" s="103">
        <v>2034</v>
      </c>
      <c r="U13" s="103">
        <v>2035</v>
      </c>
      <c r="V13" s="103">
        <v>2036</v>
      </c>
      <c r="W13" s="103">
        <v>2037</v>
      </c>
      <c r="X13" s="103">
        <v>2038</v>
      </c>
      <c r="Y13" s="103">
        <v>2039</v>
      </c>
      <c r="Z13" s="103">
        <v>2040</v>
      </c>
      <c r="AA13" s="103">
        <v>2041</v>
      </c>
      <c r="AB13" s="103">
        <v>2042</v>
      </c>
      <c r="AC13" s="103">
        <v>2043</v>
      </c>
      <c r="AD13" s="103">
        <v>2044</v>
      </c>
      <c r="AE13" s="103">
        <v>2045</v>
      </c>
      <c r="AF13" s="103">
        <v>2046</v>
      </c>
      <c r="AG13" s="103">
        <v>2047</v>
      </c>
      <c r="AH13" s="103">
        <v>2048</v>
      </c>
      <c r="AI13" s="103">
        <v>2049</v>
      </c>
      <c r="AJ13" s="103">
        <v>2050</v>
      </c>
      <c r="AK13" s="103">
        <v>2050</v>
      </c>
    </row>
    <row r="14" spans="1:37" ht="15" customHeight="1" thickTop="1"/>
    <row r="15" spans="1:37" ht="15" customHeight="1">
      <c r="B15" s="108" t="s">
        <v>1377</v>
      </c>
    </row>
    <row r="16" spans="1:37" ht="15" customHeight="1">
      <c r="B16" s="108" t="s">
        <v>1378</v>
      </c>
    </row>
    <row r="17" spans="1:37" ht="15" customHeight="1">
      <c r="A17" s="105" t="s">
        <v>1469</v>
      </c>
      <c r="B17" s="109" t="s">
        <v>1380</v>
      </c>
      <c r="C17" s="110">
        <v>120.602631</v>
      </c>
      <c r="D17" s="110">
        <v>118.15969800000001</v>
      </c>
      <c r="E17" s="110">
        <v>116.433823</v>
      </c>
      <c r="F17" s="110">
        <v>114.90509</v>
      </c>
      <c r="G17" s="110">
        <v>112.64978000000001</v>
      </c>
      <c r="H17" s="110">
        <v>109.27190400000001</v>
      </c>
      <c r="I17" s="110">
        <v>106.494705</v>
      </c>
      <c r="J17" s="110">
        <v>103.852783</v>
      </c>
      <c r="K17" s="110">
        <v>100.97496</v>
      </c>
      <c r="L17" s="110">
        <v>98.405288999999996</v>
      </c>
      <c r="M17" s="110">
        <v>96.426383999999999</v>
      </c>
      <c r="N17" s="110">
        <v>95.047882000000001</v>
      </c>
      <c r="O17" s="110">
        <v>93.972389000000007</v>
      </c>
      <c r="P17" s="110">
        <v>93.278876999999994</v>
      </c>
      <c r="Q17" s="110">
        <v>93.179443000000006</v>
      </c>
      <c r="R17" s="110">
        <v>93.199753000000001</v>
      </c>
      <c r="S17" s="110">
        <v>93.451774999999998</v>
      </c>
      <c r="T17" s="110">
        <v>93.998824999999997</v>
      </c>
      <c r="U17" s="110">
        <v>94.518967000000004</v>
      </c>
      <c r="V17" s="110">
        <v>94.930915999999996</v>
      </c>
      <c r="W17" s="110">
        <v>95.369049000000004</v>
      </c>
      <c r="X17" s="110">
        <v>95.889961</v>
      </c>
      <c r="Y17" s="110">
        <v>96.336319000000003</v>
      </c>
      <c r="Z17" s="110">
        <v>96.777541999999997</v>
      </c>
      <c r="AA17" s="110">
        <v>97.203979000000004</v>
      </c>
      <c r="AB17" s="110">
        <v>97.815819000000005</v>
      </c>
      <c r="AC17" s="110">
        <v>98.405013999999994</v>
      </c>
      <c r="AD17" s="110">
        <v>99.114288000000002</v>
      </c>
      <c r="AE17" s="110">
        <v>99.852028000000004</v>
      </c>
      <c r="AF17" s="110">
        <v>100.502548</v>
      </c>
      <c r="AG17" s="110">
        <v>100.94229900000001</v>
      </c>
      <c r="AH17" s="110">
        <v>101.190941</v>
      </c>
      <c r="AI17" s="110">
        <v>101.44058200000001</v>
      </c>
      <c r="AJ17" s="110">
        <v>101.588577</v>
      </c>
      <c r="AK17" s="111">
        <v>-4.7109999999999999E-3</v>
      </c>
    </row>
    <row r="18" spans="1:37" ht="15" customHeight="1">
      <c r="A18" s="105" t="s">
        <v>1470</v>
      </c>
      <c r="B18" s="109" t="s">
        <v>1382</v>
      </c>
      <c r="C18" s="110">
        <v>0.48909200000000003</v>
      </c>
      <c r="D18" s="110">
        <v>0.46967100000000001</v>
      </c>
      <c r="E18" s="110">
        <v>0.45450200000000002</v>
      </c>
      <c r="F18" s="110">
        <v>0.44071300000000002</v>
      </c>
      <c r="G18" s="110">
        <v>0.42881799999999998</v>
      </c>
      <c r="H18" s="110">
        <v>0.42018499999999998</v>
      </c>
      <c r="I18" s="110">
        <v>0.41597299999999998</v>
      </c>
      <c r="J18" s="110">
        <v>0.417796</v>
      </c>
      <c r="K18" s="110">
        <v>0.42508899999999999</v>
      </c>
      <c r="L18" s="110">
        <v>0.43851200000000001</v>
      </c>
      <c r="M18" s="110">
        <v>0.45896399999999998</v>
      </c>
      <c r="N18" s="110">
        <v>0.48792600000000003</v>
      </c>
      <c r="O18" s="110">
        <v>0.52482300000000004</v>
      </c>
      <c r="P18" s="110">
        <v>0.56826299999999996</v>
      </c>
      <c r="Q18" s="110">
        <v>0.61854699999999996</v>
      </c>
      <c r="R18" s="110">
        <v>0.67478000000000005</v>
      </c>
      <c r="S18" s="110">
        <v>0.73246900000000004</v>
      </c>
      <c r="T18" s="110">
        <v>0.79006399999999999</v>
      </c>
      <c r="U18" s="110">
        <v>0.845858</v>
      </c>
      <c r="V18" s="110">
        <v>0.89919400000000005</v>
      </c>
      <c r="W18" s="110">
        <v>0.94968699999999995</v>
      </c>
      <c r="X18" s="110">
        <v>0.99760000000000004</v>
      </c>
      <c r="Y18" s="110">
        <v>1.039418</v>
      </c>
      <c r="Z18" s="110">
        <v>1.081313</v>
      </c>
      <c r="AA18" s="110">
        <v>1.125961</v>
      </c>
      <c r="AB18" s="110">
        <v>1.1665140000000001</v>
      </c>
      <c r="AC18" s="110">
        <v>1.2035130000000001</v>
      </c>
      <c r="AD18" s="110">
        <v>1.2389790000000001</v>
      </c>
      <c r="AE18" s="110">
        <v>1.2718719999999999</v>
      </c>
      <c r="AF18" s="110">
        <v>1.3010360000000001</v>
      </c>
      <c r="AG18" s="110">
        <v>1.3254969999999999</v>
      </c>
      <c r="AH18" s="110">
        <v>1.3458939999999999</v>
      </c>
      <c r="AI18" s="110">
        <v>1.3643749999999999</v>
      </c>
      <c r="AJ18" s="110">
        <v>1.380155</v>
      </c>
      <c r="AK18" s="111">
        <v>3.4258999999999998E-2</v>
      </c>
    </row>
    <row r="19" spans="1:37" ht="15" customHeight="1">
      <c r="A19" s="105" t="s">
        <v>1471</v>
      </c>
      <c r="B19" s="109" t="s">
        <v>1384</v>
      </c>
      <c r="C19" s="110">
        <v>121.09172100000001</v>
      </c>
      <c r="D19" s="110">
        <v>118.629372</v>
      </c>
      <c r="E19" s="110">
        <v>116.888321</v>
      </c>
      <c r="F19" s="110">
        <v>115.34580200000001</v>
      </c>
      <c r="G19" s="110">
        <v>113.078598</v>
      </c>
      <c r="H19" s="110">
        <v>109.69208500000001</v>
      </c>
      <c r="I19" s="110">
        <v>106.910675</v>
      </c>
      <c r="J19" s="110">
        <v>104.27057600000001</v>
      </c>
      <c r="K19" s="110">
        <v>101.400047</v>
      </c>
      <c r="L19" s="110">
        <v>98.843802999999994</v>
      </c>
      <c r="M19" s="110">
        <v>96.885345000000001</v>
      </c>
      <c r="N19" s="110">
        <v>95.535804999999996</v>
      </c>
      <c r="O19" s="110">
        <v>94.497214999999997</v>
      </c>
      <c r="P19" s="110">
        <v>93.847137000000004</v>
      </c>
      <c r="Q19" s="110">
        <v>93.797989000000001</v>
      </c>
      <c r="R19" s="110">
        <v>93.874534999999995</v>
      </c>
      <c r="S19" s="110">
        <v>94.184241999999998</v>
      </c>
      <c r="T19" s="110">
        <v>94.788887000000003</v>
      </c>
      <c r="U19" s="110">
        <v>95.364822000000004</v>
      </c>
      <c r="V19" s="110">
        <v>95.830108999999993</v>
      </c>
      <c r="W19" s="110">
        <v>96.318732999999995</v>
      </c>
      <c r="X19" s="110">
        <v>96.887557999999999</v>
      </c>
      <c r="Y19" s="110">
        <v>97.375739999999993</v>
      </c>
      <c r="Z19" s="110">
        <v>97.858856000000003</v>
      </c>
      <c r="AA19" s="110">
        <v>98.329941000000005</v>
      </c>
      <c r="AB19" s="110">
        <v>98.982330000000005</v>
      </c>
      <c r="AC19" s="110">
        <v>99.608528000000007</v>
      </c>
      <c r="AD19" s="110">
        <v>100.35327100000001</v>
      </c>
      <c r="AE19" s="110">
        <v>101.123901</v>
      </c>
      <c r="AF19" s="110">
        <v>101.80358099999999</v>
      </c>
      <c r="AG19" s="110">
        <v>102.267799</v>
      </c>
      <c r="AH19" s="110">
        <v>102.536835</v>
      </c>
      <c r="AI19" s="110">
        <v>102.80495500000001</v>
      </c>
      <c r="AJ19" s="110">
        <v>102.968735</v>
      </c>
      <c r="AK19" s="111">
        <v>-4.4149999999999997E-3</v>
      </c>
    </row>
    <row r="21" spans="1:37" ht="15" customHeight="1">
      <c r="B21" s="108" t="s">
        <v>1385</v>
      </c>
    </row>
    <row r="22" spans="1:37" ht="15" customHeight="1">
      <c r="A22" s="105" t="s">
        <v>1472</v>
      </c>
      <c r="B22" s="109" t="s">
        <v>1387</v>
      </c>
      <c r="C22" s="110">
        <v>8.0516670000000001</v>
      </c>
      <c r="D22" s="110">
        <v>7.5628929999999999</v>
      </c>
      <c r="E22" s="110">
        <v>7.1506889999999999</v>
      </c>
      <c r="F22" s="110">
        <v>6.8142110000000002</v>
      </c>
      <c r="G22" s="110">
        <v>6.5192930000000002</v>
      </c>
      <c r="H22" s="110">
        <v>6.246747</v>
      </c>
      <c r="I22" s="110">
        <v>6.0400349999999996</v>
      </c>
      <c r="J22" s="110">
        <v>5.8737430000000002</v>
      </c>
      <c r="K22" s="110">
        <v>5.7018599999999999</v>
      </c>
      <c r="L22" s="110">
        <v>5.5365000000000002</v>
      </c>
      <c r="M22" s="110">
        <v>5.394304</v>
      </c>
      <c r="N22" s="110">
        <v>5.2712130000000004</v>
      </c>
      <c r="O22" s="110">
        <v>5.1699890000000002</v>
      </c>
      <c r="P22" s="110">
        <v>5.0904189999999998</v>
      </c>
      <c r="Q22" s="110">
        <v>5.0309819999999998</v>
      </c>
      <c r="R22" s="110">
        <v>4.9850139999999996</v>
      </c>
      <c r="S22" s="110">
        <v>4.9107519999999996</v>
      </c>
      <c r="T22" s="110">
        <v>4.8829399999999996</v>
      </c>
      <c r="U22" s="110">
        <v>4.8635390000000003</v>
      </c>
      <c r="V22" s="110">
        <v>4.8241880000000004</v>
      </c>
      <c r="W22" s="110">
        <v>4.8225360000000004</v>
      </c>
      <c r="X22" s="110">
        <v>4.8451769999999996</v>
      </c>
      <c r="Y22" s="110">
        <v>4.855817</v>
      </c>
      <c r="Z22" s="110">
        <v>4.8688520000000004</v>
      </c>
      <c r="AA22" s="110">
        <v>4.9046630000000002</v>
      </c>
      <c r="AB22" s="110">
        <v>4.9398600000000004</v>
      </c>
      <c r="AC22" s="110">
        <v>4.9718840000000002</v>
      </c>
      <c r="AD22" s="110">
        <v>5.0093110000000003</v>
      </c>
      <c r="AE22" s="110">
        <v>5.0464570000000002</v>
      </c>
      <c r="AF22" s="110">
        <v>5.0772370000000002</v>
      </c>
      <c r="AG22" s="110">
        <v>5.0966829999999996</v>
      </c>
      <c r="AH22" s="110">
        <v>5.1072220000000002</v>
      </c>
      <c r="AI22" s="110">
        <v>5.118309</v>
      </c>
      <c r="AJ22" s="110">
        <v>5.1256529999999998</v>
      </c>
      <c r="AK22" s="111">
        <v>-1.2083E-2</v>
      </c>
    </row>
    <row r="23" spans="1:37" ht="15" customHeight="1">
      <c r="A23" s="105" t="s">
        <v>1473</v>
      </c>
      <c r="B23" s="109" t="s">
        <v>1389</v>
      </c>
      <c r="C23" s="110">
        <v>0.26155299999999998</v>
      </c>
      <c r="D23" s="110">
        <v>0.336453</v>
      </c>
      <c r="E23" s="110">
        <v>0.46443499999999999</v>
      </c>
      <c r="F23" s="110">
        <v>0.67147900000000005</v>
      </c>
      <c r="G23" s="110">
        <v>1.03738</v>
      </c>
      <c r="H23" s="110">
        <v>1.534802</v>
      </c>
      <c r="I23" s="110">
        <v>1.9402459999999999</v>
      </c>
      <c r="J23" s="110">
        <v>2.3382070000000001</v>
      </c>
      <c r="K23" s="110">
        <v>2.725206</v>
      </c>
      <c r="L23" s="110">
        <v>3.0125299999999999</v>
      </c>
      <c r="M23" s="110">
        <v>3.2362630000000001</v>
      </c>
      <c r="N23" s="110">
        <v>3.390485</v>
      </c>
      <c r="O23" s="110">
        <v>3.537258</v>
      </c>
      <c r="P23" s="110">
        <v>3.6603330000000001</v>
      </c>
      <c r="Q23" s="110">
        <v>3.759471</v>
      </c>
      <c r="R23" s="110">
        <v>3.7790970000000002</v>
      </c>
      <c r="S23" s="110">
        <v>3.752739</v>
      </c>
      <c r="T23" s="110">
        <v>3.7274280000000002</v>
      </c>
      <c r="U23" s="110">
        <v>3.7002100000000002</v>
      </c>
      <c r="V23" s="110">
        <v>3.6766359999999998</v>
      </c>
      <c r="W23" s="110">
        <v>3.6398640000000002</v>
      </c>
      <c r="X23" s="110">
        <v>3.6040540000000001</v>
      </c>
      <c r="Y23" s="110">
        <v>3.5769989999999998</v>
      </c>
      <c r="Z23" s="110">
        <v>3.5617359999999998</v>
      </c>
      <c r="AA23" s="110">
        <v>3.5342750000000001</v>
      </c>
      <c r="AB23" s="110">
        <v>3.5055890000000001</v>
      </c>
      <c r="AC23" s="110">
        <v>3.4788830000000002</v>
      </c>
      <c r="AD23" s="110">
        <v>3.4547949999999998</v>
      </c>
      <c r="AE23" s="110">
        <v>3.4286289999999999</v>
      </c>
      <c r="AF23" s="110">
        <v>3.4005320000000001</v>
      </c>
      <c r="AG23" s="110">
        <v>3.3744139999999998</v>
      </c>
      <c r="AH23" s="110">
        <v>3.3557679999999999</v>
      </c>
      <c r="AI23" s="110">
        <v>3.3407849999999999</v>
      </c>
      <c r="AJ23" s="110">
        <v>3.332376</v>
      </c>
      <c r="AK23" s="111">
        <v>7.4285000000000004E-2</v>
      </c>
    </row>
    <row r="24" spans="1:37" ht="15" customHeight="1">
      <c r="A24" s="105" t="s">
        <v>1474</v>
      </c>
      <c r="B24" s="109" t="s">
        <v>1391</v>
      </c>
      <c r="C24" s="110">
        <v>0.26208199999999998</v>
      </c>
      <c r="D24" s="110">
        <v>0.31715500000000002</v>
      </c>
      <c r="E24" s="110">
        <v>0.40309899999999999</v>
      </c>
      <c r="F24" s="110">
        <v>0.53144800000000003</v>
      </c>
      <c r="G24" s="110">
        <v>0.75540799999999997</v>
      </c>
      <c r="H24" s="110">
        <v>1.0582780000000001</v>
      </c>
      <c r="I24" s="110">
        <v>1.3122119999999999</v>
      </c>
      <c r="J24" s="110">
        <v>1.566003</v>
      </c>
      <c r="K24" s="110">
        <v>1.8280970000000001</v>
      </c>
      <c r="L24" s="110">
        <v>2.0357340000000002</v>
      </c>
      <c r="M24" s="110">
        <v>2.2117110000000002</v>
      </c>
      <c r="N24" s="110">
        <v>2.3534250000000001</v>
      </c>
      <c r="O24" s="110">
        <v>2.4975589999999999</v>
      </c>
      <c r="P24" s="110">
        <v>2.6353249999999999</v>
      </c>
      <c r="Q24" s="110">
        <v>2.766057</v>
      </c>
      <c r="R24" s="110">
        <v>2.8632430000000002</v>
      </c>
      <c r="S24" s="110">
        <v>2.9444590000000002</v>
      </c>
      <c r="T24" s="110">
        <v>3.027355</v>
      </c>
      <c r="U24" s="110">
        <v>3.1070760000000002</v>
      </c>
      <c r="V24" s="110">
        <v>3.185775</v>
      </c>
      <c r="W24" s="110">
        <v>3.2555800000000001</v>
      </c>
      <c r="X24" s="110">
        <v>3.318953</v>
      </c>
      <c r="Y24" s="110">
        <v>3.3786740000000002</v>
      </c>
      <c r="Z24" s="110">
        <v>3.4375089999999999</v>
      </c>
      <c r="AA24" s="110">
        <v>3.4844849999999998</v>
      </c>
      <c r="AB24" s="110">
        <v>3.5257130000000001</v>
      </c>
      <c r="AC24" s="110">
        <v>3.5628669999999998</v>
      </c>
      <c r="AD24" s="110">
        <v>3.5978159999999999</v>
      </c>
      <c r="AE24" s="110">
        <v>3.627402</v>
      </c>
      <c r="AF24" s="110">
        <v>3.6506820000000002</v>
      </c>
      <c r="AG24" s="110">
        <v>3.6689059999999998</v>
      </c>
      <c r="AH24" s="110">
        <v>3.6855980000000002</v>
      </c>
      <c r="AI24" s="110">
        <v>3.7005810000000001</v>
      </c>
      <c r="AJ24" s="110">
        <v>3.715373</v>
      </c>
      <c r="AK24" s="111">
        <v>7.9935999999999993E-2</v>
      </c>
    </row>
    <row r="25" spans="1:37" ht="15" customHeight="1">
      <c r="A25" s="105" t="s">
        <v>1475</v>
      </c>
      <c r="B25" s="109" t="s">
        <v>1393</v>
      </c>
      <c r="C25" s="110">
        <v>4.2539E-2</v>
      </c>
      <c r="D25" s="110">
        <v>9.3587000000000004E-2</v>
      </c>
      <c r="E25" s="110">
        <v>0.170372</v>
      </c>
      <c r="F25" s="110">
        <v>0.278997</v>
      </c>
      <c r="G25" s="110">
        <v>0.46716099999999999</v>
      </c>
      <c r="H25" s="110">
        <v>0.72347099999999998</v>
      </c>
      <c r="I25" s="110">
        <v>0.94042400000000004</v>
      </c>
      <c r="J25" s="110">
        <v>1.1591050000000001</v>
      </c>
      <c r="K25" s="110">
        <v>1.388191</v>
      </c>
      <c r="L25" s="110">
        <v>1.573585</v>
      </c>
      <c r="M25" s="110">
        <v>1.7345870000000001</v>
      </c>
      <c r="N25" s="110">
        <v>1.8698090000000001</v>
      </c>
      <c r="O25" s="110">
        <v>2.0095779999999999</v>
      </c>
      <c r="P25" s="110">
        <v>2.1463869999999998</v>
      </c>
      <c r="Q25" s="110">
        <v>2.27922</v>
      </c>
      <c r="R25" s="110">
        <v>2.385669</v>
      </c>
      <c r="S25" s="110">
        <v>2.481185</v>
      </c>
      <c r="T25" s="110">
        <v>2.5785809999999998</v>
      </c>
      <c r="U25" s="110">
        <v>2.6731379999999998</v>
      </c>
      <c r="V25" s="110">
        <v>2.766016</v>
      </c>
      <c r="W25" s="110">
        <v>2.8511160000000002</v>
      </c>
      <c r="X25" s="110">
        <v>2.9308550000000002</v>
      </c>
      <c r="Y25" s="110">
        <v>3.0057320000000001</v>
      </c>
      <c r="Z25" s="110">
        <v>3.0782829999999999</v>
      </c>
      <c r="AA25" s="110">
        <v>3.1398359999999998</v>
      </c>
      <c r="AB25" s="110">
        <v>3.1926999999999999</v>
      </c>
      <c r="AC25" s="110">
        <v>3.2401339999999998</v>
      </c>
      <c r="AD25" s="110">
        <v>3.284459</v>
      </c>
      <c r="AE25" s="110">
        <v>3.3228529999999998</v>
      </c>
      <c r="AF25" s="110">
        <v>3.3545639999999999</v>
      </c>
      <c r="AG25" s="110">
        <v>3.3804590000000001</v>
      </c>
      <c r="AH25" s="110">
        <v>3.403591</v>
      </c>
      <c r="AI25" s="110">
        <v>3.4241730000000001</v>
      </c>
      <c r="AJ25" s="110">
        <v>3.4434650000000002</v>
      </c>
      <c r="AK25" s="111">
        <v>0.119259</v>
      </c>
    </row>
    <row r="26" spans="1:37" ht="15" customHeight="1">
      <c r="A26" s="105" t="s">
        <v>1476</v>
      </c>
      <c r="B26" s="109" t="s">
        <v>1395</v>
      </c>
      <c r="C26" s="110">
        <v>0.45582099999999998</v>
      </c>
      <c r="D26" s="110">
        <v>0.84379000000000004</v>
      </c>
      <c r="E26" s="110">
        <v>1.107032</v>
      </c>
      <c r="F26" s="110">
        <v>1.3130280000000001</v>
      </c>
      <c r="G26" s="110">
        <v>1.735217</v>
      </c>
      <c r="H26" s="110">
        <v>2.1900059999999999</v>
      </c>
      <c r="I26" s="110">
        <v>2.6506479999999999</v>
      </c>
      <c r="J26" s="110">
        <v>3.0807020000000001</v>
      </c>
      <c r="K26" s="110">
        <v>3.505471</v>
      </c>
      <c r="L26" s="110">
        <v>3.8280590000000001</v>
      </c>
      <c r="M26" s="110">
        <v>4.0772459999999997</v>
      </c>
      <c r="N26" s="110">
        <v>4.2632190000000003</v>
      </c>
      <c r="O26" s="110">
        <v>4.43649</v>
      </c>
      <c r="P26" s="110">
        <v>4.5901329999999998</v>
      </c>
      <c r="Q26" s="110">
        <v>4.7142749999999998</v>
      </c>
      <c r="R26" s="110">
        <v>4.8150950000000003</v>
      </c>
      <c r="S26" s="110">
        <v>4.8985830000000004</v>
      </c>
      <c r="T26" s="110">
        <v>4.9732669999999999</v>
      </c>
      <c r="U26" s="110">
        <v>5.0368959999999996</v>
      </c>
      <c r="V26" s="110">
        <v>5.0987850000000003</v>
      </c>
      <c r="W26" s="110">
        <v>5.1649529999999997</v>
      </c>
      <c r="X26" s="110">
        <v>5.1969919999999998</v>
      </c>
      <c r="Y26" s="110">
        <v>5.2245480000000004</v>
      </c>
      <c r="Z26" s="110">
        <v>5.2536969999999998</v>
      </c>
      <c r="AA26" s="110">
        <v>5.2731789999999998</v>
      </c>
      <c r="AB26" s="110">
        <v>5.2869710000000003</v>
      </c>
      <c r="AC26" s="110">
        <v>5.2988989999999996</v>
      </c>
      <c r="AD26" s="110">
        <v>5.3122819999999997</v>
      </c>
      <c r="AE26" s="110">
        <v>5.3204370000000001</v>
      </c>
      <c r="AF26" s="110">
        <v>5.3212070000000002</v>
      </c>
      <c r="AG26" s="110">
        <v>5.321917</v>
      </c>
      <c r="AH26" s="110">
        <v>5.3247869999999997</v>
      </c>
      <c r="AI26" s="110">
        <v>5.3275300000000003</v>
      </c>
      <c r="AJ26" s="110">
        <v>5.3359629999999996</v>
      </c>
      <c r="AK26" s="111">
        <v>5.9327999999999999E-2</v>
      </c>
    </row>
    <row r="27" spans="1:37" ht="15" customHeight="1">
      <c r="A27" s="105" t="s">
        <v>1477</v>
      </c>
      <c r="B27" s="109" t="s">
        <v>1397</v>
      </c>
      <c r="C27" s="110">
        <v>0.253745</v>
      </c>
      <c r="D27" s="110">
        <v>0.48779800000000001</v>
      </c>
      <c r="E27" s="110">
        <v>0.64641099999999996</v>
      </c>
      <c r="F27" s="110">
        <v>0.76867399999999997</v>
      </c>
      <c r="G27" s="110">
        <v>1.020915</v>
      </c>
      <c r="H27" s="110">
        <v>1.2934289999999999</v>
      </c>
      <c r="I27" s="110">
        <v>1.5704419999999999</v>
      </c>
      <c r="J27" s="110">
        <v>1.8301149999999999</v>
      </c>
      <c r="K27" s="110">
        <v>2.0877530000000002</v>
      </c>
      <c r="L27" s="110">
        <v>2.285393</v>
      </c>
      <c r="M27" s="110">
        <v>2.4405939999999999</v>
      </c>
      <c r="N27" s="110">
        <v>2.5596570000000001</v>
      </c>
      <c r="O27" s="110">
        <v>2.6729289999999999</v>
      </c>
      <c r="P27" s="110">
        <v>2.776227</v>
      </c>
      <c r="Q27" s="110">
        <v>2.8635470000000001</v>
      </c>
      <c r="R27" s="110">
        <v>2.9381560000000002</v>
      </c>
      <c r="S27" s="110">
        <v>3.003412</v>
      </c>
      <c r="T27" s="110">
        <v>3.0642149999999999</v>
      </c>
      <c r="U27" s="110">
        <v>3.1188099999999999</v>
      </c>
      <c r="V27" s="110">
        <v>3.1718220000000001</v>
      </c>
      <c r="W27" s="110">
        <v>3.227312</v>
      </c>
      <c r="X27" s="110">
        <v>3.2640959999999999</v>
      </c>
      <c r="Y27" s="110">
        <v>3.2980990000000001</v>
      </c>
      <c r="Z27" s="110">
        <v>3.332684</v>
      </c>
      <c r="AA27" s="110">
        <v>3.361075</v>
      </c>
      <c r="AB27" s="110">
        <v>3.3840050000000002</v>
      </c>
      <c r="AC27" s="110">
        <v>3.4046569999999998</v>
      </c>
      <c r="AD27" s="110">
        <v>3.4252479999999998</v>
      </c>
      <c r="AE27" s="110">
        <v>3.4416540000000002</v>
      </c>
      <c r="AF27" s="110">
        <v>3.4524879999999998</v>
      </c>
      <c r="AG27" s="110">
        <v>3.462053</v>
      </c>
      <c r="AH27" s="110">
        <v>3.47173</v>
      </c>
      <c r="AI27" s="110">
        <v>3.4803860000000002</v>
      </c>
      <c r="AJ27" s="110">
        <v>3.4915210000000001</v>
      </c>
      <c r="AK27" s="111">
        <v>6.3436999999999993E-2</v>
      </c>
    </row>
    <row r="28" spans="1:37" ht="15" customHeight="1">
      <c r="A28" s="105" t="s">
        <v>1478</v>
      </c>
      <c r="B28" s="109" t="s">
        <v>1399</v>
      </c>
      <c r="C28" s="110">
        <v>0</v>
      </c>
      <c r="D28" s="110">
        <v>0</v>
      </c>
      <c r="E28" s="110">
        <v>0</v>
      </c>
      <c r="F28" s="110">
        <v>0</v>
      </c>
      <c r="G28" s="110">
        <v>0</v>
      </c>
      <c r="H28" s="110">
        <v>0</v>
      </c>
      <c r="I28" s="110">
        <v>0</v>
      </c>
      <c r="J28" s="110">
        <v>0</v>
      </c>
      <c r="K28" s="110">
        <v>0</v>
      </c>
      <c r="L28" s="110">
        <v>0</v>
      </c>
      <c r="M28" s="110">
        <v>0</v>
      </c>
      <c r="N28" s="110">
        <v>0</v>
      </c>
      <c r="O28" s="110">
        <v>0</v>
      </c>
      <c r="P28" s="110">
        <v>9.5000000000000005E-5</v>
      </c>
      <c r="Q28" s="110">
        <v>2.0699999999999999E-4</v>
      </c>
      <c r="R28" s="110">
        <v>3.4499999999999998E-4</v>
      </c>
      <c r="S28" s="110">
        <v>5.1900000000000004E-4</v>
      </c>
      <c r="T28" s="110">
        <v>7.4399999999999998E-4</v>
      </c>
      <c r="U28" s="110">
        <v>1.0319999999999999E-3</v>
      </c>
      <c r="V28" s="110">
        <v>1.3940000000000001E-3</v>
      </c>
      <c r="W28" s="110">
        <v>1.846E-3</v>
      </c>
      <c r="X28" s="110">
        <v>2.4030000000000002E-3</v>
      </c>
      <c r="Y28" s="110">
        <v>3.0739999999999999E-3</v>
      </c>
      <c r="Z28" s="110">
        <v>3.8709999999999999E-3</v>
      </c>
      <c r="AA28" s="110">
        <v>4.7990000000000003E-3</v>
      </c>
      <c r="AB28" s="110">
        <v>5.8520000000000004E-3</v>
      </c>
      <c r="AC28" s="110">
        <v>7.0210000000000003E-3</v>
      </c>
      <c r="AD28" s="110">
        <v>8.2970000000000006E-3</v>
      </c>
      <c r="AE28" s="110">
        <v>9.6559999999999997E-3</v>
      </c>
      <c r="AF28" s="110">
        <v>1.1067E-2</v>
      </c>
      <c r="AG28" s="110">
        <v>1.2496E-2</v>
      </c>
      <c r="AH28" s="110">
        <v>1.3915E-2</v>
      </c>
      <c r="AI28" s="110">
        <v>1.5310000000000001E-2</v>
      </c>
      <c r="AJ28" s="110">
        <v>1.6656000000000001E-2</v>
      </c>
      <c r="AK28" s="111" t="s">
        <v>187</v>
      </c>
    </row>
    <row r="29" spans="1:37" ht="15" customHeight="1">
      <c r="A29" s="105" t="s">
        <v>1479</v>
      </c>
      <c r="B29" s="109" t="s">
        <v>1401</v>
      </c>
      <c r="C29" s="110">
        <v>4.6438139999999999</v>
      </c>
      <c r="D29" s="110">
        <v>4.7263299999999999</v>
      </c>
      <c r="E29" s="110">
        <v>4.8113020000000004</v>
      </c>
      <c r="F29" s="110">
        <v>4.9564659999999998</v>
      </c>
      <c r="G29" s="110">
        <v>5.1068470000000001</v>
      </c>
      <c r="H29" s="110">
        <v>5.2381250000000001</v>
      </c>
      <c r="I29" s="110">
        <v>5.3832129999999996</v>
      </c>
      <c r="J29" s="110">
        <v>5.5379019999999999</v>
      </c>
      <c r="K29" s="110">
        <v>5.7009410000000003</v>
      </c>
      <c r="L29" s="110">
        <v>5.8786610000000001</v>
      </c>
      <c r="M29" s="110">
        <v>6.0965220000000002</v>
      </c>
      <c r="N29" s="110">
        <v>6.3618839999999999</v>
      </c>
      <c r="O29" s="110">
        <v>6.673197</v>
      </c>
      <c r="P29" s="110">
        <v>7.0285460000000004</v>
      </c>
      <c r="Q29" s="110">
        <v>7.4461079999999997</v>
      </c>
      <c r="R29" s="110">
        <v>7.8737890000000004</v>
      </c>
      <c r="S29" s="110">
        <v>8.3174489999999999</v>
      </c>
      <c r="T29" s="110">
        <v>8.7796730000000007</v>
      </c>
      <c r="U29" s="110">
        <v>9.2208360000000003</v>
      </c>
      <c r="V29" s="110">
        <v>9.6459639999999993</v>
      </c>
      <c r="W29" s="110">
        <v>10.043388999999999</v>
      </c>
      <c r="X29" s="110">
        <v>10.411956999999999</v>
      </c>
      <c r="Y29" s="110">
        <v>10.749319</v>
      </c>
      <c r="Z29" s="110">
        <v>11.058339999999999</v>
      </c>
      <c r="AA29" s="110">
        <v>11.342375000000001</v>
      </c>
      <c r="AB29" s="110">
        <v>11.602136</v>
      </c>
      <c r="AC29" s="110">
        <v>11.833704000000001</v>
      </c>
      <c r="AD29" s="110">
        <v>12.050110999999999</v>
      </c>
      <c r="AE29" s="110">
        <v>12.247187</v>
      </c>
      <c r="AF29" s="110">
        <v>12.419862999999999</v>
      </c>
      <c r="AG29" s="110">
        <v>12.562006</v>
      </c>
      <c r="AH29" s="110">
        <v>12.676413999999999</v>
      </c>
      <c r="AI29" s="110">
        <v>12.776090999999999</v>
      </c>
      <c r="AJ29" s="110">
        <v>12.856474</v>
      </c>
      <c r="AK29" s="111">
        <v>3.1766000000000003E-2</v>
      </c>
    </row>
    <row r="30" spans="1:37" ht="15" customHeight="1">
      <c r="A30" s="105" t="s">
        <v>1480</v>
      </c>
      <c r="B30" s="109" t="s">
        <v>1403</v>
      </c>
      <c r="C30" s="110">
        <v>0.40156999999999998</v>
      </c>
      <c r="D30" s="110">
        <v>0.30571900000000002</v>
      </c>
      <c r="E30" s="110">
        <v>0.20291000000000001</v>
      </c>
      <c r="F30" s="110">
        <v>0.17490900000000001</v>
      </c>
      <c r="G30" s="110">
        <v>0.16243099999999999</v>
      </c>
      <c r="H30" s="110">
        <v>0.15043400000000001</v>
      </c>
      <c r="I30" s="110">
        <v>0.13864199999999999</v>
      </c>
      <c r="J30" s="110">
        <v>0.12717999999999999</v>
      </c>
      <c r="K30" s="110">
        <v>0.116873</v>
      </c>
      <c r="L30" s="110">
        <v>0.108528</v>
      </c>
      <c r="M30" s="110">
        <v>0.101481</v>
      </c>
      <c r="N30" s="110">
        <v>9.5282000000000006E-2</v>
      </c>
      <c r="O30" s="110">
        <v>8.9960999999999999E-2</v>
      </c>
      <c r="P30" s="110">
        <v>8.5311999999999999E-2</v>
      </c>
      <c r="Q30" s="110">
        <v>8.1547999999999995E-2</v>
      </c>
      <c r="R30" s="110">
        <v>7.8175999999999995E-2</v>
      </c>
      <c r="S30" s="110">
        <v>7.5620000000000007E-2</v>
      </c>
      <c r="T30" s="110">
        <v>7.3720999999999995E-2</v>
      </c>
      <c r="U30" s="110">
        <v>7.2309999999999999E-2</v>
      </c>
      <c r="V30" s="110">
        <v>7.1278999999999995E-2</v>
      </c>
      <c r="W30" s="110">
        <v>7.0000999999999994E-2</v>
      </c>
      <c r="X30" s="110">
        <v>6.9143999999999997E-2</v>
      </c>
      <c r="Y30" s="110">
        <v>6.8534999999999999E-2</v>
      </c>
      <c r="Z30" s="110">
        <v>6.8149000000000001E-2</v>
      </c>
      <c r="AA30" s="110">
        <v>6.8524000000000002E-2</v>
      </c>
      <c r="AB30" s="110">
        <v>6.8382999999999999E-2</v>
      </c>
      <c r="AC30" s="110">
        <v>6.9042999999999993E-2</v>
      </c>
      <c r="AD30" s="110">
        <v>6.9702E-2</v>
      </c>
      <c r="AE30" s="110">
        <v>7.0338999999999999E-2</v>
      </c>
      <c r="AF30" s="110">
        <v>7.0933999999999997E-2</v>
      </c>
      <c r="AG30" s="110">
        <v>7.1459999999999996E-2</v>
      </c>
      <c r="AH30" s="110">
        <v>7.1906999999999999E-2</v>
      </c>
      <c r="AI30" s="110">
        <v>7.2307999999999997E-2</v>
      </c>
      <c r="AJ30" s="110">
        <v>7.2648000000000004E-2</v>
      </c>
      <c r="AK30" s="111">
        <v>-4.3914000000000002E-2</v>
      </c>
    </row>
    <row r="31" spans="1:37" ht="15" customHeight="1">
      <c r="A31" s="105" t="s">
        <v>1481</v>
      </c>
      <c r="B31" s="109" t="s">
        <v>1405</v>
      </c>
      <c r="C31" s="110">
        <v>0.57362899999999994</v>
      </c>
      <c r="D31" s="110">
        <v>0.55561000000000005</v>
      </c>
      <c r="E31" s="110">
        <v>0.54002399999999995</v>
      </c>
      <c r="F31" s="110">
        <v>0.52595499999999995</v>
      </c>
      <c r="G31" s="110">
        <v>0.51414899999999997</v>
      </c>
      <c r="H31" s="110">
        <v>0.50304099999999996</v>
      </c>
      <c r="I31" s="110">
        <v>0.49352600000000002</v>
      </c>
      <c r="J31" s="110">
        <v>0.48373899999999997</v>
      </c>
      <c r="K31" s="110">
        <v>0.47276099999999999</v>
      </c>
      <c r="L31" s="110">
        <v>0.46169100000000002</v>
      </c>
      <c r="M31" s="110">
        <v>0.45092500000000002</v>
      </c>
      <c r="N31" s="110">
        <v>0.44115599999999999</v>
      </c>
      <c r="O31" s="110">
        <v>0.43327100000000002</v>
      </c>
      <c r="P31" s="110">
        <v>0.42714299999999999</v>
      </c>
      <c r="Q31" s="110">
        <v>0.42352099999999998</v>
      </c>
      <c r="R31" s="110">
        <v>0.42102600000000001</v>
      </c>
      <c r="S31" s="110">
        <v>0.42059200000000002</v>
      </c>
      <c r="T31" s="110">
        <v>0.421985</v>
      </c>
      <c r="U31" s="110">
        <v>0.42419699999999999</v>
      </c>
      <c r="V31" s="110">
        <v>0.42687700000000001</v>
      </c>
      <c r="W31" s="110">
        <v>0.42913899999999999</v>
      </c>
      <c r="X31" s="110">
        <v>0.43166100000000002</v>
      </c>
      <c r="Y31" s="110">
        <v>0.43439100000000003</v>
      </c>
      <c r="Z31" s="110">
        <v>0.43729200000000001</v>
      </c>
      <c r="AA31" s="110">
        <v>0.44145400000000001</v>
      </c>
      <c r="AB31" s="110">
        <v>0.445803</v>
      </c>
      <c r="AC31" s="110">
        <v>0.44991999999999999</v>
      </c>
      <c r="AD31" s="110">
        <v>0.45399600000000001</v>
      </c>
      <c r="AE31" s="110">
        <v>0.45790900000000001</v>
      </c>
      <c r="AF31" s="110">
        <v>0.461532</v>
      </c>
      <c r="AG31" s="110">
        <v>0.464673</v>
      </c>
      <c r="AH31" s="110">
        <v>0.46728700000000001</v>
      </c>
      <c r="AI31" s="110">
        <v>0.46960800000000003</v>
      </c>
      <c r="AJ31" s="110">
        <v>0.47152699999999997</v>
      </c>
      <c r="AK31" s="111">
        <v>-5.1149999999999998E-3</v>
      </c>
    </row>
    <row r="32" spans="1:37" ht="15" customHeight="1">
      <c r="A32" s="105" t="s">
        <v>1482</v>
      </c>
      <c r="B32" s="109" t="s">
        <v>1407</v>
      </c>
      <c r="C32" s="110">
        <v>5.6904999999999997E-2</v>
      </c>
      <c r="D32" s="110">
        <v>5.5803999999999999E-2</v>
      </c>
      <c r="E32" s="110">
        <v>5.4994000000000001E-2</v>
      </c>
      <c r="F32" s="110">
        <v>5.4496000000000003E-2</v>
      </c>
      <c r="G32" s="110">
        <v>5.4343000000000002E-2</v>
      </c>
      <c r="H32" s="110">
        <v>5.4077E-2</v>
      </c>
      <c r="I32" s="110">
        <v>5.4012999999999999E-2</v>
      </c>
      <c r="J32" s="110">
        <v>5.4061999999999999E-2</v>
      </c>
      <c r="K32" s="110">
        <v>5.4174E-2</v>
      </c>
      <c r="L32" s="110">
        <v>5.4385999999999997E-2</v>
      </c>
      <c r="M32" s="110">
        <v>5.4688000000000001E-2</v>
      </c>
      <c r="N32" s="110">
        <v>5.5024999999999998E-2</v>
      </c>
      <c r="O32" s="110">
        <v>5.5425000000000002E-2</v>
      </c>
      <c r="P32" s="110">
        <v>5.5868000000000001E-2</v>
      </c>
      <c r="Q32" s="110">
        <v>5.6405999999999998E-2</v>
      </c>
      <c r="R32" s="110">
        <v>5.6951000000000002E-2</v>
      </c>
      <c r="S32" s="110">
        <v>5.7593999999999999E-2</v>
      </c>
      <c r="T32" s="110">
        <v>5.8340999999999997E-2</v>
      </c>
      <c r="U32" s="110">
        <v>5.9082000000000003E-2</v>
      </c>
      <c r="V32" s="110">
        <v>5.9804000000000003E-2</v>
      </c>
      <c r="W32" s="110">
        <v>6.0499999999999998E-2</v>
      </c>
      <c r="X32" s="110">
        <v>6.1171999999999997E-2</v>
      </c>
      <c r="Y32" s="110">
        <v>6.1842000000000001E-2</v>
      </c>
      <c r="Z32" s="110">
        <v>6.2534000000000006E-2</v>
      </c>
      <c r="AA32" s="110">
        <v>6.2743999999999994E-2</v>
      </c>
      <c r="AB32" s="110">
        <v>6.3356999999999997E-2</v>
      </c>
      <c r="AC32" s="110">
        <v>6.4006999999999994E-2</v>
      </c>
      <c r="AD32" s="110">
        <v>6.4666000000000001E-2</v>
      </c>
      <c r="AE32" s="110">
        <v>6.5306000000000003E-2</v>
      </c>
      <c r="AF32" s="110">
        <v>6.5911999999999998E-2</v>
      </c>
      <c r="AG32" s="110">
        <v>6.6460000000000005E-2</v>
      </c>
      <c r="AH32" s="110">
        <v>6.6937999999999998E-2</v>
      </c>
      <c r="AI32" s="110">
        <v>6.7372000000000001E-2</v>
      </c>
      <c r="AJ32" s="110">
        <v>6.7749000000000004E-2</v>
      </c>
      <c r="AK32" s="111">
        <v>6.0800000000000003E-3</v>
      </c>
    </row>
    <row r="33" spans="1:37" ht="15" customHeight="1">
      <c r="A33" s="105" t="s">
        <v>1483</v>
      </c>
      <c r="B33" s="109" t="s">
        <v>1409</v>
      </c>
      <c r="C33" s="110">
        <v>0.114203</v>
      </c>
      <c r="D33" s="110">
        <v>0.11287</v>
      </c>
      <c r="E33" s="110">
        <v>0.11195099999999999</v>
      </c>
      <c r="F33" s="110">
        <v>0.111608</v>
      </c>
      <c r="G33" s="110">
        <v>0.11192299999999999</v>
      </c>
      <c r="H33" s="110">
        <v>0.11201899999999999</v>
      </c>
      <c r="I33" s="110">
        <v>0.112415</v>
      </c>
      <c r="J33" s="110">
        <v>0.112946</v>
      </c>
      <c r="K33" s="110">
        <v>0.113496</v>
      </c>
      <c r="L33" s="110">
        <v>0.114136</v>
      </c>
      <c r="M33" s="110">
        <v>0.11486300000000001</v>
      </c>
      <c r="N33" s="110">
        <v>0.115643</v>
      </c>
      <c r="O33" s="110">
        <v>0.11654200000000001</v>
      </c>
      <c r="P33" s="110">
        <v>0.11752600000000001</v>
      </c>
      <c r="Q33" s="110">
        <v>0.11873499999999999</v>
      </c>
      <c r="R33" s="110">
        <v>0.119952</v>
      </c>
      <c r="S33" s="110">
        <v>0.12135899999999999</v>
      </c>
      <c r="T33" s="110">
        <v>0.122977</v>
      </c>
      <c r="U33" s="110">
        <v>0.124595</v>
      </c>
      <c r="V33" s="110">
        <v>0.126162</v>
      </c>
      <c r="W33" s="110">
        <v>0.12767800000000001</v>
      </c>
      <c r="X33" s="110">
        <v>0.12914</v>
      </c>
      <c r="Y33" s="110">
        <v>0.130577</v>
      </c>
      <c r="Z33" s="110">
        <v>0.13205700000000001</v>
      </c>
      <c r="AA33" s="110">
        <v>0.132603</v>
      </c>
      <c r="AB33" s="110">
        <v>0.13390099999999999</v>
      </c>
      <c r="AC33" s="110">
        <v>0.13525699999999999</v>
      </c>
      <c r="AD33" s="110">
        <v>0.136627</v>
      </c>
      <c r="AE33" s="110">
        <v>0.137958</v>
      </c>
      <c r="AF33" s="110">
        <v>0.139213</v>
      </c>
      <c r="AG33" s="110">
        <v>0.140345</v>
      </c>
      <c r="AH33" s="110">
        <v>0.14132700000000001</v>
      </c>
      <c r="AI33" s="110">
        <v>0.14221600000000001</v>
      </c>
      <c r="AJ33" s="110">
        <v>0.142985</v>
      </c>
      <c r="AK33" s="111">
        <v>7.4180000000000001E-3</v>
      </c>
    </row>
    <row r="34" spans="1:37" ht="15" customHeight="1">
      <c r="A34" s="105" t="s">
        <v>1484</v>
      </c>
      <c r="B34" s="109" t="s">
        <v>1411</v>
      </c>
      <c r="C34" s="110">
        <v>0</v>
      </c>
      <c r="D34" s="110">
        <v>0</v>
      </c>
      <c r="E34" s="110">
        <v>0</v>
      </c>
      <c r="F34" s="110">
        <v>0</v>
      </c>
      <c r="G34" s="110">
        <v>0</v>
      </c>
      <c r="H34" s="110">
        <v>0</v>
      </c>
      <c r="I34" s="110">
        <v>0</v>
      </c>
      <c r="J34" s="110">
        <v>0</v>
      </c>
      <c r="K34" s="110">
        <v>0</v>
      </c>
      <c r="L34" s="110">
        <v>0</v>
      </c>
      <c r="M34" s="110">
        <v>0</v>
      </c>
      <c r="N34" s="110">
        <v>0</v>
      </c>
      <c r="O34" s="110">
        <v>0</v>
      </c>
      <c r="P34" s="110">
        <v>0</v>
      </c>
      <c r="Q34" s="110">
        <v>0</v>
      </c>
      <c r="R34" s="110">
        <v>0</v>
      </c>
      <c r="S34" s="110">
        <v>0</v>
      </c>
      <c r="T34" s="110">
        <v>0</v>
      </c>
      <c r="U34" s="110">
        <v>0</v>
      </c>
      <c r="V34" s="110">
        <v>0</v>
      </c>
      <c r="W34" s="110">
        <v>0</v>
      </c>
      <c r="X34" s="110">
        <v>0</v>
      </c>
      <c r="Y34" s="110">
        <v>0</v>
      </c>
      <c r="Z34" s="110">
        <v>0</v>
      </c>
      <c r="AA34" s="110">
        <v>0</v>
      </c>
      <c r="AB34" s="110">
        <v>0</v>
      </c>
      <c r="AC34" s="110">
        <v>0</v>
      </c>
      <c r="AD34" s="110">
        <v>0</v>
      </c>
      <c r="AE34" s="110">
        <v>0</v>
      </c>
      <c r="AF34" s="110">
        <v>0</v>
      </c>
      <c r="AG34" s="110">
        <v>0</v>
      </c>
      <c r="AH34" s="110">
        <v>0</v>
      </c>
      <c r="AI34" s="110">
        <v>0</v>
      </c>
      <c r="AJ34" s="110">
        <v>0</v>
      </c>
      <c r="AK34" s="111" t="s">
        <v>187</v>
      </c>
    </row>
    <row r="35" spans="1:37" ht="15" customHeight="1">
      <c r="A35" s="105" t="s">
        <v>1485</v>
      </c>
      <c r="B35" s="109" t="s">
        <v>1413</v>
      </c>
      <c r="C35" s="110">
        <v>3.6639999999999999E-2</v>
      </c>
      <c r="D35" s="110">
        <v>7.7987000000000001E-2</v>
      </c>
      <c r="E35" s="110">
        <v>0.14444599999999999</v>
      </c>
      <c r="F35" s="110">
        <v>0.244755</v>
      </c>
      <c r="G35" s="110">
        <v>0.42079899999999998</v>
      </c>
      <c r="H35" s="110">
        <v>0.660632</v>
      </c>
      <c r="I35" s="110">
        <v>0.85739900000000002</v>
      </c>
      <c r="J35" s="110">
        <v>1.0506530000000001</v>
      </c>
      <c r="K35" s="110">
        <v>1.238591</v>
      </c>
      <c r="L35" s="110">
        <v>1.3783840000000001</v>
      </c>
      <c r="M35" s="110">
        <v>1.489071</v>
      </c>
      <c r="N35" s="110">
        <v>1.56311</v>
      </c>
      <c r="O35" s="110">
        <v>1.633432</v>
      </c>
      <c r="P35" s="110">
        <v>1.6916150000000001</v>
      </c>
      <c r="Q35" s="110">
        <v>1.7378450000000001</v>
      </c>
      <c r="R35" s="110">
        <v>1.745312</v>
      </c>
      <c r="S35" s="110">
        <v>1.7304269999999999</v>
      </c>
      <c r="T35" s="110">
        <v>1.715722</v>
      </c>
      <c r="U35" s="110">
        <v>1.7000519999999999</v>
      </c>
      <c r="V35" s="110">
        <v>1.6866760000000001</v>
      </c>
      <c r="W35" s="110">
        <v>1.6670259999999999</v>
      </c>
      <c r="X35" s="110">
        <v>1.6484780000000001</v>
      </c>
      <c r="Y35" s="110">
        <v>1.634007</v>
      </c>
      <c r="Z35" s="110">
        <v>1.6258269999999999</v>
      </c>
      <c r="AA35" s="110">
        <v>1.611294</v>
      </c>
      <c r="AB35" s="110">
        <v>1.596125</v>
      </c>
      <c r="AC35" s="110">
        <v>1.5820419999999999</v>
      </c>
      <c r="AD35" s="110">
        <v>1.56935</v>
      </c>
      <c r="AE35" s="110">
        <v>1.5557639999999999</v>
      </c>
      <c r="AF35" s="110">
        <v>1.5414000000000001</v>
      </c>
      <c r="AG35" s="110">
        <v>1.5281659999999999</v>
      </c>
      <c r="AH35" s="110">
        <v>1.5186809999999999</v>
      </c>
      <c r="AI35" s="110">
        <v>1.5110539999999999</v>
      </c>
      <c r="AJ35" s="110">
        <v>1.506705</v>
      </c>
      <c r="AK35" s="111">
        <v>9.6951999999999997E-2</v>
      </c>
    </row>
    <row r="36" spans="1:37" ht="15" customHeight="1">
      <c r="A36" s="105" t="s">
        <v>1486</v>
      </c>
      <c r="B36" s="109" t="s">
        <v>1415</v>
      </c>
      <c r="C36" s="110">
        <v>15.154169</v>
      </c>
      <c r="D36" s="110">
        <v>15.475996</v>
      </c>
      <c r="E36" s="110">
        <v>15.807668</v>
      </c>
      <c r="F36" s="110">
        <v>16.446027999999998</v>
      </c>
      <c r="G36" s="110">
        <v>17.905868999999999</v>
      </c>
      <c r="H36" s="110">
        <v>19.765056999999999</v>
      </c>
      <c r="I36" s="110">
        <v>21.493217000000001</v>
      </c>
      <c r="J36" s="110">
        <v>23.214357</v>
      </c>
      <c r="K36" s="110">
        <v>24.933413999999999</v>
      </c>
      <c r="L36" s="110">
        <v>26.267586000000001</v>
      </c>
      <c r="M36" s="110">
        <v>27.402253999999999</v>
      </c>
      <c r="N36" s="110">
        <v>28.339907</v>
      </c>
      <c r="O36" s="110">
        <v>29.325627999999998</v>
      </c>
      <c r="P36" s="110">
        <v>30.304929999999999</v>
      </c>
      <c r="Q36" s="110">
        <v>31.277922</v>
      </c>
      <c r="R36" s="110">
        <v>32.061821000000002</v>
      </c>
      <c r="S36" s="110">
        <v>32.714686999999998</v>
      </c>
      <c r="T36" s="110">
        <v>33.426949</v>
      </c>
      <c r="U36" s="110">
        <v>34.101768</v>
      </c>
      <c r="V36" s="110">
        <v>34.741374999999998</v>
      </c>
      <c r="W36" s="110">
        <v>35.360942999999999</v>
      </c>
      <c r="X36" s="110">
        <v>35.914088999999997</v>
      </c>
      <c r="Y36" s="110">
        <v>36.421612000000003</v>
      </c>
      <c r="Z36" s="110">
        <v>36.920833999999999</v>
      </c>
      <c r="AA36" s="110">
        <v>37.361305000000002</v>
      </c>
      <c r="AB36" s="110">
        <v>37.750397</v>
      </c>
      <c r="AC36" s="110">
        <v>38.098320000000001</v>
      </c>
      <c r="AD36" s="110">
        <v>38.436661000000001</v>
      </c>
      <c r="AE36" s="110">
        <v>38.731552000000001</v>
      </c>
      <c r="AF36" s="110">
        <v>38.966633000000002</v>
      </c>
      <c r="AG36" s="110">
        <v>39.150036</v>
      </c>
      <c r="AH36" s="110">
        <v>39.305163999999998</v>
      </c>
      <c r="AI36" s="110">
        <v>39.445723999999998</v>
      </c>
      <c r="AJ36" s="110">
        <v>39.579098000000002</v>
      </c>
      <c r="AK36" s="111">
        <v>2.9779E-2</v>
      </c>
    </row>
    <row r="38" spans="1:37" ht="15" customHeight="1">
      <c r="A38" s="105" t="s">
        <v>1487</v>
      </c>
      <c r="B38" s="109" t="s">
        <v>1488</v>
      </c>
      <c r="C38" s="110">
        <v>136.24589499999999</v>
      </c>
      <c r="D38" s="110">
        <v>134.10536200000001</v>
      </c>
      <c r="E38" s="110">
        <v>132.69598400000001</v>
      </c>
      <c r="F38" s="110">
        <v>131.79182399999999</v>
      </c>
      <c r="G38" s="110">
        <v>130.984467</v>
      </c>
      <c r="H38" s="110">
        <v>129.45713799999999</v>
      </c>
      <c r="I38" s="110">
        <v>128.40389999999999</v>
      </c>
      <c r="J38" s="110">
        <v>127.484932</v>
      </c>
      <c r="K38" s="110">
        <v>126.333466</v>
      </c>
      <c r="L38" s="110">
        <v>125.111389</v>
      </c>
      <c r="M38" s="110">
        <v>124.287598</v>
      </c>
      <c r="N38" s="110">
        <v>123.87571</v>
      </c>
      <c r="O38" s="110">
        <v>123.822845</v>
      </c>
      <c r="P38" s="110">
        <v>124.152069</v>
      </c>
      <c r="Q38" s="110">
        <v>125.075912</v>
      </c>
      <c r="R38" s="110">
        <v>125.936356</v>
      </c>
      <c r="S38" s="110">
        <v>126.898926</v>
      </c>
      <c r="T38" s="110">
        <v>128.215836</v>
      </c>
      <c r="U38" s="110">
        <v>129.46658300000001</v>
      </c>
      <c r="V38" s="110">
        <v>130.57148699999999</v>
      </c>
      <c r="W38" s="110">
        <v>131.67967200000001</v>
      </c>
      <c r="X38" s="110">
        <v>132.80165099999999</v>
      </c>
      <c r="Y38" s="110">
        <v>133.797348</v>
      </c>
      <c r="Z38" s="110">
        <v>134.77969400000001</v>
      </c>
      <c r="AA38" s="110">
        <v>135.69125399999999</v>
      </c>
      <c r="AB38" s="110">
        <v>136.73272700000001</v>
      </c>
      <c r="AC38" s="110">
        <v>137.70684800000001</v>
      </c>
      <c r="AD38" s="110">
        <v>138.78993199999999</v>
      </c>
      <c r="AE38" s="110">
        <v>139.85545300000001</v>
      </c>
      <c r="AF38" s="110">
        <v>140.770218</v>
      </c>
      <c r="AG38" s="110">
        <v>141.41783100000001</v>
      </c>
      <c r="AH38" s="110">
        <v>141.841995</v>
      </c>
      <c r="AI38" s="110">
        <v>142.25067100000001</v>
      </c>
      <c r="AJ38" s="110">
        <v>142.54783599999999</v>
      </c>
      <c r="AK38" s="111">
        <v>1.91E-3</v>
      </c>
    </row>
    <row r="40" spans="1:37" ht="15" customHeight="1">
      <c r="B40" s="108" t="s">
        <v>1418</v>
      </c>
    </row>
    <row r="41" spans="1:37" ht="15" customHeight="1">
      <c r="B41" s="108" t="s">
        <v>1419</v>
      </c>
    </row>
    <row r="42" spans="1:37" ht="15" customHeight="1">
      <c r="A42" s="105" t="s">
        <v>1489</v>
      </c>
      <c r="B42" s="109" t="s">
        <v>1380</v>
      </c>
      <c r="C42" s="110">
        <v>104.022598</v>
      </c>
      <c r="D42" s="110">
        <v>98.806601999999998</v>
      </c>
      <c r="E42" s="110">
        <v>95.538673000000003</v>
      </c>
      <c r="F42" s="110">
        <v>92.583045999999996</v>
      </c>
      <c r="G42" s="110">
        <v>88.921227000000002</v>
      </c>
      <c r="H42" s="110">
        <v>84.337776000000005</v>
      </c>
      <c r="I42" s="110">
        <v>80.149231</v>
      </c>
      <c r="J42" s="110">
        <v>76.256241000000003</v>
      </c>
      <c r="K42" s="110">
        <v>72.547043000000002</v>
      </c>
      <c r="L42" s="110">
        <v>69.612067999999994</v>
      </c>
      <c r="M42" s="110">
        <v>66.857376000000002</v>
      </c>
      <c r="N42" s="110">
        <v>64.422859000000003</v>
      </c>
      <c r="O42" s="110">
        <v>61.979346999999997</v>
      </c>
      <c r="P42" s="110">
        <v>59.782639000000003</v>
      </c>
      <c r="Q42" s="110">
        <v>57.945205999999999</v>
      </c>
      <c r="R42" s="110">
        <v>56.305304999999997</v>
      </c>
      <c r="S42" s="110">
        <v>54.896118000000001</v>
      </c>
      <c r="T42" s="110">
        <v>53.828426</v>
      </c>
      <c r="U42" s="110">
        <v>52.741432000000003</v>
      </c>
      <c r="V42" s="110">
        <v>51.702671000000002</v>
      </c>
      <c r="W42" s="110">
        <v>50.821342000000001</v>
      </c>
      <c r="X42" s="110">
        <v>50.087325999999997</v>
      </c>
      <c r="Y42" s="110">
        <v>49.329681000000001</v>
      </c>
      <c r="Z42" s="110">
        <v>48.551124999999999</v>
      </c>
      <c r="AA42" s="110">
        <v>47.879973999999997</v>
      </c>
      <c r="AB42" s="110">
        <v>47.373569000000003</v>
      </c>
      <c r="AC42" s="110">
        <v>46.921841000000001</v>
      </c>
      <c r="AD42" s="110">
        <v>46.602612000000001</v>
      </c>
      <c r="AE42" s="110">
        <v>46.358291999999999</v>
      </c>
      <c r="AF42" s="110">
        <v>46.187054000000003</v>
      </c>
      <c r="AG42" s="110">
        <v>46.020091999999998</v>
      </c>
      <c r="AH42" s="110">
        <v>45.817771999999998</v>
      </c>
      <c r="AI42" s="110">
        <v>45.690178000000003</v>
      </c>
      <c r="AJ42" s="110">
        <v>45.590164000000001</v>
      </c>
      <c r="AK42" s="111">
        <v>-2.3880999999999999E-2</v>
      </c>
    </row>
    <row r="43" spans="1:37" ht="15" customHeight="1">
      <c r="A43" s="105" t="s">
        <v>1490</v>
      </c>
      <c r="B43" s="109" t="s">
        <v>1382</v>
      </c>
      <c r="C43" s="110">
        <v>0.50105500000000003</v>
      </c>
      <c r="D43" s="110">
        <v>0.51843499999999998</v>
      </c>
      <c r="E43" s="110">
        <v>0.539578</v>
      </c>
      <c r="F43" s="110">
        <v>0.56405400000000006</v>
      </c>
      <c r="G43" s="110">
        <v>0.59232700000000005</v>
      </c>
      <c r="H43" s="110">
        <v>0.62027699999999997</v>
      </c>
      <c r="I43" s="110">
        <v>0.65048499999999998</v>
      </c>
      <c r="J43" s="110">
        <v>0.68227000000000004</v>
      </c>
      <c r="K43" s="110">
        <v>0.71693399999999996</v>
      </c>
      <c r="L43" s="110">
        <v>0.75508900000000001</v>
      </c>
      <c r="M43" s="110">
        <v>0.79390099999999997</v>
      </c>
      <c r="N43" s="110">
        <v>0.83451399999999998</v>
      </c>
      <c r="O43" s="110">
        <v>0.87582899999999997</v>
      </c>
      <c r="P43" s="110">
        <v>0.91900599999999999</v>
      </c>
      <c r="Q43" s="110">
        <v>0.96464300000000003</v>
      </c>
      <c r="R43" s="110">
        <v>1.00867</v>
      </c>
      <c r="S43" s="110">
        <v>1.0526249999999999</v>
      </c>
      <c r="T43" s="110">
        <v>1.0965130000000001</v>
      </c>
      <c r="U43" s="110">
        <v>1.138191</v>
      </c>
      <c r="V43" s="110">
        <v>1.1770149999999999</v>
      </c>
      <c r="W43" s="110">
        <v>1.2145509999999999</v>
      </c>
      <c r="X43" s="110">
        <v>1.2510019999999999</v>
      </c>
      <c r="Y43" s="110">
        <v>1.2818890000000001</v>
      </c>
      <c r="Z43" s="110">
        <v>1.309172</v>
      </c>
      <c r="AA43" s="110">
        <v>1.336759</v>
      </c>
      <c r="AB43" s="110">
        <v>1.3624540000000001</v>
      </c>
      <c r="AC43" s="110">
        <v>1.3857390000000001</v>
      </c>
      <c r="AD43" s="110">
        <v>1.4083159999999999</v>
      </c>
      <c r="AE43" s="110">
        <v>1.4288959999999999</v>
      </c>
      <c r="AF43" s="110">
        <v>1.447792</v>
      </c>
      <c r="AG43" s="110">
        <v>1.464172</v>
      </c>
      <c r="AH43" s="110">
        <v>1.4775240000000001</v>
      </c>
      <c r="AI43" s="110">
        <v>1.4899659999999999</v>
      </c>
      <c r="AJ43" s="110">
        <v>1.501255</v>
      </c>
      <c r="AK43" s="111">
        <v>3.3785000000000003E-2</v>
      </c>
    </row>
    <row r="44" spans="1:37" ht="15" customHeight="1">
      <c r="A44" s="105" t="s">
        <v>1491</v>
      </c>
      <c r="B44" s="109" t="s">
        <v>1423</v>
      </c>
      <c r="C44" s="110">
        <v>104.523651</v>
      </c>
      <c r="D44" s="110">
        <v>99.325035</v>
      </c>
      <c r="E44" s="110">
        <v>96.078254999999999</v>
      </c>
      <c r="F44" s="110">
        <v>93.147102000000004</v>
      </c>
      <c r="G44" s="110">
        <v>89.513549999999995</v>
      </c>
      <c r="H44" s="110">
        <v>84.958054000000004</v>
      </c>
      <c r="I44" s="110">
        <v>80.799712999999997</v>
      </c>
      <c r="J44" s="110">
        <v>76.938507000000001</v>
      </c>
      <c r="K44" s="110">
        <v>73.263976999999997</v>
      </c>
      <c r="L44" s="110">
        <v>70.367157000000006</v>
      </c>
      <c r="M44" s="110">
        <v>67.651275999999996</v>
      </c>
      <c r="N44" s="110">
        <v>65.257369999999995</v>
      </c>
      <c r="O44" s="110">
        <v>62.855175000000003</v>
      </c>
      <c r="P44" s="110">
        <v>60.701644999999999</v>
      </c>
      <c r="Q44" s="110">
        <v>58.909846999999999</v>
      </c>
      <c r="R44" s="110">
        <v>57.313975999999997</v>
      </c>
      <c r="S44" s="110">
        <v>55.948742000000003</v>
      </c>
      <c r="T44" s="110">
        <v>54.924937999999997</v>
      </c>
      <c r="U44" s="110">
        <v>53.879623000000002</v>
      </c>
      <c r="V44" s="110">
        <v>52.879683999999997</v>
      </c>
      <c r="W44" s="110">
        <v>52.035891999999997</v>
      </c>
      <c r="X44" s="110">
        <v>51.338329000000002</v>
      </c>
      <c r="Y44" s="110">
        <v>50.611572000000002</v>
      </c>
      <c r="Z44" s="110">
        <v>49.860298</v>
      </c>
      <c r="AA44" s="110">
        <v>49.216732</v>
      </c>
      <c r="AB44" s="110">
        <v>48.736023000000003</v>
      </c>
      <c r="AC44" s="110">
        <v>48.307578999999997</v>
      </c>
      <c r="AD44" s="110">
        <v>48.010928999999997</v>
      </c>
      <c r="AE44" s="110">
        <v>47.787188999999998</v>
      </c>
      <c r="AF44" s="110">
        <v>47.634846000000003</v>
      </c>
      <c r="AG44" s="110">
        <v>47.484264000000003</v>
      </c>
      <c r="AH44" s="110">
        <v>47.295296</v>
      </c>
      <c r="AI44" s="110">
        <v>47.180145000000003</v>
      </c>
      <c r="AJ44" s="110">
        <v>47.091419000000002</v>
      </c>
      <c r="AK44" s="111">
        <v>-2.3052E-2</v>
      </c>
    </row>
    <row r="46" spans="1:37" ht="15" customHeight="1">
      <c r="B46" s="108" t="s">
        <v>1424</v>
      </c>
    </row>
    <row r="47" spans="1:37" ht="15" customHeight="1">
      <c r="A47" s="105" t="s">
        <v>1492</v>
      </c>
      <c r="B47" s="109" t="s">
        <v>1387</v>
      </c>
      <c r="C47" s="110">
        <v>27.157195999999999</v>
      </c>
      <c r="D47" s="110">
        <v>25.649304999999998</v>
      </c>
      <c r="E47" s="110">
        <v>24.626819999999999</v>
      </c>
      <c r="F47" s="110">
        <v>23.774778000000001</v>
      </c>
      <c r="G47" s="110">
        <v>23.001747000000002</v>
      </c>
      <c r="H47" s="110">
        <v>22.206823</v>
      </c>
      <c r="I47" s="110">
        <v>21.48996</v>
      </c>
      <c r="J47" s="110">
        <v>20.805256</v>
      </c>
      <c r="K47" s="110">
        <v>20.109515999999999</v>
      </c>
      <c r="L47" s="110">
        <v>19.468402999999999</v>
      </c>
      <c r="M47" s="110">
        <v>18.741064000000001</v>
      </c>
      <c r="N47" s="110">
        <v>18.007576</v>
      </c>
      <c r="O47" s="110">
        <v>17.295078</v>
      </c>
      <c r="P47" s="110">
        <v>16.645733</v>
      </c>
      <c r="Q47" s="110">
        <v>16.081962999999998</v>
      </c>
      <c r="R47" s="110">
        <v>15.500571000000001</v>
      </c>
      <c r="S47" s="110">
        <v>14.998894</v>
      </c>
      <c r="T47" s="110">
        <v>14.595912999999999</v>
      </c>
      <c r="U47" s="110">
        <v>14.214464</v>
      </c>
      <c r="V47" s="110">
        <v>13.849216</v>
      </c>
      <c r="W47" s="110">
        <v>13.562913999999999</v>
      </c>
      <c r="X47" s="110">
        <v>13.283056999999999</v>
      </c>
      <c r="Y47" s="110">
        <v>13.053547999999999</v>
      </c>
      <c r="Z47" s="110">
        <v>12.931945000000001</v>
      </c>
      <c r="AA47" s="110">
        <v>12.837146000000001</v>
      </c>
      <c r="AB47" s="110">
        <v>12.755709</v>
      </c>
      <c r="AC47" s="110">
        <v>12.682012</v>
      </c>
      <c r="AD47" s="110">
        <v>12.641558</v>
      </c>
      <c r="AE47" s="110">
        <v>12.611107000000001</v>
      </c>
      <c r="AF47" s="110">
        <v>12.591317999999999</v>
      </c>
      <c r="AG47" s="110">
        <v>12.568799</v>
      </c>
      <c r="AH47" s="110">
        <v>12.534651</v>
      </c>
      <c r="AI47" s="110">
        <v>12.518934</v>
      </c>
      <c r="AJ47" s="110">
        <v>12.515245999999999</v>
      </c>
      <c r="AK47" s="111">
        <v>-2.2173999999999999E-2</v>
      </c>
    </row>
    <row r="48" spans="1:37" ht="15" customHeight="1">
      <c r="A48" s="105" t="s">
        <v>1493</v>
      </c>
      <c r="B48" s="109" t="s">
        <v>1389</v>
      </c>
      <c r="C48" s="110">
        <v>0.106657</v>
      </c>
      <c r="D48" s="110">
        <v>0.188027</v>
      </c>
      <c r="E48" s="110">
        <v>0.32735500000000001</v>
      </c>
      <c r="F48" s="110">
        <v>0.54888300000000001</v>
      </c>
      <c r="G48" s="110">
        <v>0.92951499999999998</v>
      </c>
      <c r="H48" s="110">
        <v>1.4389209999999999</v>
      </c>
      <c r="I48" s="110">
        <v>1.8352269999999999</v>
      </c>
      <c r="J48" s="110">
        <v>2.21698</v>
      </c>
      <c r="K48" s="110">
        <v>2.5769310000000001</v>
      </c>
      <c r="L48" s="110">
        <v>2.824967</v>
      </c>
      <c r="M48" s="110">
        <v>3.0073650000000001</v>
      </c>
      <c r="N48" s="110">
        <v>3.1242640000000002</v>
      </c>
      <c r="O48" s="110">
        <v>3.2368199999999998</v>
      </c>
      <c r="P48" s="110">
        <v>3.333774</v>
      </c>
      <c r="Q48" s="110">
        <v>3.410784</v>
      </c>
      <c r="R48" s="110">
        <v>3.4182610000000002</v>
      </c>
      <c r="S48" s="110">
        <v>3.3874949999999999</v>
      </c>
      <c r="T48" s="110">
        <v>3.3618929999999998</v>
      </c>
      <c r="U48" s="110">
        <v>3.3364199999999999</v>
      </c>
      <c r="V48" s="110">
        <v>3.3163149999999999</v>
      </c>
      <c r="W48" s="110">
        <v>3.2850790000000001</v>
      </c>
      <c r="X48" s="110">
        <v>3.2524850000000001</v>
      </c>
      <c r="Y48" s="110">
        <v>3.2257539999999998</v>
      </c>
      <c r="Z48" s="110">
        <v>3.2107000000000001</v>
      </c>
      <c r="AA48" s="110">
        <v>3.1811820000000002</v>
      </c>
      <c r="AB48" s="110">
        <v>3.1492740000000001</v>
      </c>
      <c r="AC48" s="110">
        <v>3.11951</v>
      </c>
      <c r="AD48" s="110">
        <v>3.0926840000000002</v>
      </c>
      <c r="AE48" s="110">
        <v>3.0640589999999999</v>
      </c>
      <c r="AF48" s="110">
        <v>3.0357669999999999</v>
      </c>
      <c r="AG48" s="110">
        <v>3.0116420000000002</v>
      </c>
      <c r="AH48" s="110">
        <v>2.9932479999999999</v>
      </c>
      <c r="AI48" s="110">
        <v>2.9787910000000002</v>
      </c>
      <c r="AJ48" s="110">
        <v>2.9723739999999998</v>
      </c>
      <c r="AK48" s="111">
        <v>9.0096999999999997E-2</v>
      </c>
    </row>
    <row r="49" spans="1:37" ht="15" customHeight="1">
      <c r="A49" s="105" t="s">
        <v>1494</v>
      </c>
      <c r="B49" s="109" t="s">
        <v>1391</v>
      </c>
      <c r="C49" s="110">
        <v>6.3993999999999995E-2</v>
      </c>
      <c r="D49" s="110">
        <v>0.109696</v>
      </c>
      <c r="E49" s="110">
        <v>0.19306999999999999</v>
      </c>
      <c r="F49" s="110">
        <v>0.32295000000000001</v>
      </c>
      <c r="G49" s="110">
        <v>0.54530800000000001</v>
      </c>
      <c r="H49" s="110">
        <v>0.84246399999999999</v>
      </c>
      <c r="I49" s="110">
        <v>1.075359</v>
      </c>
      <c r="J49" s="110">
        <v>1.3011219999999999</v>
      </c>
      <c r="K49" s="110">
        <v>1.5199229999999999</v>
      </c>
      <c r="L49" s="110">
        <v>1.67554</v>
      </c>
      <c r="M49" s="110">
        <v>1.793674</v>
      </c>
      <c r="N49" s="110">
        <v>1.8768910000000001</v>
      </c>
      <c r="O49" s="110">
        <v>1.959597</v>
      </c>
      <c r="P49" s="110">
        <v>2.0361760000000002</v>
      </c>
      <c r="Q49" s="110">
        <v>2.103853</v>
      </c>
      <c r="R49" s="110">
        <v>2.1344609999999999</v>
      </c>
      <c r="S49" s="110">
        <v>2.1459630000000001</v>
      </c>
      <c r="T49" s="110">
        <v>2.1614149999999999</v>
      </c>
      <c r="U49" s="110">
        <v>2.1766580000000002</v>
      </c>
      <c r="V49" s="110">
        <v>2.1940279999999999</v>
      </c>
      <c r="W49" s="110">
        <v>2.2053959999999999</v>
      </c>
      <c r="X49" s="110">
        <v>2.2145359999999998</v>
      </c>
      <c r="Y49" s="110">
        <v>2.224707</v>
      </c>
      <c r="Z49" s="110">
        <v>2.239411</v>
      </c>
      <c r="AA49" s="110">
        <v>2.2445360000000001</v>
      </c>
      <c r="AB49" s="110">
        <v>2.2457549999999999</v>
      </c>
      <c r="AC49" s="110">
        <v>2.2464300000000001</v>
      </c>
      <c r="AD49" s="110">
        <v>2.2481420000000001</v>
      </c>
      <c r="AE49" s="110">
        <v>2.2474789999999998</v>
      </c>
      <c r="AF49" s="110">
        <v>2.2457720000000001</v>
      </c>
      <c r="AG49" s="110">
        <v>2.2447879999999998</v>
      </c>
      <c r="AH49" s="110">
        <v>2.2451810000000001</v>
      </c>
      <c r="AI49" s="110">
        <v>2.2471100000000002</v>
      </c>
      <c r="AJ49" s="110">
        <v>2.2528489999999999</v>
      </c>
      <c r="AK49" s="111">
        <v>9.9048999999999998E-2</v>
      </c>
    </row>
    <row r="50" spans="1:37" ht="15" customHeight="1">
      <c r="A50" s="105" t="s">
        <v>1495</v>
      </c>
      <c r="B50" s="109" t="s">
        <v>1393</v>
      </c>
      <c r="C50" s="110">
        <v>3.5552E-2</v>
      </c>
      <c r="D50" s="110">
        <v>8.0861000000000002E-2</v>
      </c>
      <c r="E50" s="110">
        <v>0.16107099999999999</v>
      </c>
      <c r="F50" s="110">
        <v>0.273372</v>
      </c>
      <c r="G50" s="110">
        <v>0.46128400000000003</v>
      </c>
      <c r="H50" s="110">
        <v>0.71253200000000005</v>
      </c>
      <c r="I50" s="110">
        <v>0.91041499999999997</v>
      </c>
      <c r="J50" s="110">
        <v>1.1028880000000001</v>
      </c>
      <c r="K50" s="110">
        <v>1.290586</v>
      </c>
      <c r="L50" s="110">
        <v>1.4255720000000001</v>
      </c>
      <c r="M50" s="110">
        <v>1.52932</v>
      </c>
      <c r="N50" s="110">
        <v>1.60453</v>
      </c>
      <c r="O50" s="110">
        <v>1.679851</v>
      </c>
      <c r="P50" s="110">
        <v>1.7506980000000001</v>
      </c>
      <c r="Q50" s="110">
        <v>1.8145720000000001</v>
      </c>
      <c r="R50" s="110">
        <v>1.8487769999999999</v>
      </c>
      <c r="S50" s="110">
        <v>1.8669849999999999</v>
      </c>
      <c r="T50" s="110">
        <v>1.8881680000000001</v>
      </c>
      <c r="U50" s="110">
        <v>1.9085380000000001</v>
      </c>
      <c r="V50" s="110">
        <v>1.9299280000000001</v>
      </c>
      <c r="W50" s="110">
        <v>1.946043</v>
      </c>
      <c r="X50" s="110">
        <v>1.959449</v>
      </c>
      <c r="Y50" s="110">
        <v>1.972796</v>
      </c>
      <c r="Z50" s="110">
        <v>1.989142</v>
      </c>
      <c r="AA50" s="110">
        <v>1.9968729999999999</v>
      </c>
      <c r="AB50" s="110">
        <v>2.0005869999999999</v>
      </c>
      <c r="AC50" s="110">
        <v>2.003304</v>
      </c>
      <c r="AD50" s="110">
        <v>2.006532</v>
      </c>
      <c r="AE50" s="110">
        <v>2.0073919999999998</v>
      </c>
      <c r="AF50" s="110">
        <v>2.0070990000000002</v>
      </c>
      <c r="AG50" s="110">
        <v>2.0070420000000002</v>
      </c>
      <c r="AH50" s="110">
        <v>2.0077560000000001</v>
      </c>
      <c r="AI50" s="110">
        <v>2.0096120000000002</v>
      </c>
      <c r="AJ50" s="110">
        <v>2.0145330000000001</v>
      </c>
      <c r="AK50" s="111">
        <v>0.10570300000000001</v>
      </c>
    </row>
    <row r="51" spans="1:37" ht="15" customHeight="1">
      <c r="A51" s="105" t="s">
        <v>1496</v>
      </c>
      <c r="B51" s="109" t="s">
        <v>1395</v>
      </c>
      <c r="C51" s="110">
        <v>0.30205799999999999</v>
      </c>
      <c r="D51" s="110">
        <v>0.72938499999999995</v>
      </c>
      <c r="E51" s="110">
        <v>1.0069950000000001</v>
      </c>
      <c r="F51" s="110">
        <v>1.2038150000000001</v>
      </c>
      <c r="G51" s="110">
        <v>1.620662</v>
      </c>
      <c r="H51" s="110">
        <v>2.0573130000000002</v>
      </c>
      <c r="I51" s="110">
        <v>2.4940790000000002</v>
      </c>
      <c r="J51" s="110">
        <v>2.8958059999999999</v>
      </c>
      <c r="K51" s="110">
        <v>3.288157</v>
      </c>
      <c r="L51" s="110">
        <v>3.5683829999999999</v>
      </c>
      <c r="M51" s="110">
        <v>3.7698909999999999</v>
      </c>
      <c r="N51" s="110">
        <v>3.9081899999999998</v>
      </c>
      <c r="O51" s="110">
        <v>4.0396510000000001</v>
      </c>
      <c r="P51" s="110">
        <v>4.157521</v>
      </c>
      <c r="Q51" s="110">
        <v>4.2506149999999998</v>
      </c>
      <c r="R51" s="110">
        <v>4.3260019999999999</v>
      </c>
      <c r="S51" s="110">
        <v>4.3902070000000002</v>
      </c>
      <c r="T51" s="110">
        <v>4.4498449999999998</v>
      </c>
      <c r="U51" s="110">
        <v>4.5011539999999997</v>
      </c>
      <c r="V51" s="110">
        <v>4.5529380000000002</v>
      </c>
      <c r="W51" s="110">
        <v>4.6116619999999999</v>
      </c>
      <c r="X51" s="110">
        <v>4.6435599999999999</v>
      </c>
      <c r="Y51" s="110">
        <v>4.6692920000000004</v>
      </c>
      <c r="Z51" s="110">
        <v>4.6961269999999997</v>
      </c>
      <c r="AA51" s="110">
        <v>4.7142580000000001</v>
      </c>
      <c r="AB51" s="110">
        <v>4.7245520000000001</v>
      </c>
      <c r="AC51" s="110">
        <v>4.7345759999999997</v>
      </c>
      <c r="AD51" s="110">
        <v>4.7462910000000003</v>
      </c>
      <c r="AE51" s="110">
        <v>4.7524100000000002</v>
      </c>
      <c r="AF51" s="110">
        <v>4.7533019999999997</v>
      </c>
      <c r="AG51" s="110">
        <v>4.7546340000000002</v>
      </c>
      <c r="AH51" s="110">
        <v>4.7552079999999997</v>
      </c>
      <c r="AI51" s="110">
        <v>4.7552459999999996</v>
      </c>
      <c r="AJ51" s="110">
        <v>4.7622530000000003</v>
      </c>
      <c r="AK51" s="111">
        <v>6.0387000000000003E-2</v>
      </c>
    </row>
    <row r="52" spans="1:37" ht="15" customHeight="1">
      <c r="A52" s="105" t="s">
        <v>1497</v>
      </c>
      <c r="B52" s="109" t="s">
        <v>1397</v>
      </c>
      <c r="C52" s="110">
        <v>0.15635499999999999</v>
      </c>
      <c r="D52" s="110">
        <v>0.41363699999999998</v>
      </c>
      <c r="E52" s="110">
        <v>0.58128500000000005</v>
      </c>
      <c r="F52" s="110">
        <v>0.69863799999999998</v>
      </c>
      <c r="G52" s="110">
        <v>0.948075</v>
      </c>
      <c r="H52" s="110">
        <v>1.2099519999999999</v>
      </c>
      <c r="I52" s="110">
        <v>1.472648</v>
      </c>
      <c r="J52" s="110">
        <v>1.715144</v>
      </c>
      <c r="K52" s="110">
        <v>1.952858</v>
      </c>
      <c r="L52" s="110">
        <v>2.124196</v>
      </c>
      <c r="M52" s="110">
        <v>2.2492570000000001</v>
      </c>
      <c r="N52" s="110">
        <v>2.3373789999999999</v>
      </c>
      <c r="O52" s="110">
        <v>2.4222959999999998</v>
      </c>
      <c r="P52" s="110">
        <v>2.4999250000000002</v>
      </c>
      <c r="Q52" s="110">
        <v>2.563482</v>
      </c>
      <c r="R52" s="110">
        <v>2.6169319999999998</v>
      </c>
      <c r="S52" s="110">
        <v>2.66412</v>
      </c>
      <c r="T52" s="110">
        <v>2.7088350000000001</v>
      </c>
      <c r="U52" s="110">
        <v>2.7485789999999999</v>
      </c>
      <c r="V52" s="110">
        <v>2.7884600000000002</v>
      </c>
      <c r="W52" s="110">
        <v>2.8322989999999999</v>
      </c>
      <c r="X52" s="110">
        <v>2.8605299999999998</v>
      </c>
      <c r="Y52" s="110">
        <v>2.8844630000000002</v>
      </c>
      <c r="Z52" s="110">
        <v>2.9084409999999998</v>
      </c>
      <c r="AA52" s="110">
        <v>2.9271720000000001</v>
      </c>
      <c r="AB52" s="110">
        <v>2.9400930000000001</v>
      </c>
      <c r="AC52" s="110">
        <v>2.9521350000000002</v>
      </c>
      <c r="AD52" s="110">
        <v>2.964696</v>
      </c>
      <c r="AE52" s="110">
        <v>2.9733589999999999</v>
      </c>
      <c r="AF52" s="110">
        <v>2.9784000000000002</v>
      </c>
      <c r="AG52" s="110">
        <v>2.983177</v>
      </c>
      <c r="AH52" s="110">
        <v>2.9869599999999998</v>
      </c>
      <c r="AI52" s="110">
        <v>2.9900289999999998</v>
      </c>
      <c r="AJ52" s="110">
        <v>2.996896</v>
      </c>
      <c r="AK52" s="111">
        <v>6.3840999999999995E-2</v>
      </c>
    </row>
    <row r="53" spans="1:37" ht="15" customHeight="1">
      <c r="A53" s="105" t="s">
        <v>1498</v>
      </c>
      <c r="B53" s="109" t="s">
        <v>1399</v>
      </c>
      <c r="C53" s="110">
        <v>0</v>
      </c>
      <c r="D53" s="110">
        <v>0</v>
      </c>
      <c r="E53" s="110">
        <v>0</v>
      </c>
      <c r="F53" s="110">
        <v>0</v>
      </c>
      <c r="G53" s="110">
        <v>0</v>
      </c>
      <c r="H53" s="110">
        <v>0</v>
      </c>
      <c r="I53" s="110">
        <v>0</v>
      </c>
      <c r="J53" s="110">
        <v>0</v>
      </c>
      <c r="K53" s="110">
        <v>0</v>
      </c>
      <c r="L53" s="110">
        <v>1.22E-4</v>
      </c>
      <c r="M53" s="110">
        <v>2.5599999999999999E-4</v>
      </c>
      <c r="N53" s="110">
        <v>4.1100000000000002E-4</v>
      </c>
      <c r="O53" s="110">
        <v>5.9699999999999998E-4</v>
      </c>
      <c r="P53" s="110">
        <v>8.2799999999999996E-4</v>
      </c>
      <c r="Q53" s="110">
        <v>1.1180000000000001E-3</v>
      </c>
      <c r="R53" s="110">
        <v>1.4729999999999999E-3</v>
      </c>
      <c r="S53" s="110">
        <v>1.91E-3</v>
      </c>
      <c r="T53" s="110">
        <v>2.4420000000000002E-3</v>
      </c>
      <c r="U53" s="110">
        <v>3.0760000000000002E-3</v>
      </c>
      <c r="V53" s="110">
        <v>3.8140000000000001E-3</v>
      </c>
      <c r="W53" s="110">
        <v>4.6670000000000001E-3</v>
      </c>
      <c r="X53" s="110">
        <v>5.6259999999999999E-3</v>
      </c>
      <c r="Y53" s="110">
        <v>6.6740000000000002E-3</v>
      </c>
      <c r="Z53" s="110">
        <v>7.7990000000000004E-3</v>
      </c>
      <c r="AA53" s="110">
        <v>8.9809999999999994E-3</v>
      </c>
      <c r="AB53" s="110">
        <v>1.0185E-2</v>
      </c>
      <c r="AC53" s="110">
        <v>1.1398E-2</v>
      </c>
      <c r="AD53" s="110">
        <v>1.2617E-2</v>
      </c>
      <c r="AE53" s="110">
        <v>1.3816E-2</v>
      </c>
      <c r="AF53" s="110">
        <v>1.4985999999999999E-2</v>
      </c>
      <c r="AG53" s="110">
        <v>1.6105999999999999E-2</v>
      </c>
      <c r="AH53" s="110">
        <v>1.7160999999999999E-2</v>
      </c>
      <c r="AI53" s="110">
        <v>1.8164E-2</v>
      </c>
      <c r="AJ53" s="110">
        <v>1.9108E-2</v>
      </c>
      <c r="AK53" s="111" t="s">
        <v>187</v>
      </c>
    </row>
    <row r="54" spans="1:37" ht="15" customHeight="1">
      <c r="A54" s="105" t="s">
        <v>1499</v>
      </c>
      <c r="B54" s="109" t="s">
        <v>1401</v>
      </c>
      <c r="C54" s="110">
        <v>0.85447700000000004</v>
      </c>
      <c r="D54" s="110">
        <v>0.76091799999999998</v>
      </c>
      <c r="E54" s="110">
        <v>0.66683700000000001</v>
      </c>
      <c r="F54" s="110">
        <v>0.67649700000000001</v>
      </c>
      <c r="G54" s="110">
        <v>0.712476</v>
      </c>
      <c r="H54" s="110">
        <v>0.75274300000000005</v>
      </c>
      <c r="I54" s="110">
        <v>0.80139400000000005</v>
      </c>
      <c r="J54" s="110">
        <v>0.86091200000000001</v>
      </c>
      <c r="K54" s="110">
        <v>0.93401599999999996</v>
      </c>
      <c r="L54" s="110">
        <v>1.0255339999999999</v>
      </c>
      <c r="M54" s="110">
        <v>1.1297090000000001</v>
      </c>
      <c r="N54" s="110">
        <v>1.2475620000000001</v>
      </c>
      <c r="O54" s="110">
        <v>1.375348</v>
      </c>
      <c r="P54" s="110">
        <v>1.514216</v>
      </c>
      <c r="Q54" s="110">
        <v>1.65909</v>
      </c>
      <c r="R54" s="110">
        <v>1.8055220000000001</v>
      </c>
      <c r="S54" s="110">
        <v>1.946801</v>
      </c>
      <c r="T54" s="110">
        <v>2.0883180000000001</v>
      </c>
      <c r="U54" s="110">
        <v>2.2204649999999999</v>
      </c>
      <c r="V54" s="110">
        <v>2.3427310000000001</v>
      </c>
      <c r="W54" s="110">
        <v>2.4558399999999998</v>
      </c>
      <c r="X54" s="110">
        <v>2.557966</v>
      </c>
      <c r="Y54" s="110">
        <v>2.6469900000000002</v>
      </c>
      <c r="Z54" s="110">
        <v>2.7242389999999999</v>
      </c>
      <c r="AA54" s="110">
        <v>2.7907639999999998</v>
      </c>
      <c r="AB54" s="110">
        <v>2.8451149999999998</v>
      </c>
      <c r="AC54" s="110">
        <v>2.8914559999999998</v>
      </c>
      <c r="AD54" s="110">
        <v>2.9352450000000001</v>
      </c>
      <c r="AE54" s="110">
        <v>2.973805</v>
      </c>
      <c r="AF54" s="110">
        <v>3.008594</v>
      </c>
      <c r="AG54" s="110">
        <v>3.0378180000000001</v>
      </c>
      <c r="AH54" s="110">
        <v>3.0604719999999999</v>
      </c>
      <c r="AI54" s="110">
        <v>3.0822229999999999</v>
      </c>
      <c r="AJ54" s="110">
        <v>3.1024219999999998</v>
      </c>
      <c r="AK54" s="111">
        <v>4.4898E-2</v>
      </c>
    </row>
    <row r="55" spans="1:37" ht="15" customHeight="1">
      <c r="A55" s="105" t="s">
        <v>1500</v>
      </c>
      <c r="B55" s="109" t="s">
        <v>1403</v>
      </c>
      <c r="C55" s="110">
        <v>0.40507100000000001</v>
      </c>
      <c r="D55" s="110">
        <v>0.29893900000000001</v>
      </c>
      <c r="E55" s="110">
        <v>0.18364</v>
      </c>
      <c r="F55" s="110">
        <v>0.156643</v>
      </c>
      <c r="G55" s="110">
        <v>0.14704999999999999</v>
      </c>
      <c r="H55" s="110">
        <v>0.13727</v>
      </c>
      <c r="I55" s="110">
        <v>0.127446</v>
      </c>
      <c r="J55" s="110">
        <v>0.11802700000000001</v>
      </c>
      <c r="K55" s="110">
        <v>0.109441</v>
      </c>
      <c r="L55" s="110">
        <v>0.10255599999999999</v>
      </c>
      <c r="M55" s="110">
        <v>9.6742999999999996E-2</v>
      </c>
      <c r="N55" s="110">
        <v>9.1636999999999996E-2</v>
      </c>
      <c r="O55" s="110">
        <v>8.6535000000000001E-2</v>
      </c>
      <c r="P55" s="110">
        <v>8.2394999999999996E-2</v>
      </c>
      <c r="Q55" s="110">
        <v>7.8744999999999996E-2</v>
      </c>
      <c r="R55" s="110">
        <v>7.5473999999999999E-2</v>
      </c>
      <c r="S55" s="110">
        <v>7.2533E-2</v>
      </c>
      <c r="T55" s="110">
        <v>7.0402000000000006E-2</v>
      </c>
      <c r="U55" s="110">
        <v>6.8363999999999994E-2</v>
      </c>
      <c r="V55" s="110">
        <v>6.6642000000000007E-2</v>
      </c>
      <c r="W55" s="110">
        <v>6.5167000000000003E-2</v>
      </c>
      <c r="X55" s="110">
        <v>6.3912999999999998E-2</v>
      </c>
      <c r="Y55" s="110">
        <v>6.2706999999999999E-2</v>
      </c>
      <c r="Z55" s="110">
        <v>6.1476999999999997E-2</v>
      </c>
      <c r="AA55" s="110">
        <v>6.0843000000000001E-2</v>
      </c>
      <c r="AB55" s="110">
        <v>5.9901999999999997E-2</v>
      </c>
      <c r="AC55" s="110">
        <v>5.9513000000000003E-2</v>
      </c>
      <c r="AD55" s="110">
        <v>5.9192000000000002E-2</v>
      </c>
      <c r="AE55" s="110">
        <v>5.8915000000000002E-2</v>
      </c>
      <c r="AF55" s="110">
        <v>5.8687000000000003E-2</v>
      </c>
      <c r="AG55" s="110">
        <v>5.8486999999999997E-2</v>
      </c>
      <c r="AH55" s="110">
        <v>5.8290000000000002E-2</v>
      </c>
      <c r="AI55" s="110">
        <v>5.8139000000000003E-2</v>
      </c>
      <c r="AJ55" s="110">
        <v>5.8022999999999998E-2</v>
      </c>
      <c r="AK55" s="111">
        <v>-4.9940999999999999E-2</v>
      </c>
    </row>
    <row r="56" spans="1:37" ht="15" customHeight="1">
      <c r="A56" s="105" t="s">
        <v>1501</v>
      </c>
      <c r="B56" s="109" t="s">
        <v>1405</v>
      </c>
      <c r="C56" s="110">
        <v>0.418462</v>
      </c>
      <c r="D56" s="110">
        <v>0.409835</v>
      </c>
      <c r="E56" s="110">
        <v>0.401451</v>
      </c>
      <c r="F56" s="110">
        <v>0.39274799999999999</v>
      </c>
      <c r="G56" s="110">
        <v>0.38418600000000003</v>
      </c>
      <c r="H56" s="110">
        <v>0.37413299999999999</v>
      </c>
      <c r="I56" s="110">
        <v>0.36436299999999999</v>
      </c>
      <c r="J56" s="110">
        <v>0.35492299999999999</v>
      </c>
      <c r="K56" s="110">
        <v>0.34553699999999998</v>
      </c>
      <c r="L56" s="110">
        <v>0.33718700000000001</v>
      </c>
      <c r="M56" s="110">
        <v>0.329044</v>
      </c>
      <c r="N56" s="110">
        <v>0.32153300000000001</v>
      </c>
      <c r="O56" s="110">
        <v>0.31387799999999999</v>
      </c>
      <c r="P56" s="110">
        <v>0.30719999999999997</v>
      </c>
      <c r="Q56" s="110">
        <v>0.30144599999999999</v>
      </c>
      <c r="R56" s="110">
        <v>0.29611599999999999</v>
      </c>
      <c r="S56" s="110">
        <v>0.29130499999999998</v>
      </c>
      <c r="T56" s="110">
        <v>0.28812199999999999</v>
      </c>
      <c r="U56" s="110">
        <v>0.2848</v>
      </c>
      <c r="V56" s="110">
        <v>0.28185300000000002</v>
      </c>
      <c r="W56" s="110">
        <v>0.27926899999999999</v>
      </c>
      <c r="X56" s="110">
        <v>0.276953</v>
      </c>
      <c r="Y56" s="110">
        <v>0.274501</v>
      </c>
      <c r="Z56" s="110">
        <v>0.27186700000000003</v>
      </c>
      <c r="AA56" s="110">
        <v>0.26983099999999999</v>
      </c>
      <c r="AB56" s="110">
        <v>0.26796300000000001</v>
      </c>
      <c r="AC56" s="110">
        <v>0.266268</v>
      </c>
      <c r="AD56" s="110">
        <v>0.26488699999999998</v>
      </c>
      <c r="AE56" s="110">
        <v>0.26369799999999999</v>
      </c>
      <c r="AF56" s="110">
        <v>0.26273999999999997</v>
      </c>
      <c r="AG56" s="110">
        <v>0.26190000000000002</v>
      </c>
      <c r="AH56" s="110">
        <v>0.26105899999999999</v>
      </c>
      <c r="AI56" s="110">
        <v>0.26042599999999999</v>
      </c>
      <c r="AJ56" s="110">
        <v>0.25995099999999999</v>
      </c>
      <c r="AK56" s="111">
        <v>-1.4126E-2</v>
      </c>
    </row>
    <row r="57" spans="1:37" ht="15" customHeight="1">
      <c r="A57" s="105" t="s">
        <v>1502</v>
      </c>
      <c r="B57" s="109" t="s">
        <v>1407</v>
      </c>
      <c r="C57" s="110">
        <v>0.183055</v>
      </c>
      <c r="D57" s="110">
        <v>0.170409</v>
      </c>
      <c r="E57" s="110">
        <v>0.159161</v>
      </c>
      <c r="F57" s="110">
        <v>0.14905599999999999</v>
      </c>
      <c r="G57" s="110">
        <v>0.13993700000000001</v>
      </c>
      <c r="H57" s="110">
        <v>0.13116900000000001</v>
      </c>
      <c r="I57" s="110">
        <v>0.12317500000000001</v>
      </c>
      <c r="J57" s="110">
        <v>0.115831</v>
      </c>
      <c r="K57" s="110">
        <v>0.109044</v>
      </c>
      <c r="L57" s="110">
        <v>0.10295700000000001</v>
      </c>
      <c r="M57" s="110">
        <v>9.7363000000000005E-2</v>
      </c>
      <c r="N57" s="110">
        <v>9.2341999999999994E-2</v>
      </c>
      <c r="O57" s="110">
        <v>8.7674000000000002E-2</v>
      </c>
      <c r="P57" s="110">
        <v>8.3451999999999998E-2</v>
      </c>
      <c r="Q57" s="110">
        <v>7.9767000000000005E-2</v>
      </c>
      <c r="R57" s="110">
        <v>7.6510999999999996E-2</v>
      </c>
      <c r="S57" s="110">
        <v>7.3615E-2</v>
      </c>
      <c r="T57" s="110">
        <v>7.1617E-2</v>
      </c>
      <c r="U57" s="110">
        <v>6.9702E-2</v>
      </c>
      <c r="V57" s="110">
        <v>6.8109000000000003E-2</v>
      </c>
      <c r="W57" s="110">
        <v>6.6744999999999999E-2</v>
      </c>
      <c r="X57" s="110">
        <v>6.5565999999999999E-2</v>
      </c>
      <c r="Y57" s="110">
        <v>6.4389000000000002E-2</v>
      </c>
      <c r="Z57" s="110">
        <v>6.3148999999999997E-2</v>
      </c>
      <c r="AA57" s="110">
        <v>6.2508999999999995E-2</v>
      </c>
      <c r="AB57" s="110">
        <v>6.2035E-2</v>
      </c>
      <c r="AC57" s="110">
        <v>6.1622000000000003E-2</v>
      </c>
      <c r="AD57" s="110">
        <v>6.1277999999999999E-2</v>
      </c>
      <c r="AE57" s="110">
        <v>6.0977999999999997E-2</v>
      </c>
      <c r="AF57" s="110">
        <v>6.0728999999999998E-2</v>
      </c>
      <c r="AG57" s="110">
        <v>6.0509E-2</v>
      </c>
      <c r="AH57" s="110">
        <v>6.0296000000000002E-2</v>
      </c>
      <c r="AI57" s="110">
        <v>6.0130000000000003E-2</v>
      </c>
      <c r="AJ57" s="110">
        <v>0.06</v>
      </c>
      <c r="AK57" s="111">
        <v>-3.2093999999999998E-2</v>
      </c>
    </row>
    <row r="58" spans="1:37" ht="15" customHeight="1">
      <c r="A58" s="105" t="s">
        <v>1503</v>
      </c>
      <c r="B58" s="109" t="s">
        <v>1409</v>
      </c>
      <c r="C58" s="110">
        <v>0.87697000000000003</v>
      </c>
      <c r="D58" s="110">
        <v>0.80457400000000001</v>
      </c>
      <c r="E58" s="110">
        <v>0.73912599999999995</v>
      </c>
      <c r="F58" s="110">
        <v>0.678678</v>
      </c>
      <c r="G58" s="110">
        <v>0.62247399999999997</v>
      </c>
      <c r="H58" s="110">
        <v>0.56812700000000005</v>
      </c>
      <c r="I58" s="110">
        <v>0.51764500000000002</v>
      </c>
      <c r="J58" s="110">
        <v>0.470829</v>
      </c>
      <c r="K58" s="110">
        <v>0.42732399999999998</v>
      </c>
      <c r="L58" s="110">
        <v>0.38790999999999998</v>
      </c>
      <c r="M58" s="110">
        <v>0.35199599999999998</v>
      </c>
      <c r="N58" s="110">
        <v>0.31988499999999997</v>
      </c>
      <c r="O58" s="110">
        <v>0.29063299999999997</v>
      </c>
      <c r="P58" s="110">
        <v>0.264455</v>
      </c>
      <c r="Q58" s="110">
        <v>0.24179400000000001</v>
      </c>
      <c r="R58" s="110">
        <v>0.22230900000000001</v>
      </c>
      <c r="S58" s="110">
        <v>0.20550499999999999</v>
      </c>
      <c r="T58" s="110">
        <v>0.193994</v>
      </c>
      <c r="U58" s="110">
        <v>0.18359500000000001</v>
      </c>
      <c r="V58" s="110">
        <v>0.17544499999999999</v>
      </c>
      <c r="W58" s="110">
        <v>0.16878399999999999</v>
      </c>
      <c r="X58" s="110">
        <v>0.16328400000000001</v>
      </c>
      <c r="Y58" s="110">
        <v>0.15800600000000001</v>
      </c>
      <c r="Z58" s="110">
        <v>0.152312</v>
      </c>
      <c r="AA58" s="110">
        <v>0.151306</v>
      </c>
      <c r="AB58" s="110">
        <v>0.15029899999999999</v>
      </c>
      <c r="AC58" s="110">
        <v>0.14937</v>
      </c>
      <c r="AD58" s="110">
        <v>0.148619</v>
      </c>
      <c r="AE58" s="110">
        <v>0.147977</v>
      </c>
      <c r="AF58" s="110">
        <v>0.14746699999999999</v>
      </c>
      <c r="AG58" s="110">
        <v>0.14702000000000001</v>
      </c>
      <c r="AH58" s="110">
        <v>0.146567</v>
      </c>
      <c r="AI58" s="110">
        <v>0.146231</v>
      </c>
      <c r="AJ58" s="110">
        <v>0.145985</v>
      </c>
      <c r="AK58" s="111">
        <v>-5.194E-2</v>
      </c>
    </row>
    <row r="59" spans="1:37" ht="15" customHeight="1">
      <c r="A59" s="105" t="s">
        <v>1504</v>
      </c>
      <c r="B59" s="109" t="s">
        <v>1411</v>
      </c>
      <c r="C59" s="110">
        <v>0</v>
      </c>
      <c r="D59" s="110">
        <v>0</v>
      </c>
      <c r="E59" s="110">
        <v>0</v>
      </c>
      <c r="F59" s="110">
        <v>0</v>
      </c>
      <c r="G59" s="110">
        <v>0</v>
      </c>
      <c r="H59" s="110">
        <v>0</v>
      </c>
      <c r="I59" s="110">
        <v>0</v>
      </c>
      <c r="J59" s="110">
        <v>0</v>
      </c>
      <c r="K59" s="110">
        <v>0</v>
      </c>
      <c r="L59" s="110">
        <v>0</v>
      </c>
      <c r="M59" s="110">
        <v>0</v>
      </c>
      <c r="N59" s="110">
        <v>0</v>
      </c>
      <c r="O59" s="110">
        <v>0</v>
      </c>
      <c r="P59" s="110">
        <v>0</v>
      </c>
      <c r="Q59" s="110">
        <v>0</v>
      </c>
      <c r="R59" s="110">
        <v>0</v>
      </c>
      <c r="S59" s="110">
        <v>0</v>
      </c>
      <c r="T59" s="110">
        <v>0</v>
      </c>
      <c r="U59" s="110">
        <v>0</v>
      </c>
      <c r="V59" s="110">
        <v>0</v>
      </c>
      <c r="W59" s="110">
        <v>0</v>
      </c>
      <c r="X59" s="110">
        <v>0</v>
      </c>
      <c r="Y59" s="110">
        <v>0</v>
      </c>
      <c r="Z59" s="110">
        <v>0</v>
      </c>
      <c r="AA59" s="110">
        <v>0</v>
      </c>
      <c r="AB59" s="110">
        <v>0</v>
      </c>
      <c r="AC59" s="110">
        <v>0</v>
      </c>
      <c r="AD59" s="110">
        <v>0</v>
      </c>
      <c r="AE59" s="110">
        <v>0</v>
      </c>
      <c r="AF59" s="110">
        <v>0</v>
      </c>
      <c r="AG59" s="110">
        <v>0</v>
      </c>
      <c r="AH59" s="110">
        <v>0</v>
      </c>
      <c r="AI59" s="110">
        <v>0</v>
      </c>
      <c r="AJ59" s="110">
        <v>0</v>
      </c>
      <c r="AK59" s="111" t="s">
        <v>187</v>
      </c>
    </row>
    <row r="60" spans="1:37" ht="15" customHeight="1">
      <c r="A60" s="105" t="s">
        <v>1505</v>
      </c>
      <c r="B60" s="109" t="s">
        <v>1413</v>
      </c>
      <c r="C60" s="110">
        <v>3.5552E-2</v>
      </c>
      <c r="D60" s="110">
        <v>8.0861000000000002E-2</v>
      </c>
      <c r="E60" s="110">
        <v>0.154226</v>
      </c>
      <c r="F60" s="110">
        <v>0.26165699999999997</v>
      </c>
      <c r="G60" s="110">
        <v>0.44467099999999998</v>
      </c>
      <c r="H60" s="110">
        <v>0.68977200000000005</v>
      </c>
      <c r="I60" s="110">
        <v>0.88040099999999999</v>
      </c>
      <c r="J60" s="110">
        <v>1.0638320000000001</v>
      </c>
      <c r="K60" s="110">
        <v>1.2363569999999999</v>
      </c>
      <c r="L60" s="110">
        <v>1.354401</v>
      </c>
      <c r="M60" s="110">
        <v>1.440377</v>
      </c>
      <c r="N60" s="110">
        <v>1.4941450000000001</v>
      </c>
      <c r="O60" s="110">
        <v>1.545469</v>
      </c>
      <c r="P60" s="110">
        <v>1.5887659999999999</v>
      </c>
      <c r="Q60" s="110">
        <v>1.622037</v>
      </c>
      <c r="R60" s="110">
        <v>1.6205700000000001</v>
      </c>
      <c r="S60" s="110">
        <v>1.6004560000000001</v>
      </c>
      <c r="T60" s="110">
        <v>1.5826629999999999</v>
      </c>
      <c r="U60" s="110">
        <v>1.5648820000000001</v>
      </c>
      <c r="V60" s="110">
        <v>1.5497209999999999</v>
      </c>
      <c r="W60" s="110">
        <v>1.528818</v>
      </c>
      <c r="X60" s="110">
        <v>1.507444</v>
      </c>
      <c r="Y60" s="110">
        <v>1.48916</v>
      </c>
      <c r="Z60" s="110">
        <v>1.4767729999999999</v>
      </c>
      <c r="AA60" s="110">
        <v>1.4576819999999999</v>
      </c>
      <c r="AB60" s="110">
        <v>1.4377979999999999</v>
      </c>
      <c r="AC60" s="110">
        <v>1.4192689999999999</v>
      </c>
      <c r="AD60" s="110">
        <v>1.4024160000000001</v>
      </c>
      <c r="AE60" s="110">
        <v>1.3849899999999999</v>
      </c>
      <c r="AF60" s="110">
        <v>1.367998</v>
      </c>
      <c r="AG60" s="110">
        <v>1.353337</v>
      </c>
      <c r="AH60" s="110">
        <v>1.341788</v>
      </c>
      <c r="AI60" s="110">
        <v>1.33239</v>
      </c>
      <c r="AJ60" s="110">
        <v>1.3271250000000001</v>
      </c>
      <c r="AK60" s="111">
        <v>9.1374999999999998E-2</v>
      </c>
    </row>
    <row r="61" spans="1:37" ht="15" customHeight="1">
      <c r="A61" s="105" t="s">
        <v>1506</v>
      </c>
      <c r="B61" s="109" t="s">
        <v>1440</v>
      </c>
      <c r="C61" s="110">
        <v>30.595402</v>
      </c>
      <c r="D61" s="110">
        <v>29.696446999999999</v>
      </c>
      <c r="E61" s="110">
        <v>29.201035999999998</v>
      </c>
      <c r="F61" s="110">
        <v>29.137718</v>
      </c>
      <c r="G61" s="110">
        <v>29.957386</v>
      </c>
      <c r="H61" s="110">
        <v>31.121220000000001</v>
      </c>
      <c r="I61" s="110">
        <v>32.092109999999998</v>
      </c>
      <c r="J61" s="110">
        <v>33.021549</v>
      </c>
      <c r="K61" s="110">
        <v>33.899689000000002</v>
      </c>
      <c r="L61" s="110">
        <v>34.397723999999997</v>
      </c>
      <c r="M61" s="110">
        <v>34.536057</v>
      </c>
      <c r="N61" s="110">
        <v>34.426346000000002</v>
      </c>
      <c r="O61" s="110">
        <v>34.333427</v>
      </c>
      <c r="P61" s="110">
        <v>34.265137000000003</v>
      </c>
      <c r="Q61" s="110">
        <v>34.209266999999997</v>
      </c>
      <c r="R61" s="110">
        <v>33.942982000000001</v>
      </c>
      <c r="S61" s="110">
        <v>33.645789999999998</v>
      </c>
      <c r="T61" s="110">
        <v>33.463627000000002</v>
      </c>
      <c r="U61" s="110">
        <v>33.280692999999999</v>
      </c>
      <c r="V61" s="110">
        <v>33.119202000000001</v>
      </c>
      <c r="W61" s="110">
        <v>33.012680000000003</v>
      </c>
      <c r="X61" s="110">
        <v>32.854365999999999</v>
      </c>
      <c r="Y61" s="110">
        <v>32.732985999999997</v>
      </c>
      <c r="Z61" s="110">
        <v>32.733383000000003</v>
      </c>
      <c r="AA61" s="110">
        <v>32.703079000000002</v>
      </c>
      <c r="AB61" s="110">
        <v>32.649265</v>
      </c>
      <c r="AC61" s="110">
        <v>32.596862999999999</v>
      </c>
      <c r="AD61" s="110">
        <v>32.584156</v>
      </c>
      <c r="AE61" s="110">
        <v>32.559986000000002</v>
      </c>
      <c r="AF61" s="110">
        <v>32.532851999999998</v>
      </c>
      <c r="AG61" s="110">
        <v>32.505257</v>
      </c>
      <c r="AH61" s="110">
        <v>32.468639000000003</v>
      </c>
      <c r="AI61" s="110">
        <v>32.457428</v>
      </c>
      <c r="AJ61" s="110">
        <v>32.486763000000003</v>
      </c>
      <c r="AK61" s="111">
        <v>2.81E-3</v>
      </c>
    </row>
    <row r="63" spans="1:37" ht="15" customHeight="1">
      <c r="A63" s="105" t="s">
        <v>1507</v>
      </c>
      <c r="B63" s="109" t="s">
        <v>1508</v>
      </c>
      <c r="C63" s="110">
        <v>135.11904899999999</v>
      </c>
      <c r="D63" s="110">
        <v>129.02148399999999</v>
      </c>
      <c r="E63" s="110">
        <v>125.27928900000001</v>
      </c>
      <c r="F63" s="110">
        <v>122.28482099999999</v>
      </c>
      <c r="G63" s="110">
        <v>119.470932</v>
      </c>
      <c r="H63" s="110">
        <v>116.079269</v>
      </c>
      <c r="I63" s="110">
        <v>112.891823</v>
      </c>
      <c r="J63" s="110">
        <v>109.960052</v>
      </c>
      <c r="K63" s="110">
        <v>107.16366600000001</v>
      </c>
      <c r="L63" s="110">
        <v>104.764877</v>
      </c>
      <c r="M63" s="110">
        <v>102.187332</v>
      </c>
      <c r="N63" s="110">
        <v>99.683716000000004</v>
      </c>
      <c r="O63" s="110">
        <v>97.188598999999996</v>
      </c>
      <c r="P63" s="110">
        <v>94.966781999999995</v>
      </c>
      <c r="Q63" s="110">
        <v>93.119110000000006</v>
      </c>
      <c r="R63" s="110">
        <v>91.256957999999997</v>
      </c>
      <c r="S63" s="110">
        <v>89.594527999999997</v>
      </c>
      <c r="T63" s="110">
        <v>88.388565</v>
      </c>
      <c r="U63" s="110">
        <v>87.160315999999995</v>
      </c>
      <c r="V63" s="110">
        <v>85.998885999999999</v>
      </c>
      <c r="W63" s="110">
        <v>85.048569000000001</v>
      </c>
      <c r="X63" s="110">
        <v>84.192695999999998</v>
      </c>
      <c r="Y63" s="110">
        <v>83.344559000000004</v>
      </c>
      <c r="Z63" s="110">
        <v>82.593681000000004</v>
      </c>
      <c r="AA63" s="110">
        <v>81.919815</v>
      </c>
      <c r="AB63" s="110">
        <v>81.385283999999999</v>
      </c>
      <c r="AC63" s="110">
        <v>80.904442000000003</v>
      </c>
      <c r="AD63" s="110">
        <v>80.595084999999997</v>
      </c>
      <c r="AE63" s="110">
        <v>80.347176000000005</v>
      </c>
      <c r="AF63" s="110">
        <v>80.167693999999997</v>
      </c>
      <c r="AG63" s="110">
        <v>79.989517000000006</v>
      </c>
      <c r="AH63" s="110">
        <v>79.763930999999999</v>
      </c>
      <c r="AI63" s="110">
        <v>79.637573000000003</v>
      </c>
      <c r="AJ63" s="110">
        <v>79.578186000000002</v>
      </c>
      <c r="AK63" s="111">
        <v>-1.4988E-2</v>
      </c>
    </row>
    <row r="65" spans="1:37" ht="15" customHeight="1">
      <c r="A65" s="105" t="s">
        <v>1509</v>
      </c>
      <c r="B65" s="108" t="s">
        <v>1444</v>
      </c>
      <c r="C65" s="112">
        <v>271.36492900000002</v>
      </c>
      <c r="D65" s="112">
        <v>263.12683099999998</v>
      </c>
      <c r="E65" s="112">
        <v>257.975281</v>
      </c>
      <c r="F65" s="112">
        <v>254.07664500000001</v>
      </c>
      <c r="G65" s="112">
        <v>250.455399</v>
      </c>
      <c r="H65" s="112">
        <v>245.536407</v>
      </c>
      <c r="I65" s="112">
        <v>241.295715</v>
      </c>
      <c r="J65" s="112">
        <v>237.44497699999999</v>
      </c>
      <c r="K65" s="112">
        <v>233.497131</v>
      </c>
      <c r="L65" s="112">
        <v>229.87626599999999</v>
      </c>
      <c r="M65" s="112">
        <v>226.47493</v>
      </c>
      <c r="N65" s="112">
        <v>223.55941799999999</v>
      </c>
      <c r="O65" s="112">
        <v>221.01144400000001</v>
      </c>
      <c r="P65" s="112">
        <v>219.11885100000001</v>
      </c>
      <c r="Q65" s="112">
        <v>218.19502299999999</v>
      </c>
      <c r="R65" s="112">
        <v>217.19331399999999</v>
      </c>
      <c r="S65" s="112">
        <v>216.49345400000001</v>
      </c>
      <c r="T65" s="112">
        <v>216.604401</v>
      </c>
      <c r="U65" s="112">
        <v>216.626892</v>
      </c>
      <c r="V65" s="112">
        <v>216.57037399999999</v>
      </c>
      <c r="W65" s="112">
        <v>216.728241</v>
      </c>
      <c r="X65" s="112">
        <v>216.99435399999999</v>
      </c>
      <c r="Y65" s="112">
        <v>217.141907</v>
      </c>
      <c r="Z65" s="112">
        <v>217.37338299999999</v>
      </c>
      <c r="AA65" s="112">
        <v>217.61106899999999</v>
      </c>
      <c r="AB65" s="112">
        <v>218.118011</v>
      </c>
      <c r="AC65" s="112">
        <v>218.61129800000001</v>
      </c>
      <c r="AD65" s="112">
        <v>219.38500999999999</v>
      </c>
      <c r="AE65" s="112">
        <v>220.20263700000001</v>
      </c>
      <c r="AF65" s="112">
        <v>220.93791200000001</v>
      </c>
      <c r="AG65" s="112">
        <v>221.40734900000001</v>
      </c>
      <c r="AH65" s="112">
        <v>221.60592700000001</v>
      </c>
      <c r="AI65" s="112">
        <v>221.88824500000001</v>
      </c>
      <c r="AJ65" s="112">
        <v>222.12602200000001</v>
      </c>
      <c r="AK65" s="113">
        <v>-5.2789999999999998E-3</v>
      </c>
    </row>
    <row r="67" spans="1:37" ht="15" customHeight="1">
      <c r="B67" s="108" t="s">
        <v>1222</v>
      </c>
    </row>
    <row r="68" spans="1:37" ht="15" customHeight="1">
      <c r="A68" s="105" t="s">
        <v>1510</v>
      </c>
      <c r="B68" s="109" t="s">
        <v>1446</v>
      </c>
      <c r="C68" s="122">
        <v>44.337212000000001</v>
      </c>
      <c r="D68" s="110">
        <v>42.285511</v>
      </c>
      <c r="E68" s="110">
        <v>40.358082000000003</v>
      </c>
      <c r="F68" s="110">
        <v>38.768436000000001</v>
      </c>
      <c r="G68" s="110">
        <v>37.320022999999999</v>
      </c>
      <c r="H68" s="110">
        <v>36.532265000000002</v>
      </c>
      <c r="I68" s="110">
        <v>35.846885999999998</v>
      </c>
      <c r="J68" s="110">
        <v>35.473365999999999</v>
      </c>
      <c r="K68" s="110">
        <v>35.327438000000001</v>
      </c>
      <c r="L68" s="110">
        <v>35.421505000000003</v>
      </c>
      <c r="M68" s="110">
        <v>35.569077</v>
      </c>
      <c r="N68" s="110">
        <v>35.725700000000003</v>
      </c>
      <c r="O68" s="110">
        <v>35.841949</v>
      </c>
      <c r="P68" s="110">
        <v>35.890166999999998</v>
      </c>
      <c r="Q68" s="110">
        <v>35.900013000000001</v>
      </c>
      <c r="R68" s="110">
        <v>35.881008000000001</v>
      </c>
      <c r="S68" s="110">
        <v>35.767014000000003</v>
      </c>
      <c r="T68" s="110">
        <v>35.635368</v>
      </c>
      <c r="U68" s="110">
        <v>35.502327000000001</v>
      </c>
      <c r="V68" s="110">
        <v>35.247439999999997</v>
      </c>
      <c r="W68" s="110">
        <v>34.979506999999998</v>
      </c>
      <c r="X68" s="110">
        <v>34.706116000000002</v>
      </c>
      <c r="Y68" s="110">
        <v>34.292828</v>
      </c>
      <c r="Z68" s="110">
        <v>33.787106000000001</v>
      </c>
      <c r="AA68" s="110">
        <v>33.169834000000002</v>
      </c>
      <c r="AB68" s="110">
        <v>32.407677</v>
      </c>
      <c r="AC68" s="110">
        <v>31.659782</v>
      </c>
      <c r="AD68" s="110">
        <v>30.829180000000001</v>
      </c>
      <c r="AE68" s="110">
        <v>29.895876000000001</v>
      </c>
      <c r="AF68" s="110">
        <v>28.915693000000001</v>
      </c>
      <c r="AG68" s="110">
        <v>27.826188999999999</v>
      </c>
      <c r="AH68" s="110">
        <v>26.739346000000001</v>
      </c>
      <c r="AI68" s="110">
        <v>25.558084000000001</v>
      </c>
      <c r="AJ68" s="110">
        <v>24.312469</v>
      </c>
      <c r="AK68" s="111">
        <v>-1.7146999999999999E-2</v>
      </c>
    </row>
    <row r="69" spans="1:37" ht="15" customHeight="1">
      <c r="A69" s="105" t="s">
        <v>1511</v>
      </c>
      <c r="B69" s="109" t="s">
        <v>1448</v>
      </c>
      <c r="C69" s="110">
        <v>34.455761000000003</v>
      </c>
      <c r="D69" s="110">
        <v>35.813412</v>
      </c>
      <c r="E69" s="110">
        <v>37.088698999999998</v>
      </c>
      <c r="F69" s="110">
        <v>38.143211000000001</v>
      </c>
      <c r="G69" s="110">
        <v>39.010441</v>
      </c>
      <c r="H69" s="110">
        <v>39.844158</v>
      </c>
      <c r="I69" s="110">
        <v>40.649532000000001</v>
      </c>
      <c r="J69" s="110">
        <v>41.340378000000001</v>
      </c>
      <c r="K69" s="110">
        <v>42.072819000000003</v>
      </c>
      <c r="L69" s="110">
        <v>42.768402000000002</v>
      </c>
      <c r="M69" s="110">
        <v>43.430325000000003</v>
      </c>
      <c r="N69" s="110">
        <v>44.102161000000002</v>
      </c>
      <c r="O69" s="110">
        <v>44.591884999999998</v>
      </c>
      <c r="P69" s="110">
        <v>44.893597</v>
      </c>
      <c r="Q69" s="110">
        <v>45.403258999999998</v>
      </c>
      <c r="R69" s="110">
        <v>45.710853999999998</v>
      </c>
      <c r="S69" s="110">
        <v>46.046211</v>
      </c>
      <c r="T69" s="110">
        <v>46.294826999999998</v>
      </c>
      <c r="U69" s="110">
        <v>46.54768</v>
      </c>
      <c r="V69" s="110">
        <v>46.826309000000002</v>
      </c>
      <c r="W69" s="110">
        <v>47.025466999999999</v>
      </c>
      <c r="X69" s="110">
        <v>47.235053999999998</v>
      </c>
      <c r="Y69" s="110">
        <v>47.302975000000004</v>
      </c>
      <c r="Z69" s="110">
        <v>47.481769999999997</v>
      </c>
      <c r="AA69" s="110">
        <v>47.602161000000002</v>
      </c>
      <c r="AB69" s="110">
        <v>47.858269</v>
      </c>
      <c r="AC69" s="110">
        <v>48.228676</v>
      </c>
      <c r="AD69" s="110">
        <v>48.606724</v>
      </c>
      <c r="AE69" s="110">
        <v>49.007297999999999</v>
      </c>
      <c r="AF69" s="110">
        <v>49.442822</v>
      </c>
      <c r="AG69" s="110">
        <v>49.914515999999999</v>
      </c>
      <c r="AH69" s="110">
        <v>50.321734999999997</v>
      </c>
      <c r="AI69" s="110">
        <v>50.720882000000003</v>
      </c>
      <c r="AJ69" s="110">
        <v>51.066974999999999</v>
      </c>
      <c r="AK69" s="111">
        <v>1.115E-2</v>
      </c>
    </row>
    <row r="70" spans="1:37" ht="15" customHeight="1">
      <c r="A70" s="105" t="s">
        <v>1512</v>
      </c>
      <c r="B70" s="109" t="s">
        <v>1450</v>
      </c>
      <c r="C70" s="110">
        <v>1.3200000000000001E-4</v>
      </c>
      <c r="D70" s="110">
        <v>1.0681E-2</v>
      </c>
      <c r="E70" s="110">
        <v>2.1387E-2</v>
      </c>
      <c r="F70" s="110">
        <v>3.1670999999999998E-2</v>
      </c>
      <c r="G70" s="110">
        <v>4.1362000000000003E-2</v>
      </c>
      <c r="H70" s="110">
        <v>5.1007999999999998E-2</v>
      </c>
      <c r="I70" s="110">
        <v>6.0191000000000001E-2</v>
      </c>
      <c r="J70" s="110">
        <v>6.9283999999999998E-2</v>
      </c>
      <c r="K70" s="110">
        <v>7.5766E-2</v>
      </c>
      <c r="L70" s="110">
        <v>8.2283999999999996E-2</v>
      </c>
      <c r="M70" s="110">
        <v>8.8786000000000004E-2</v>
      </c>
      <c r="N70" s="110">
        <v>9.5638000000000001E-2</v>
      </c>
      <c r="O70" s="110">
        <v>0.10226300000000001</v>
      </c>
      <c r="P70" s="110">
        <v>0.109317</v>
      </c>
      <c r="Q70" s="110">
        <v>0.116091</v>
      </c>
      <c r="R70" s="110">
        <v>0.123281</v>
      </c>
      <c r="S70" s="110">
        <v>0.130496</v>
      </c>
      <c r="T70" s="110">
        <v>0.13810700000000001</v>
      </c>
      <c r="U70" s="110">
        <v>0.14575399999999999</v>
      </c>
      <c r="V70" s="110">
        <v>0.15368999999999999</v>
      </c>
      <c r="W70" s="110">
        <v>0.16200300000000001</v>
      </c>
      <c r="X70" s="110">
        <v>0.17036599999999999</v>
      </c>
      <c r="Y70" s="110">
        <v>0.17926700000000001</v>
      </c>
      <c r="Z70" s="110">
        <v>0.18799399999999999</v>
      </c>
      <c r="AA70" s="110">
        <v>0.197384</v>
      </c>
      <c r="AB70" s="110">
        <v>0.20652400000000001</v>
      </c>
      <c r="AC70" s="110">
        <v>0.215727</v>
      </c>
      <c r="AD70" s="110">
        <v>0.22564899999999999</v>
      </c>
      <c r="AE70" s="110">
        <v>0.23616400000000001</v>
      </c>
      <c r="AF70" s="110">
        <v>0.246971</v>
      </c>
      <c r="AG70" s="110">
        <v>0.25780399999999998</v>
      </c>
      <c r="AH70" s="110">
        <v>0.26968300000000001</v>
      </c>
      <c r="AI70" s="110">
        <v>0.28151500000000002</v>
      </c>
      <c r="AJ70" s="110">
        <v>0.29456900000000003</v>
      </c>
      <c r="AK70" s="111">
        <v>0.109219</v>
      </c>
    </row>
    <row r="71" spans="1:37" ht="15" customHeight="1">
      <c r="A71" s="105" t="s">
        <v>1513</v>
      </c>
      <c r="B71" s="109" t="s">
        <v>783</v>
      </c>
      <c r="C71" s="110">
        <v>0.113971</v>
      </c>
      <c r="D71" s="110">
        <v>0.112815</v>
      </c>
      <c r="E71" s="110">
        <v>0.105097</v>
      </c>
      <c r="F71" s="110">
        <v>9.2824000000000004E-2</v>
      </c>
      <c r="G71" s="110">
        <v>8.8219000000000006E-2</v>
      </c>
      <c r="H71" s="110">
        <v>8.3158999999999997E-2</v>
      </c>
      <c r="I71" s="110">
        <v>8.2897999999999999E-2</v>
      </c>
      <c r="J71" s="110">
        <v>8.2688999999999999E-2</v>
      </c>
      <c r="K71" s="110">
        <v>8.1834000000000004E-2</v>
      </c>
      <c r="L71" s="110">
        <v>8.1372E-2</v>
      </c>
      <c r="M71" s="110">
        <v>8.0479999999999996E-2</v>
      </c>
      <c r="N71" s="110">
        <v>8.0346000000000001E-2</v>
      </c>
      <c r="O71" s="110">
        <v>8.0503000000000005E-2</v>
      </c>
      <c r="P71" s="110">
        <v>8.0781000000000006E-2</v>
      </c>
      <c r="Q71" s="110">
        <v>8.1406000000000006E-2</v>
      </c>
      <c r="R71" s="110">
        <v>8.2497000000000001E-2</v>
      </c>
      <c r="S71" s="110">
        <v>8.4829000000000002E-2</v>
      </c>
      <c r="T71" s="110">
        <v>8.8049000000000002E-2</v>
      </c>
      <c r="U71" s="110">
        <v>9.2207999999999998E-2</v>
      </c>
      <c r="V71" s="110">
        <v>9.7160999999999997E-2</v>
      </c>
      <c r="W71" s="110">
        <v>0.10288600000000001</v>
      </c>
      <c r="X71" s="110">
        <v>0.109628</v>
      </c>
      <c r="Y71" s="110">
        <v>0.117519</v>
      </c>
      <c r="Z71" s="110">
        <v>0.12620799999999999</v>
      </c>
      <c r="AA71" s="110">
        <v>0.13630999999999999</v>
      </c>
      <c r="AB71" s="110">
        <v>0.14736099999999999</v>
      </c>
      <c r="AC71" s="110">
        <v>0.15983700000000001</v>
      </c>
      <c r="AD71" s="110">
        <v>0.17508399999999999</v>
      </c>
      <c r="AE71" s="110">
        <v>0.191659</v>
      </c>
      <c r="AF71" s="110">
        <v>0.207762</v>
      </c>
      <c r="AG71" s="110">
        <v>0.227574</v>
      </c>
      <c r="AH71" s="110">
        <v>0.24904399999999999</v>
      </c>
      <c r="AI71" s="110">
        <v>0.27403300000000003</v>
      </c>
      <c r="AJ71" s="110">
        <v>0.30246400000000001</v>
      </c>
      <c r="AK71" s="111">
        <v>3.1299E-2</v>
      </c>
    </row>
    <row r="72" spans="1:37" ht="15" customHeight="1">
      <c r="A72" s="105" t="s">
        <v>1514</v>
      </c>
      <c r="B72" s="109" t="s">
        <v>1453</v>
      </c>
      <c r="C72" s="110">
        <v>18.118071</v>
      </c>
      <c r="D72" s="110">
        <v>21.257559000000001</v>
      </c>
      <c r="E72" s="110">
        <v>24.176212</v>
      </c>
      <c r="F72" s="110">
        <v>26.322282999999999</v>
      </c>
      <c r="G72" s="110">
        <v>28.090032999999998</v>
      </c>
      <c r="H72" s="110">
        <v>29.217359999999999</v>
      </c>
      <c r="I72" s="110">
        <v>30.27186</v>
      </c>
      <c r="J72" s="110">
        <v>31.100382</v>
      </c>
      <c r="K72" s="110">
        <v>31.872662999999999</v>
      </c>
      <c r="L72" s="110">
        <v>32.610106999999999</v>
      </c>
      <c r="M72" s="110">
        <v>33.329231</v>
      </c>
      <c r="N72" s="110">
        <v>34.212966999999999</v>
      </c>
      <c r="O72" s="110">
        <v>35.066650000000003</v>
      </c>
      <c r="P72" s="110">
        <v>36.139865999999998</v>
      </c>
      <c r="Q72" s="110">
        <v>37.186008000000001</v>
      </c>
      <c r="R72" s="110">
        <v>38.442692000000001</v>
      </c>
      <c r="S72" s="110">
        <v>39.782477999999998</v>
      </c>
      <c r="T72" s="110">
        <v>41.300758000000002</v>
      </c>
      <c r="U72" s="110">
        <v>42.905040999999997</v>
      </c>
      <c r="V72" s="110">
        <v>44.651027999999997</v>
      </c>
      <c r="W72" s="110">
        <v>46.565036999999997</v>
      </c>
      <c r="X72" s="110">
        <v>48.513343999999996</v>
      </c>
      <c r="Y72" s="110">
        <v>50.632187000000002</v>
      </c>
      <c r="Z72" s="110">
        <v>52.717140000000001</v>
      </c>
      <c r="AA72" s="110">
        <v>55.002471999999997</v>
      </c>
      <c r="AB72" s="110">
        <v>57.280338</v>
      </c>
      <c r="AC72" s="110">
        <v>59.536330999999997</v>
      </c>
      <c r="AD72" s="110">
        <v>61.958035000000002</v>
      </c>
      <c r="AE72" s="110">
        <v>64.59066</v>
      </c>
      <c r="AF72" s="110">
        <v>67.234656999999999</v>
      </c>
      <c r="AG72" s="110">
        <v>70.009094000000005</v>
      </c>
      <c r="AH72" s="110">
        <v>72.853072999999995</v>
      </c>
      <c r="AI72" s="110">
        <v>75.735657000000003</v>
      </c>
      <c r="AJ72" s="110">
        <v>78.770020000000002</v>
      </c>
      <c r="AK72" s="111">
        <v>4.1780999999999999E-2</v>
      </c>
    </row>
    <row r="73" spans="1:37" ht="15" customHeight="1">
      <c r="A73" s="105" t="s">
        <v>1515</v>
      </c>
      <c r="B73" s="109" t="s">
        <v>1455</v>
      </c>
      <c r="C73" s="110">
        <v>0</v>
      </c>
      <c r="D73" s="110">
        <v>0</v>
      </c>
      <c r="E73" s="110">
        <v>0</v>
      </c>
      <c r="F73" s="110">
        <v>1.4555999999999999E-2</v>
      </c>
      <c r="G73" s="110">
        <v>2.8382999999999999E-2</v>
      </c>
      <c r="H73" s="110">
        <v>4.1768E-2</v>
      </c>
      <c r="I73" s="110">
        <v>5.4656999999999997E-2</v>
      </c>
      <c r="J73" s="110">
        <v>6.7366999999999996E-2</v>
      </c>
      <c r="K73" s="110">
        <v>7.9995999999999998E-2</v>
      </c>
      <c r="L73" s="110">
        <v>9.2599000000000001E-2</v>
      </c>
      <c r="M73" s="110">
        <v>0.101384</v>
      </c>
      <c r="N73" s="110">
        <v>0.110597</v>
      </c>
      <c r="O73" s="110">
        <v>0.119584</v>
      </c>
      <c r="P73" s="110">
        <v>0.129084</v>
      </c>
      <c r="Q73" s="110">
        <v>0.138267</v>
      </c>
      <c r="R73" s="110">
        <v>0.14793799999999999</v>
      </c>
      <c r="S73" s="110">
        <v>0.15764</v>
      </c>
      <c r="T73" s="110">
        <v>0.16781399999999999</v>
      </c>
      <c r="U73" s="110">
        <v>0.17801500000000001</v>
      </c>
      <c r="V73" s="110">
        <v>0.18855</v>
      </c>
      <c r="W73" s="110">
        <v>0.19952800000000001</v>
      </c>
      <c r="X73" s="110">
        <v>0.21038499999999999</v>
      </c>
      <c r="Y73" s="110">
        <v>0.221722</v>
      </c>
      <c r="Z73" s="110">
        <v>0.23285</v>
      </c>
      <c r="AA73" s="110">
        <v>0.244807</v>
      </c>
      <c r="AB73" s="110">
        <v>0.25645800000000002</v>
      </c>
      <c r="AC73" s="110">
        <v>0.26818900000000001</v>
      </c>
      <c r="AD73" s="110">
        <v>0.28081499999999998</v>
      </c>
      <c r="AE73" s="110">
        <v>0.29418299999999997</v>
      </c>
      <c r="AF73" s="110">
        <v>0.30791400000000002</v>
      </c>
      <c r="AG73" s="110">
        <v>0.32167400000000002</v>
      </c>
      <c r="AH73" s="110">
        <v>0.33673799999999998</v>
      </c>
      <c r="AI73" s="110">
        <v>0.35174100000000003</v>
      </c>
      <c r="AJ73" s="110">
        <v>0.36761199999999999</v>
      </c>
      <c r="AK73" s="111" t="s">
        <v>187</v>
      </c>
    </row>
    <row r="74" spans="1:37" ht="15" customHeight="1">
      <c r="A74" s="105" t="s">
        <v>1516</v>
      </c>
      <c r="B74" s="109" t="s">
        <v>1457</v>
      </c>
      <c r="C74" s="110">
        <v>0</v>
      </c>
      <c r="D74" s="110">
        <v>0</v>
      </c>
      <c r="E74" s="110">
        <v>0</v>
      </c>
      <c r="F74" s="110">
        <v>1.5909E-2</v>
      </c>
      <c r="G74" s="110">
        <v>3.1021E-2</v>
      </c>
      <c r="H74" s="110">
        <v>4.5649000000000002E-2</v>
      </c>
      <c r="I74" s="110">
        <v>5.9736999999999998E-2</v>
      </c>
      <c r="J74" s="110">
        <v>7.3626999999999998E-2</v>
      </c>
      <c r="K74" s="110">
        <v>8.7430999999999995E-2</v>
      </c>
      <c r="L74" s="110">
        <v>0.101205</v>
      </c>
      <c r="M74" s="110">
        <v>0.110806</v>
      </c>
      <c r="N74" s="110">
        <v>0.120875</v>
      </c>
      <c r="O74" s="110">
        <v>0.13069800000000001</v>
      </c>
      <c r="P74" s="110">
        <v>0.14108000000000001</v>
      </c>
      <c r="Q74" s="110">
        <v>0.151117</v>
      </c>
      <c r="R74" s="110">
        <v>0.161687</v>
      </c>
      <c r="S74" s="110">
        <v>0.172291</v>
      </c>
      <c r="T74" s="110">
        <v>0.18340999999999999</v>
      </c>
      <c r="U74" s="110">
        <v>0.19455900000000001</v>
      </c>
      <c r="V74" s="110">
        <v>0.20607300000000001</v>
      </c>
      <c r="W74" s="110">
        <v>0.21807099999999999</v>
      </c>
      <c r="X74" s="110">
        <v>0.229938</v>
      </c>
      <c r="Y74" s="110">
        <v>0.24232699999999999</v>
      </c>
      <c r="Z74" s="110">
        <v>0.25448999999999999</v>
      </c>
      <c r="AA74" s="110">
        <v>0.26755800000000002</v>
      </c>
      <c r="AB74" s="110">
        <v>0.28029199999999999</v>
      </c>
      <c r="AC74" s="110">
        <v>0.29311300000000001</v>
      </c>
      <c r="AD74" s="110">
        <v>0.30691299999999999</v>
      </c>
      <c r="AE74" s="110">
        <v>0.321523</v>
      </c>
      <c r="AF74" s="110">
        <v>0.33653</v>
      </c>
      <c r="AG74" s="110">
        <v>0.35156900000000002</v>
      </c>
      <c r="AH74" s="110">
        <v>0.368033</v>
      </c>
      <c r="AI74" s="110">
        <v>0.38442999999999999</v>
      </c>
      <c r="AJ74" s="110">
        <v>0.40177600000000002</v>
      </c>
      <c r="AK74" s="111" t="s">
        <v>187</v>
      </c>
    </row>
    <row r="75" spans="1:37" ht="15" customHeight="1">
      <c r="A75" s="105" t="s">
        <v>1517</v>
      </c>
      <c r="B75" s="109" t="s">
        <v>1459</v>
      </c>
      <c r="C75" s="110">
        <v>0</v>
      </c>
      <c r="D75" s="110">
        <v>0</v>
      </c>
      <c r="E75" s="110">
        <v>0</v>
      </c>
      <c r="F75" s="110">
        <v>1.6299999999999999E-2</v>
      </c>
      <c r="G75" s="110">
        <v>3.1784E-2</v>
      </c>
      <c r="H75" s="110">
        <v>4.6772000000000001E-2</v>
      </c>
      <c r="I75" s="110">
        <v>6.1206000000000003E-2</v>
      </c>
      <c r="J75" s="110">
        <v>7.5439000000000006E-2</v>
      </c>
      <c r="K75" s="110">
        <v>8.9581999999999995E-2</v>
      </c>
      <c r="L75" s="110">
        <v>0.10369399999999999</v>
      </c>
      <c r="M75" s="110">
        <v>0.11353199999999999</v>
      </c>
      <c r="N75" s="110">
        <v>0.123849</v>
      </c>
      <c r="O75" s="110">
        <v>0.133913</v>
      </c>
      <c r="P75" s="110">
        <v>0.14455100000000001</v>
      </c>
      <c r="Q75" s="110">
        <v>0.154835</v>
      </c>
      <c r="R75" s="110">
        <v>0.16566500000000001</v>
      </c>
      <c r="S75" s="110">
        <v>0.17652899999999999</v>
      </c>
      <c r="T75" s="110">
        <v>0.18792200000000001</v>
      </c>
      <c r="U75" s="110">
        <v>0.19934499999999999</v>
      </c>
      <c r="V75" s="110">
        <v>0.211142</v>
      </c>
      <c r="W75" s="110">
        <v>0.223436</v>
      </c>
      <c r="X75" s="110">
        <v>0.235594</v>
      </c>
      <c r="Y75" s="110">
        <v>0.24828900000000001</v>
      </c>
      <c r="Z75" s="110">
        <v>0.26075100000000001</v>
      </c>
      <c r="AA75" s="110">
        <v>0.27413999999999999</v>
      </c>
      <c r="AB75" s="110">
        <v>0.28718700000000003</v>
      </c>
      <c r="AC75" s="110">
        <v>0.30032399999999998</v>
      </c>
      <c r="AD75" s="110">
        <v>0.31446299999999999</v>
      </c>
      <c r="AE75" s="110">
        <v>0.32943299999999998</v>
      </c>
      <c r="AF75" s="110">
        <v>0.34480899999999998</v>
      </c>
      <c r="AG75" s="110">
        <v>0.36021799999999998</v>
      </c>
      <c r="AH75" s="110">
        <v>0.37708599999999998</v>
      </c>
      <c r="AI75" s="110">
        <v>0.39388800000000002</v>
      </c>
      <c r="AJ75" s="110">
        <v>0.41166000000000003</v>
      </c>
      <c r="AK75" s="111" t="s">
        <v>187</v>
      </c>
    </row>
    <row r="76" spans="1:37" ht="15" customHeight="1">
      <c r="A76" s="105" t="s">
        <v>1518</v>
      </c>
      <c r="B76" s="109" t="s">
        <v>1461</v>
      </c>
      <c r="C76" s="110">
        <v>0</v>
      </c>
      <c r="D76" s="110">
        <v>0</v>
      </c>
      <c r="E76" s="110">
        <v>0</v>
      </c>
      <c r="F76" s="110">
        <v>0</v>
      </c>
      <c r="G76" s="110">
        <v>0</v>
      </c>
      <c r="H76" s="110">
        <v>0</v>
      </c>
      <c r="I76" s="110">
        <v>0</v>
      </c>
      <c r="J76" s="110">
        <v>0</v>
      </c>
      <c r="K76" s="110">
        <v>0</v>
      </c>
      <c r="L76" s="110">
        <v>0</v>
      </c>
      <c r="M76" s="110">
        <v>0</v>
      </c>
      <c r="N76" s="110">
        <v>0</v>
      </c>
      <c r="O76" s="110">
        <v>0</v>
      </c>
      <c r="P76" s="110">
        <v>0</v>
      </c>
      <c r="Q76" s="110">
        <v>0</v>
      </c>
      <c r="R76" s="110">
        <v>0</v>
      </c>
      <c r="S76" s="110">
        <v>0</v>
      </c>
      <c r="T76" s="110">
        <v>0</v>
      </c>
      <c r="U76" s="110">
        <v>0</v>
      </c>
      <c r="V76" s="110">
        <v>0</v>
      </c>
      <c r="W76" s="110">
        <v>0</v>
      </c>
      <c r="X76" s="110">
        <v>0</v>
      </c>
      <c r="Y76" s="110">
        <v>0</v>
      </c>
      <c r="Z76" s="110">
        <v>0</v>
      </c>
      <c r="AA76" s="110">
        <v>0</v>
      </c>
      <c r="AB76" s="110">
        <v>0</v>
      </c>
      <c r="AC76" s="110">
        <v>0</v>
      </c>
      <c r="AD76" s="110">
        <v>0</v>
      </c>
      <c r="AE76" s="110">
        <v>0</v>
      </c>
      <c r="AF76" s="110">
        <v>0</v>
      </c>
      <c r="AG76" s="110">
        <v>0</v>
      </c>
      <c r="AH76" s="110">
        <v>0</v>
      </c>
      <c r="AI76" s="110">
        <v>0</v>
      </c>
      <c r="AJ76" s="110">
        <v>0</v>
      </c>
      <c r="AK76" s="111" t="s">
        <v>187</v>
      </c>
    </row>
    <row r="77" spans="1:37" ht="15" customHeight="1">
      <c r="A77" s="105" t="s">
        <v>1519</v>
      </c>
      <c r="B77" s="108" t="s">
        <v>1463</v>
      </c>
      <c r="C77" s="112">
        <v>97.025138999999996</v>
      </c>
      <c r="D77" s="112">
        <v>99.479979999999998</v>
      </c>
      <c r="E77" s="112">
        <v>101.749466</v>
      </c>
      <c r="F77" s="112">
        <v>103.405197</v>
      </c>
      <c r="G77" s="112">
        <v>104.64125799999999</v>
      </c>
      <c r="H77" s="112">
        <v>105.862144</v>
      </c>
      <c r="I77" s="112">
        <v>107.08696</v>
      </c>
      <c r="J77" s="112">
        <v>108.282524</v>
      </c>
      <c r="K77" s="112">
        <v>109.68753100000001</v>
      </c>
      <c r="L77" s="112">
        <v>111.261169</v>
      </c>
      <c r="M77" s="112">
        <v>112.82363100000001</v>
      </c>
      <c r="N77" s="112">
        <v>114.57212800000001</v>
      </c>
      <c r="O77" s="112">
        <v>116.06745100000001</v>
      </c>
      <c r="P77" s="112">
        <v>117.528442</v>
      </c>
      <c r="Q77" s="112">
        <v>119.13098100000001</v>
      </c>
      <c r="R77" s="112">
        <v>120.715622</v>
      </c>
      <c r="S77" s="112">
        <v>122.317482</v>
      </c>
      <c r="T77" s="112">
        <v>123.99625399999999</v>
      </c>
      <c r="U77" s="112">
        <v>125.764931</v>
      </c>
      <c r="V77" s="112">
        <v>127.58139799999999</v>
      </c>
      <c r="W77" s="112">
        <v>129.47593699999999</v>
      </c>
      <c r="X77" s="112">
        <v>131.410416</v>
      </c>
      <c r="Y77" s="112">
        <v>133.237122</v>
      </c>
      <c r="Z77" s="112">
        <v>135.04830899999999</v>
      </c>
      <c r="AA77" s="112">
        <v>136.89466899999999</v>
      </c>
      <c r="AB77" s="112">
        <v>138.72410600000001</v>
      </c>
      <c r="AC77" s="112">
        <v>140.66197199999999</v>
      </c>
      <c r="AD77" s="112">
        <v>142.69688400000001</v>
      </c>
      <c r="AE77" s="112">
        <v>144.866806</v>
      </c>
      <c r="AF77" s="112">
        <v>147.03715500000001</v>
      </c>
      <c r="AG77" s="112">
        <v>149.268631</v>
      </c>
      <c r="AH77" s="112">
        <v>151.51473999999999</v>
      </c>
      <c r="AI77" s="112">
        <v>153.70024100000001</v>
      </c>
      <c r="AJ77" s="112">
        <v>155.92755099999999</v>
      </c>
      <c r="AK77" s="113">
        <v>1.4144E-2</v>
      </c>
    </row>
    <row r="78" spans="1:37" ht="15" customHeight="1" thickBot="1"/>
    <row r="79" spans="1:37" ht="15" customHeight="1">
      <c r="B79" s="114" t="s">
        <v>1464</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spans="1:37" ht="15" customHeight="1">
      <c r="B80" s="115" t="s">
        <v>1341</v>
      </c>
    </row>
    <row r="81" spans="2:2" ht="15" customHeight="1">
      <c r="B81" s="115" t="s">
        <v>1465</v>
      </c>
    </row>
    <row r="82" spans="2:2" ht="15" customHeight="1">
      <c r="B82" s="115" t="s">
        <v>128</v>
      </c>
    </row>
    <row r="83" spans="2:2" ht="15" customHeight="1">
      <c r="B83" s="115" t="s">
        <v>127</v>
      </c>
    </row>
    <row r="84" spans="2:2" ht="15" customHeight="1">
      <c r="B84" s="115" t="s">
        <v>1526</v>
      </c>
    </row>
    <row r="85" spans="2:2" ht="15" customHeight="1">
      <c r="B85" s="115" t="s">
        <v>1522</v>
      </c>
    </row>
    <row r="86" spans="2:2" ht="15" customHeight="1">
      <c r="B86" s="115" t="s">
        <v>1527</v>
      </c>
    </row>
    <row r="87" spans="2:2" ht="15" customHeight="1">
      <c r="B87" s="115" t="s">
        <v>1528</v>
      </c>
    </row>
  </sheetData>
  <mergeCells count="1">
    <mergeCell ref="B79:AK7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86"/>
  <sheetViews>
    <sheetView workbookViewId="0">
      <pane xSplit="2" ySplit="1" topLeftCell="C77"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1087</v>
      </c>
      <c r="B10" s="12" t="s">
        <v>1086</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1085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1084</v>
      </c>
    </row>
    <row r="17" spans="1:37" ht="15" customHeight="1">
      <c r="B17" s="4" t="s">
        <v>1083</v>
      </c>
    </row>
    <row r="18" spans="1:37" ht="15" customHeight="1">
      <c r="B18" s="4" t="s">
        <v>905</v>
      </c>
    </row>
    <row r="19" spans="1:37" ht="15" customHeight="1">
      <c r="A19" s="58" t="s">
        <v>1082</v>
      </c>
      <c r="B19" s="7" t="s">
        <v>879</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1081</v>
      </c>
      <c r="B20" s="7" t="s">
        <v>877</v>
      </c>
      <c r="C20" s="11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1080</v>
      </c>
      <c r="B21" s="7" t="s">
        <v>774</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1079</v>
      </c>
      <c r="B22" s="7" t="s">
        <v>874</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1078</v>
      </c>
      <c r="B23" s="7" t="s">
        <v>872</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1077</v>
      </c>
      <c r="B24" s="7" t="s">
        <v>870</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1076</v>
      </c>
      <c r="B25" s="7" t="s">
        <v>868</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1075</v>
      </c>
      <c r="B26" s="7" t="s">
        <v>866</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1074</v>
      </c>
      <c r="B27" s="7" t="s">
        <v>864</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1073</v>
      </c>
      <c r="B28" s="7" t="s">
        <v>894</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893</v>
      </c>
    </row>
    <row r="30" spans="1:37" ht="15" customHeight="1">
      <c r="A30" s="58" t="s">
        <v>1072</v>
      </c>
      <c r="B30" s="7" t="s">
        <v>879</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1071</v>
      </c>
      <c r="B31" s="7" t="s">
        <v>877</v>
      </c>
      <c r="C31" s="11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1070</v>
      </c>
      <c r="B32" s="7" t="s">
        <v>774</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1069</v>
      </c>
      <c r="B33" s="7" t="s">
        <v>874</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1068</v>
      </c>
      <c r="B34" s="7" t="s">
        <v>872</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1067</v>
      </c>
      <c r="B35" s="7" t="s">
        <v>870</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1066</v>
      </c>
      <c r="B36" s="7" t="s">
        <v>868</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1065</v>
      </c>
      <c r="B37" s="7" t="s">
        <v>866</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1064</v>
      </c>
      <c r="B38" s="7" t="s">
        <v>864</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1063</v>
      </c>
      <c r="B39" s="7" t="s">
        <v>882</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881</v>
      </c>
    </row>
    <row r="41" spans="1:37" ht="15" customHeight="1">
      <c r="A41" s="58" t="s">
        <v>1062</v>
      </c>
      <c r="B41" s="7" t="s">
        <v>879</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1061</v>
      </c>
      <c r="B42" s="7" t="s">
        <v>877</v>
      </c>
      <c r="C42" s="11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1060</v>
      </c>
      <c r="B43" s="7" t="s">
        <v>774</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1059</v>
      </c>
      <c r="B44" s="7" t="s">
        <v>874</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1058</v>
      </c>
      <c r="B45" s="7" t="s">
        <v>872</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1057</v>
      </c>
      <c r="B46" s="7" t="s">
        <v>870</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1056</v>
      </c>
      <c r="B47" s="7" t="s">
        <v>868</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1055</v>
      </c>
      <c r="B48" s="7" t="s">
        <v>866</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1054</v>
      </c>
      <c r="B49" s="7" t="s">
        <v>864</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1053</v>
      </c>
      <c r="B50" s="7" t="s">
        <v>862</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1052</v>
      </c>
      <c r="B51" s="4" t="s">
        <v>1051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1050</v>
      </c>
    </row>
    <row r="54" spans="1:37" ht="15" customHeight="1">
      <c r="B54" s="4" t="s">
        <v>905</v>
      </c>
    </row>
    <row r="55" spans="1:37" ht="15" customHeight="1">
      <c r="A55" s="58" t="s">
        <v>1049</v>
      </c>
      <c r="B55" s="7" t="s">
        <v>879</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1048</v>
      </c>
      <c r="B56" s="7" t="s">
        <v>877</v>
      </c>
      <c r="C56" s="11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1047</v>
      </c>
      <c r="B57" s="7" t="s">
        <v>774</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1046</v>
      </c>
      <c r="B58" s="7" t="s">
        <v>874</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1045</v>
      </c>
      <c r="B59" s="7" t="s">
        <v>872</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1044</v>
      </c>
      <c r="B60" s="7" t="s">
        <v>870</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1043</v>
      </c>
      <c r="B61" s="7" t="s">
        <v>868</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1042</v>
      </c>
      <c r="B62" s="7" t="s">
        <v>866</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1041</v>
      </c>
      <c r="B63" s="7" t="s">
        <v>864</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1040</v>
      </c>
      <c r="B64" s="7" t="s">
        <v>894</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893</v>
      </c>
    </row>
    <row r="66" spans="1:37" ht="15" customHeight="1">
      <c r="A66" s="58" t="s">
        <v>1039</v>
      </c>
      <c r="B66" s="7" t="s">
        <v>879</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1038</v>
      </c>
      <c r="B67" s="7" t="s">
        <v>877</v>
      </c>
      <c r="C67" s="11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1037</v>
      </c>
      <c r="B68" s="7" t="s">
        <v>774</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1036</v>
      </c>
      <c r="B69" s="7" t="s">
        <v>874</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1035</v>
      </c>
      <c r="B70" s="7" t="s">
        <v>872</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1034</v>
      </c>
      <c r="B71" s="7" t="s">
        <v>870</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1033</v>
      </c>
      <c r="B72" s="7" t="s">
        <v>868</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1032</v>
      </c>
      <c r="B73" s="7" t="s">
        <v>866</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1031</v>
      </c>
      <c r="B74" s="7" t="s">
        <v>864</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1030</v>
      </c>
      <c r="B75" s="7" t="s">
        <v>882</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881</v>
      </c>
    </row>
    <row r="77" spans="1:37" ht="15" customHeight="1">
      <c r="A77" s="58" t="s">
        <v>1029</v>
      </c>
      <c r="B77" s="7" t="s">
        <v>879</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1028</v>
      </c>
      <c r="B78" s="7" t="s">
        <v>877</v>
      </c>
      <c r="C78" s="11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1027</v>
      </c>
      <c r="B79" s="7" t="s">
        <v>774</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1026</v>
      </c>
      <c r="B80" s="7" t="s">
        <v>874</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1025</v>
      </c>
      <c r="B81" s="7" t="s">
        <v>872</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1024</v>
      </c>
      <c r="B82" s="7" t="s">
        <v>870</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1023</v>
      </c>
      <c r="B83" s="7" t="s">
        <v>868</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1022</v>
      </c>
      <c r="B84" s="7" t="s">
        <v>866</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1021</v>
      </c>
      <c r="B85" s="7" t="s">
        <v>864</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1020</v>
      </c>
      <c r="B86" s="7" t="s">
        <v>862</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1019</v>
      </c>
    </row>
    <row r="88" spans="1:37" ht="15" customHeight="1">
      <c r="A88" s="58" t="s">
        <v>1018</v>
      </c>
      <c r="B88" s="7" t="s">
        <v>879</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1017</v>
      </c>
      <c r="B89" s="7" t="s">
        <v>877</v>
      </c>
      <c r="C89" s="11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1016</v>
      </c>
      <c r="B90" s="7" t="s">
        <v>774</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1015</v>
      </c>
      <c r="B91" s="7" t="s">
        <v>874</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1014</v>
      </c>
      <c r="B92" s="7" t="s">
        <v>872</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1013</v>
      </c>
      <c r="B93" s="7" t="s">
        <v>870</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1012</v>
      </c>
      <c r="B94" s="7" t="s">
        <v>868</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1011</v>
      </c>
      <c r="B95" s="7" t="s">
        <v>866</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1010</v>
      </c>
      <c r="B96" s="7" t="s">
        <v>864</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1009</v>
      </c>
      <c r="B97" s="4" t="s">
        <v>1008</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942</v>
      </c>
    </row>
    <row r="100" spans="1:37" ht="15" customHeight="1">
      <c r="B100" s="4" t="s">
        <v>905</v>
      </c>
    </row>
    <row r="101" spans="1:37" ht="15" customHeight="1">
      <c r="A101" s="58" t="s">
        <v>1007</v>
      </c>
      <c r="B101" s="7" t="s">
        <v>879</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1006</v>
      </c>
      <c r="B102" s="7" t="s">
        <v>877</v>
      </c>
      <c r="C102" s="11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1005</v>
      </c>
      <c r="B103" s="7" t="s">
        <v>774</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1004</v>
      </c>
      <c r="B104" s="7" t="s">
        <v>874</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1003</v>
      </c>
      <c r="B105" s="7" t="s">
        <v>872</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1002</v>
      </c>
      <c r="B106" s="7" t="s">
        <v>870</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1001</v>
      </c>
      <c r="B107" s="7" t="s">
        <v>868</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1000</v>
      </c>
      <c r="B108" s="7" t="s">
        <v>866</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999</v>
      </c>
      <c r="B109" s="7" t="s">
        <v>864</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998</v>
      </c>
      <c r="B110" s="7" t="s">
        <v>931</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893</v>
      </c>
    </row>
    <row r="112" spans="1:37" ht="15" customHeight="1">
      <c r="A112" s="58" t="s">
        <v>997</v>
      </c>
      <c r="B112" s="7" t="s">
        <v>879</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996</v>
      </c>
      <c r="B113" s="7" t="s">
        <v>877</v>
      </c>
      <c r="C113" s="11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995</v>
      </c>
      <c r="B114" s="7" t="s">
        <v>774</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994</v>
      </c>
      <c r="B115" s="7" t="s">
        <v>874</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993</v>
      </c>
      <c r="B116" s="7" t="s">
        <v>872</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992</v>
      </c>
      <c r="B117" s="7" t="s">
        <v>870</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991</v>
      </c>
      <c r="B118" s="7" t="s">
        <v>868</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990</v>
      </c>
      <c r="B119" s="7" t="s">
        <v>866</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989</v>
      </c>
      <c r="B120" s="7" t="s">
        <v>864</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988</v>
      </c>
      <c r="B121" s="7" t="s">
        <v>920</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881</v>
      </c>
    </row>
    <row r="123" spans="1:37" ht="15" customHeight="1">
      <c r="A123" s="58" t="s">
        <v>987</v>
      </c>
      <c r="B123" s="7" t="s">
        <v>879</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986</v>
      </c>
      <c r="B124" s="7" t="s">
        <v>877</v>
      </c>
      <c r="C124" s="11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985</v>
      </c>
      <c r="B125" s="7" t="s">
        <v>774</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984</v>
      </c>
      <c r="B126" s="7" t="s">
        <v>874</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983</v>
      </c>
      <c r="B127" s="7" t="s">
        <v>872</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982</v>
      </c>
      <c r="B128" s="7" t="s">
        <v>870</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981</v>
      </c>
      <c r="B129" s="7" t="s">
        <v>868</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980</v>
      </c>
      <c r="B130" s="7" t="s">
        <v>866</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979</v>
      </c>
      <c r="B131" s="7" t="s">
        <v>864</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978</v>
      </c>
      <c r="B132" s="7" t="s">
        <v>909</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977</v>
      </c>
      <c r="B133" s="4" t="s">
        <v>907</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976</v>
      </c>
    </row>
    <row r="136" spans="1:37" ht="15" customHeight="1">
      <c r="B136" s="4" t="s">
        <v>905</v>
      </c>
    </row>
    <row r="137" spans="1:37" ht="15" customHeight="1">
      <c r="A137" s="58" t="s">
        <v>975</v>
      </c>
      <c r="B137" s="7" t="s">
        <v>879</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974</v>
      </c>
      <c r="B138" s="7" t="s">
        <v>877</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973</v>
      </c>
      <c r="B139" s="7" t="s">
        <v>774</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972</v>
      </c>
      <c r="B140" s="7" t="s">
        <v>874</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971</v>
      </c>
      <c r="B141" s="7" t="s">
        <v>872</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970</v>
      </c>
      <c r="B142" s="7" t="s">
        <v>870</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969</v>
      </c>
      <c r="B143" s="7" t="s">
        <v>868</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968</v>
      </c>
      <c r="B144" s="7" t="s">
        <v>866</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967</v>
      </c>
      <c r="B145" s="7" t="s">
        <v>864</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966</v>
      </c>
      <c r="B146" s="7" t="s">
        <v>894</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893</v>
      </c>
    </row>
    <row r="148" spans="1:37" ht="15" customHeight="1">
      <c r="A148" s="58" t="s">
        <v>965</v>
      </c>
      <c r="B148" s="7" t="s">
        <v>879</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964</v>
      </c>
      <c r="B149" s="7" t="s">
        <v>877</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963</v>
      </c>
      <c r="B150" s="7" t="s">
        <v>774</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962</v>
      </c>
      <c r="B151" s="7" t="s">
        <v>874</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961</v>
      </c>
      <c r="B152" s="7" t="s">
        <v>872</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960</v>
      </c>
      <c r="B153" s="7" t="s">
        <v>870</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959</v>
      </c>
      <c r="B154" s="7" t="s">
        <v>868</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958</v>
      </c>
      <c r="B155" s="7" t="s">
        <v>866</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957</v>
      </c>
      <c r="B156" s="7" t="s">
        <v>864</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956</v>
      </c>
      <c r="B157" s="7" t="s">
        <v>882</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881</v>
      </c>
    </row>
    <row r="159" spans="1:37" ht="15" customHeight="1">
      <c r="A159" s="58" t="s">
        <v>955</v>
      </c>
      <c r="B159" s="7" t="s">
        <v>879</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954</v>
      </c>
      <c r="B160" s="7" t="s">
        <v>877</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953</v>
      </c>
      <c r="B161" s="7" t="s">
        <v>774</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952</v>
      </c>
      <c r="B162" s="7" t="s">
        <v>874</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951</v>
      </c>
      <c r="B163" s="7" t="s">
        <v>872</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950</v>
      </c>
      <c r="B164" s="7" t="s">
        <v>870</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949</v>
      </c>
      <c r="B165" s="7" t="s">
        <v>868</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948</v>
      </c>
      <c r="B166" s="7" t="s">
        <v>866</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947</v>
      </c>
      <c r="B167" s="7" t="s">
        <v>864</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946</v>
      </c>
      <c r="B168" s="7" t="s">
        <v>862</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945</v>
      </c>
      <c r="B169" s="4" t="s">
        <v>944</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943</v>
      </c>
    </row>
    <row r="173" spans="1:37" ht="15" customHeight="1">
      <c r="B173" s="4" t="s">
        <v>942</v>
      </c>
    </row>
    <row r="174" spans="1:37" ht="15" customHeight="1">
      <c r="B174" s="4" t="s">
        <v>905</v>
      </c>
    </row>
    <row r="175" spans="1:37" ht="15" customHeight="1">
      <c r="A175" s="58" t="s">
        <v>941</v>
      </c>
      <c r="B175" s="7" t="s">
        <v>879</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940</v>
      </c>
      <c r="B176" s="7" t="s">
        <v>877</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939</v>
      </c>
      <c r="B177" s="7" t="s">
        <v>774</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938</v>
      </c>
      <c r="B178" s="7" t="s">
        <v>874</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937</v>
      </c>
      <c r="B179" s="7" t="s">
        <v>872</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936</v>
      </c>
      <c r="B180" s="7" t="s">
        <v>870</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935</v>
      </c>
      <c r="B181" s="7" t="s">
        <v>868</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934</v>
      </c>
      <c r="B182" s="7" t="s">
        <v>866</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933</v>
      </c>
      <c r="B183" s="7" t="s">
        <v>864</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932</v>
      </c>
      <c r="B184" s="7" t="s">
        <v>931</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893</v>
      </c>
    </row>
    <row r="186" spans="1:37" ht="15" customHeight="1">
      <c r="A186" s="58" t="s">
        <v>930</v>
      </c>
      <c r="B186" s="7" t="s">
        <v>879</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929</v>
      </c>
      <c r="B187" s="7" t="s">
        <v>877</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928</v>
      </c>
      <c r="B188" s="7" t="s">
        <v>774</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927</v>
      </c>
      <c r="B189" s="7" t="s">
        <v>874</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926</v>
      </c>
      <c r="B190" s="7" t="s">
        <v>872</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925</v>
      </c>
      <c r="B191" s="7" t="s">
        <v>870</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924</v>
      </c>
      <c r="B192" s="7" t="s">
        <v>868</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923</v>
      </c>
      <c r="B193" s="7" t="s">
        <v>866</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922</v>
      </c>
      <c r="B194" s="7" t="s">
        <v>864</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921</v>
      </c>
      <c r="B195" s="7" t="s">
        <v>920</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881</v>
      </c>
    </row>
    <row r="197" spans="1:37" ht="15" customHeight="1">
      <c r="A197" s="58" t="s">
        <v>919</v>
      </c>
      <c r="B197" s="7" t="s">
        <v>879</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918</v>
      </c>
      <c r="B198" s="7" t="s">
        <v>877</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917</v>
      </c>
      <c r="B199" s="7" t="s">
        <v>774</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916</v>
      </c>
      <c r="B200" s="7" t="s">
        <v>874</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915</v>
      </c>
      <c r="B201" s="7" t="s">
        <v>872</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914</v>
      </c>
      <c r="B202" s="7" t="s">
        <v>870</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913</v>
      </c>
      <c r="B203" s="7" t="s">
        <v>868</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912</v>
      </c>
      <c r="B204" s="7" t="s">
        <v>866</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911</v>
      </c>
      <c r="B205" s="7" t="s">
        <v>864</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910</v>
      </c>
      <c r="B206" s="7" t="s">
        <v>909</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908</v>
      </c>
      <c r="B207" s="4" t="s">
        <v>907</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906</v>
      </c>
    </row>
    <row r="210" spans="1:37" ht="15" customHeight="1">
      <c r="B210" s="4" t="s">
        <v>905</v>
      </c>
    </row>
    <row r="211" spans="1:37" ht="15" customHeight="1">
      <c r="A211" s="58" t="s">
        <v>904</v>
      </c>
      <c r="B211" s="7" t="s">
        <v>879</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903</v>
      </c>
      <c r="B212" s="7" t="s">
        <v>877</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902</v>
      </c>
      <c r="B213" s="7" t="s">
        <v>774</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901</v>
      </c>
      <c r="B214" s="7" t="s">
        <v>874</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900</v>
      </c>
      <c r="B215" s="7" t="s">
        <v>872</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899</v>
      </c>
      <c r="B216" s="7" t="s">
        <v>870</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898</v>
      </c>
      <c r="B217" s="7" t="s">
        <v>868</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897</v>
      </c>
      <c r="B218" s="7" t="s">
        <v>866</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896</v>
      </c>
      <c r="B219" s="7" t="s">
        <v>864</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895</v>
      </c>
      <c r="B220" s="7" t="s">
        <v>894</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893</v>
      </c>
    </row>
    <row r="222" spans="1:37" ht="15" customHeight="1">
      <c r="A222" s="58" t="s">
        <v>892</v>
      </c>
      <c r="B222" s="7" t="s">
        <v>879</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891</v>
      </c>
      <c r="B223" s="7" t="s">
        <v>877</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890</v>
      </c>
      <c r="B224" s="7" t="s">
        <v>774</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889</v>
      </c>
      <c r="B225" s="7" t="s">
        <v>874</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888</v>
      </c>
      <c r="B226" s="7" t="s">
        <v>872</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887</v>
      </c>
      <c r="B227" s="7" t="s">
        <v>870</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886</v>
      </c>
      <c r="B228" s="7" t="s">
        <v>868</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885</v>
      </c>
      <c r="B229" s="7" t="s">
        <v>866</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884</v>
      </c>
      <c r="B230" s="7" t="s">
        <v>864</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883</v>
      </c>
      <c r="B231" s="7" t="s">
        <v>882</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881</v>
      </c>
    </row>
    <row r="233" spans="1:37" ht="15" customHeight="1">
      <c r="A233" s="58" t="s">
        <v>880</v>
      </c>
      <c r="B233" s="7" t="s">
        <v>879</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878</v>
      </c>
      <c r="B234" s="7" t="s">
        <v>877</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876</v>
      </c>
      <c r="B235" s="7" t="s">
        <v>774</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875</v>
      </c>
      <c r="B236" s="7" t="s">
        <v>874</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873</v>
      </c>
      <c r="B237" s="7" t="s">
        <v>872</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871</v>
      </c>
      <c r="B238" s="7" t="s">
        <v>870</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869</v>
      </c>
      <c r="B239" s="7" t="s">
        <v>868</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867</v>
      </c>
      <c r="B240" s="7" t="s">
        <v>866</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865</v>
      </c>
      <c r="B241" s="7" t="s">
        <v>864</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863</v>
      </c>
      <c r="B242" s="7" t="s">
        <v>862</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861</v>
      </c>
      <c r="B243" s="4" t="s">
        <v>860</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859</v>
      </c>
    </row>
    <row r="248" spans="1:37" ht="15" customHeight="1">
      <c r="A248" s="58" t="s">
        <v>858</v>
      </c>
      <c r="B248" s="7" t="s">
        <v>857</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856</v>
      </c>
      <c r="B249" s="7" t="s">
        <v>847</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835</v>
      </c>
    </row>
    <row r="251" spans="1:37" ht="15" customHeight="1">
      <c r="A251" s="58" t="s">
        <v>855</v>
      </c>
      <c r="B251" s="7" t="s">
        <v>833</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854</v>
      </c>
      <c r="B252" s="7" t="s">
        <v>831</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853</v>
      </c>
      <c r="B253" s="7" t="s">
        <v>829</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852</v>
      </c>
      <c r="B254" s="7" t="s">
        <v>827</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851</v>
      </c>
    </row>
    <row r="257" spans="1:37" ht="15" customHeight="1">
      <c r="A257" s="58" t="s">
        <v>850</v>
      </c>
      <c r="B257" s="7" t="s">
        <v>849</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848</v>
      </c>
      <c r="B258" s="7" t="s">
        <v>847</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835</v>
      </c>
    </row>
    <row r="260" spans="1:37" ht="15" customHeight="1">
      <c r="A260" s="58" t="s">
        <v>846</v>
      </c>
      <c r="B260" s="7" t="s">
        <v>833</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845</v>
      </c>
      <c r="B261" s="7" t="s">
        <v>831</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844</v>
      </c>
      <c r="B262" s="7" t="s">
        <v>829</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843</v>
      </c>
      <c r="B263" s="7" t="s">
        <v>827</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842</v>
      </c>
    </row>
    <row r="266" spans="1:37" ht="15" customHeight="1">
      <c r="A266" s="58" t="s">
        <v>841</v>
      </c>
      <c r="B266" s="7" t="s">
        <v>840</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839</v>
      </c>
      <c r="B267" s="7" t="s">
        <v>838</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837</v>
      </c>
      <c r="B268" s="7" t="s">
        <v>836</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835</v>
      </c>
    </row>
    <row r="270" spans="1:37" ht="15" customHeight="1">
      <c r="A270" s="58" t="s">
        <v>834</v>
      </c>
      <c r="B270" s="7" t="s">
        <v>833</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832</v>
      </c>
      <c r="B271" s="7" t="s">
        <v>831</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830</v>
      </c>
      <c r="B272" s="7" t="s">
        <v>829</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828</v>
      </c>
      <c r="B273" s="7" t="s">
        <v>827</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80" t="s">
        <v>826</v>
      </c>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row>
    <row r="276" spans="1:37" ht="15" customHeight="1">
      <c r="B276" s="60" t="s">
        <v>4</v>
      </c>
    </row>
    <row r="277" spans="1:37" ht="15" customHeight="1">
      <c r="B277" s="60" t="s">
        <v>128</v>
      </c>
    </row>
    <row r="278" spans="1:37" ht="15" customHeight="1">
      <c r="B278" s="60" t="s">
        <v>797</v>
      </c>
    </row>
    <row r="279" spans="1:37" ht="15" customHeight="1">
      <c r="B279" s="60" t="s">
        <v>1170</v>
      </c>
    </row>
    <row r="280" spans="1:37" ht="15" customHeight="1">
      <c r="B280" s="60" t="s">
        <v>1140</v>
      </c>
    </row>
    <row r="281" spans="1:37" ht="15" customHeight="1">
      <c r="B281" s="60" t="s">
        <v>1171</v>
      </c>
    </row>
    <row r="282" spans="1:37" ht="15" customHeight="1">
      <c r="B282" s="60" t="s">
        <v>825</v>
      </c>
    </row>
    <row r="283" spans="1:37" ht="15" customHeight="1">
      <c r="B283" s="60" t="s">
        <v>1141</v>
      </c>
    </row>
    <row r="284" spans="1:37" ht="15" customHeight="1">
      <c r="B284" s="60" t="s">
        <v>1172</v>
      </c>
    </row>
    <row r="285" spans="1:37" ht="15" customHeight="1">
      <c r="B285" s="60" t="s">
        <v>1173</v>
      </c>
    </row>
    <row r="286" spans="1:37" ht="15" customHeight="1">
      <c r="B286" s="60" t="s">
        <v>1157</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A70" workbookViewId="0">
      <selection activeCell="B1" sqref="A1:B1048576"/>
    </sheetView>
  </sheetViews>
  <sheetFormatPr defaultRowHeight="15"/>
  <cols>
    <col min="1" max="1" width="19.42578125" customWidth="1"/>
    <col min="2" max="2" width="42.71093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1203</v>
      </c>
      <c r="B10" s="12" t="s">
        <v>1204</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1205</v>
      </c>
      <c r="B15" s="4" t="s">
        <v>1206</v>
      </c>
      <c r="C15" s="13">
        <v>15428.980469</v>
      </c>
      <c r="D15" s="13">
        <v>15405.497069999999</v>
      </c>
      <c r="E15" s="13">
        <v>15323.708984000001</v>
      </c>
      <c r="F15" s="13">
        <v>15159.971680000001</v>
      </c>
      <c r="G15" s="13">
        <v>14917.845703000001</v>
      </c>
      <c r="H15" s="13">
        <v>14628.935546999999</v>
      </c>
      <c r="I15" s="13">
        <v>14292.073242</v>
      </c>
      <c r="J15" s="13">
        <v>13935.911133</v>
      </c>
      <c r="K15" s="13">
        <v>13565.998046999999</v>
      </c>
      <c r="L15" s="13">
        <v>13277.203125</v>
      </c>
      <c r="M15" s="13">
        <v>13019.744140999999</v>
      </c>
      <c r="N15" s="13">
        <v>12784.965819999999</v>
      </c>
      <c r="O15" s="13">
        <v>12550.357421999999</v>
      </c>
      <c r="P15" s="13">
        <v>12335.547852</v>
      </c>
      <c r="Q15" s="13">
        <v>12134.970703000001</v>
      </c>
      <c r="R15" s="13">
        <v>11949.124023</v>
      </c>
      <c r="S15" s="13">
        <v>11778.060546999999</v>
      </c>
      <c r="T15" s="13">
        <v>11621.788086</v>
      </c>
      <c r="U15" s="13">
        <v>11477.595703000001</v>
      </c>
      <c r="V15" s="13">
        <v>11370.867188</v>
      </c>
      <c r="W15" s="13">
        <v>11287.214844</v>
      </c>
      <c r="X15" s="13">
        <v>11223.201171999999</v>
      </c>
      <c r="Y15" s="13">
        <v>11175.604492</v>
      </c>
      <c r="Z15" s="13">
        <v>11142.942383</v>
      </c>
      <c r="AA15" s="13">
        <v>11122.249023</v>
      </c>
      <c r="AB15" s="13">
        <v>11112.762694999999</v>
      </c>
      <c r="AC15" s="13">
        <v>11114.8125</v>
      </c>
      <c r="AD15" s="13">
        <v>11125.955078000001</v>
      </c>
      <c r="AE15" s="13">
        <v>11141.640625</v>
      </c>
      <c r="AF15" s="13">
        <v>11164.966796999999</v>
      </c>
      <c r="AG15" s="13">
        <v>11191.121094</v>
      </c>
      <c r="AH15" s="13">
        <v>11216.115234000001</v>
      </c>
      <c r="AI15" s="13">
        <v>11244.188477</v>
      </c>
      <c r="AJ15" s="13">
        <v>11271.484375</v>
      </c>
      <c r="AK15" s="2">
        <v>-9.7169999999999999E-3</v>
      </c>
    </row>
    <row r="16" spans="1:37" ht="15" customHeight="1">
      <c r="A16" s="58" t="s">
        <v>1207</v>
      </c>
      <c r="B16" s="7" t="s">
        <v>1208</v>
      </c>
      <c r="C16" s="9">
        <v>15335.150390999999</v>
      </c>
      <c r="D16" s="9">
        <v>15269.456055000001</v>
      </c>
      <c r="E16" s="9">
        <v>15169.746094</v>
      </c>
      <c r="F16" s="9">
        <v>14974.8125</v>
      </c>
      <c r="G16" s="9">
        <v>14696.188477</v>
      </c>
      <c r="H16" s="9">
        <v>14372.848633</v>
      </c>
      <c r="I16" s="9">
        <v>14004.568359000001</v>
      </c>
      <c r="J16" s="9">
        <v>13595.412109000001</v>
      </c>
      <c r="K16" s="9">
        <v>13161.477539</v>
      </c>
      <c r="L16" s="9">
        <v>12844.557617</v>
      </c>
      <c r="M16" s="9">
        <v>12544.257812</v>
      </c>
      <c r="N16" s="9">
        <v>12271.507812</v>
      </c>
      <c r="O16" s="9">
        <v>11997.8125</v>
      </c>
      <c r="P16" s="9">
        <v>11740.967773</v>
      </c>
      <c r="Q16" s="9">
        <v>11512.417969</v>
      </c>
      <c r="R16" s="9">
        <v>11302.257812</v>
      </c>
      <c r="S16" s="9">
        <v>11104.021484000001</v>
      </c>
      <c r="T16" s="9">
        <v>10915.162109000001</v>
      </c>
      <c r="U16" s="9">
        <v>10746.730469</v>
      </c>
      <c r="V16" s="9">
        <v>10612.404296999999</v>
      </c>
      <c r="W16" s="9">
        <v>10502.84375</v>
      </c>
      <c r="X16" s="9">
        <v>10416.008789</v>
      </c>
      <c r="Y16" s="9">
        <v>10350.127930000001</v>
      </c>
      <c r="Z16" s="9">
        <v>10299.679688</v>
      </c>
      <c r="AA16" s="9">
        <v>10269.910156</v>
      </c>
      <c r="AB16" s="9">
        <v>10251.455078000001</v>
      </c>
      <c r="AC16" s="9">
        <v>10250.534180000001</v>
      </c>
      <c r="AD16" s="9">
        <v>10253.911133</v>
      </c>
      <c r="AE16" s="9">
        <v>10260.729492</v>
      </c>
      <c r="AF16" s="9">
        <v>10292.284180000001</v>
      </c>
      <c r="AG16" s="9">
        <v>10333.274414</v>
      </c>
      <c r="AH16" s="9">
        <v>10360.221680000001</v>
      </c>
      <c r="AI16" s="9">
        <v>10370.962890999999</v>
      </c>
      <c r="AJ16" s="9">
        <v>10381.070312</v>
      </c>
      <c r="AK16" s="5">
        <v>-1.1986E-2</v>
      </c>
    </row>
    <row r="17" spans="1:37" ht="15" customHeight="1">
      <c r="A17" s="58" t="s">
        <v>1209</v>
      </c>
      <c r="B17" s="7" t="s">
        <v>1210</v>
      </c>
      <c r="C17" s="9">
        <v>9.1569839999999996</v>
      </c>
      <c r="D17" s="9">
        <v>43.012703000000002</v>
      </c>
      <c r="E17" s="9">
        <v>44.298954000000002</v>
      </c>
      <c r="F17" s="9">
        <v>52.465949999999999</v>
      </c>
      <c r="G17" s="9">
        <v>63.491283000000003</v>
      </c>
      <c r="H17" s="9">
        <v>71.578002999999995</v>
      </c>
      <c r="I17" s="9">
        <v>77.357467999999997</v>
      </c>
      <c r="J17" s="9">
        <v>104.88159899999999</v>
      </c>
      <c r="K17" s="9">
        <v>143.47879</v>
      </c>
      <c r="L17" s="9">
        <v>146.330536</v>
      </c>
      <c r="M17" s="9">
        <v>164.73542800000001</v>
      </c>
      <c r="N17" s="9">
        <v>178.723511</v>
      </c>
      <c r="O17" s="9">
        <v>194.286621</v>
      </c>
      <c r="P17" s="9">
        <v>212.83853099999999</v>
      </c>
      <c r="Q17" s="9">
        <v>217.02877799999999</v>
      </c>
      <c r="R17" s="9">
        <v>218.706253</v>
      </c>
      <c r="S17" s="9">
        <v>224.127533</v>
      </c>
      <c r="T17" s="9">
        <v>235.04330400000001</v>
      </c>
      <c r="U17" s="9">
        <v>238.42449999999999</v>
      </c>
      <c r="V17" s="9">
        <v>244.75335699999999</v>
      </c>
      <c r="W17" s="9">
        <v>249.607956</v>
      </c>
      <c r="X17" s="9">
        <v>251.68942300000001</v>
      </c>
      <c r="Y17" s="9">
        <v>249.42179899999999</v>
      </c>
      <c r="Z17" s="9">
        <v>246.14849899999999</v>
      </c>
      <c r="AA17" s="9">
        <v>234.973389</v>
      </c>
      <c r="AB17" s="9">
        <v>224.71127300000001</v>
      </c>
      <c r="AC17" s="9">
        <v>208.83667</v>
      </c>
      <c r="AD17" s="9">
        <v>198.043747</v>
      </c>
      <c r="AE17" s="9">
        <v>188.86973599999999</v>
      </c>
      <c r="AF17" s="9">
        <v>162.43597399999999</v>
      </c>
      <c r="AG17" s="9">
        <v>129.59371899999999</v>
      </c>
      <c r="AH17" s="9">
        <v>109.988777</v>
      </c>
      <c r="AI17" s="9">
        <v>109.858192</v>
      </c>
      <c r="AJ17" s="9">
        <v>110.01675400000001</v>
      </c>
      <c r="AK17" s="5">
        <v>2.9783E-2</v>
      </c>
    </row>
    <row r="18" spans="1:37" ht="15" customHeight="1">
      <c r="A18" s="58" t="s">
        <v>1211</v>
      </c>
      <c r="B18" s="7" t="s">
        <v>1212</v>
      </c>
      <c r="C18" s="9">
        <v>60.853920000000002</v>
      </c>
      <c r="D18" s="9">
        <v>63.207065999999998</v>
      </c>
      <c r="E18" s="9">
        <v>68.963806000000005</v>
      </c>
      <c r="F18" s="9">
        <v>77.644913000000003</v>
      </c>
      <c r="G18" s="9">
        <v>85.732367999999994</v>
      </c>
      <c r="H18" s="9">
        <v>93.502289000000005</v>
      </c>
      <c r="I18" s="9">
        <v>100.80136899999999</v>
      </c>
      <c r="J18" s="9">
        <v>107.598206</v>
      </c>
      <c r="K18" s="9">
        <v>113.814278</v>
      </c>
      <c r="L18" s="9">
        <v>120.602844</v>
      </c>
      <c r="M18" s="9">
        <v>127.269402</v>
      </c>
      <c r="N18" s="9">
        <v>134.14170799999999</v>
      </c>
      <c r="O18" s="9">
        <v>140.60813899999999</v>
      </c>
      <c r="P18" s="9">
        <v>147.05969200000001</v>
      </c>
      <c r="Q18" s="9">
        <v>153.66433699999999</v>
      </c>
      <c r="R18" s="9">
        <v>159.30062899999999</v>
      </c>
      <c r="S18" s="9">
        <v>164.19001800000001</v>
      </c>
      <c r="T18" s="9">
        <v>168.79711900000001</v>
      </c>
      <c r="U18" s="9">
        <v>172.647324</v>
      </c>
      <c r="V18" s="9">
        <v>176.17077599999999</v>
      </c>
      <c r="W18" s="9">
        <v>179.40422100000001</v>
      </c>
      <c r="X18" s="9">
        <v>182.19274899999999</v>
      </c>
      <c r="Y18" s="9">
        <v>184.536057</v>
      </c>
      <c r="Z18" s="9">
        <v>187.16952499999999</v>
      </c>
      <c r="AA18" s="9">
        <v>189.247086</v>
      </c>
      <c r="AB18" s="9">
        <v>190.379639</v>
      </c>
      <c r="AC18" s="9">
        <v>191.20649700000001</v>
      </c>
      <c r="AD18" s="9">
        <v>191.812073</v>
      </c>
      <c r="AE18" s="9">
        <v>192.10318000000001</v>
      </c>
      <c r="AF18" s="9">
        <v>192.425049</v>
      </c>
      <c r="AG18" s="9">
        <v>192.67849699999999</v>
      </c>
      <c r="AH18" s="9">
        <v>192.679214</v>
      </c>
      <c r="AI18" s="9">
        <v>192.53387499999999</v>
      </c>
      <c r="AJ18" s="9">
        <v>192.14184599999999</v>
      </c>
      <c r="AK18" s="5">
        <v>3.5354999999999998E-2</v>
      </c>
    </row>
    <row r="19" spans="1:37" ht="15" customHeight="1">
      <c r="A19" s="58" t="s">
        <v>1213</v>
      </c>
      <c r="B19" s="7" t="s">
        <v>1214</v>
      </c>
      <c r="C19" s="9">
        <v>8.0770090000000003</v>
      </c>
      <c r="D19" s="9">
        <v>6.9962720000000003</v>
      </c>
      <c r="E19" s="9">
        <v>5.8007540000000004</v>
      </c>
      <c r="F19" s="9">
        <v>5.3308289999999996</v>
      </c>
      <c r="G19" s="9">
        <v>5.01966</v>
      </c>
      <c r="H19" s="9">
        <v>4.7176429999999998</v>
      </c>
      <c r="I19" s="9">
        <v>4.4306369999999999</v>
      </c>
      <c r="J19" s="9">
        <v>4.1541180000000004</v>
      </c>
      <c r="K19" s="9">
        <v>3.9036010000000001</v>
      </c>
      <c r="L19" s="9">
        <v>3.6813410000000002</v>
      </c>
      <c r="M19" s="9">
        <v>3.4967679999999999</v>
      </c>
      <c r="N19" s="9">
        <v>3.33005</v>
      </c>
      <c r="O19" s="9">
        <v>3.1806969999999999</v>
      </c>
      <c r="P19" s="9">
        <v>3.0464380000000002</v>
      </c>
      <c r="Q19" s="9">
        <v>2.9362509999999999</v>
      </c>
      <c r="R19" s="9">
        <v>2.8520979999999998</v>
      </c>
      <c r="S19" s="9">
        <v>2.7820170000000002</v>
      </c>
      <c r="T19" s="9">
        <v>2.7439550000000001</v>
      </c>
      <c r="U19" s="9">
        <v>2.7154440000000002</v>
      </c>
      <c r="V19" s="9">
        <v>2.698159</v>
      </c>
      <c r="W19" s="9">
        <v>2.6841900000000001</v>
      </c>
      <c r="X19" s="9">
        <v>2.6790980000000002</v>
      </c>
      <c r="Y19" s="9">
        <v>2.6781470000000001</v>
      </c>
      <c r="Z19" s="9">
        <v>2.6794039999999999</v>
      </c>
      <c r="AA19" s="9">
        <v>2.6922079999999999</v>
      </c>
      <c r="AB19" s="9">
        <v>2.7077149999999999</v>
      </c>
      <c r="AC19" s="9">
        <v>2.7216269999999998</v>
      </c>
      <c r="AD19" s="9">
        <v>2.7357770000000001</v>
      </c>
      <c r="AE19" s="9">
        <v>2.7523939999999998</v>
      </c>
      <c r="AF19" s="9">
        <v>2.7694559999999999</v>
      </c>
      <c r="AG19" s="9">
        <v>2.7865679999999999</v>
      </c>
      <c r="AH19" s="9">
        <v>2.8049050000000002</v>
      </c>
      <c r="AI19" s="9">
        <v>2.818092</v>
      </c>
      <c r="AJ19" s="9">
        <v>2.8305720000000001</v>
      </c>
      <c r="AK19" s="5">
        <v>-2.7882000000000001E-2</v>
      </c>
    </row>
    <row r="20" spans="1:37" ht="15" customHeight="1">
      <c r="A20" s="58" t="s">
        <v>1215</v>
      </c>
      <c r="B20" s="7" t="s">
        <v>1216</v>
      </c>
      <c r="C20" s="9">
        <v>3.931244</v>
      </c>
      <c r="D20" s="9">
        <v>4.3265010000000004</v>
      </c>
      <c r="E20" s="9">
        <v>4.0624180000000001</v>
      </c>
      <c r="F20" s="9">
        <v>3.9512130000000001</v>
      </c>
      <c r="G20" s="9">
        <v>3.6753840000000002</v>
      </c>
      <c r="H20" s="9">
        <v>3.3939149999999998</v>
      </c>
      <c r="I20" s="9">
        <v>3.1845400000000001</v>
      </c>
      <c r="J20" s="9">
        <v>2.967552</v>
      </c>
      <c r="K20" s="9">
        <v>2.772993</v>
      </c>
      <c r="L20" s="9">
        <v>2.5952959999999998</v>
      </c>
      <c r="M20" s="9">
        <v>2.482469</v>
      </c>
      <c r="N20" s="9">
        <v>2.3604159999999998</v>
      </c>
      <c r="O20" s="9">
        <v>2.2681010000000001</v>
      </c>
      <c r="P20" s="9">
        <v>2.162544</v>
      </c>
      <c r="Q20" s="9">
        <v>2.0674649999999999</v>
      </c>
      <c r="R20" s="9">
        <v>2.0058319999999998</v>
      </c>
      <c r="S20" s="9">
        <v>1.9528559999999999</v>
      </c>
      <c r="T20" s="9">
        <v>1.926577</v>
      </c>
      <c r="U20" s="9">
        <v>1.9053199999999999</v>
      </c>
      <c r="V20" s="9">
        <v>1.8984559999999999</v>
      </c>
      <c r="W20" s="9">
        <v>1.8916489999999999</v>
      </c>
      <c r="X20" s="9">
        <v>1.898957</v>
      </c>
      <c r="Y20" s="9">
        <v>1.910733</v>
      </c>
      <c r="Z20" s="9">
        <v>1.9252130000000001</v>
      </c>
      <c r="AA20" s="9">
        <v>1.9521839999999999</v>
      </c>
      <c r="AB20" s="9">
        <v>1.9897940000000001</v>
      </c>
      <c r="AC20" s="9">
        <v>2.0224250000000001</v>
      </c>
      <c r="AD20" s="9">
        <v>2.0561579999999999</v>
      </c>
      <c r="AE20" s="9">
        <v>2.0949239999999998</v>
      </c>
      <c r="AF20" s="9">
        <v>2.138347</v>
      </c>
      <c r="AG20" s="9">
        <v>2.1827390000000002</v>
      </c>
      <c r="AH20" s="9">
        <v>2.2323110000000002</v>
      </c>
      <c r="AI20" s="9">
        <v>2.279563</v>
      </c>
      <c r="AJ20" s="9">
        <v>2.3288139999999999</v>
      </c>
      <c r="AK20" s="5">
        <v>-1.917E-2</v>
      </c>
    </row>
    <row r="21" spans="1:37" ht="15" customHeight="1">
      <c r="A21" s="58" t="s">
        <v>1217</v>
      </c>
      <c r="B21" s="7" t="s">
        <v>1218</v>
      </c>
      <c r="C21" s="9">
        <v>11.537136</v>
      </c>
      <c r="D21" s="9">
        <v>17.900618000000001</v>
      </c>
      <c r="E21" s="9">
        <v>29.66337</v>
      </c>
      <c r="F21" s="9">
        <v>43.691540000000003</v>
      </c>
      <c r="G21" s="9">
        <v>60.113934</v>
      </c>
      <c r="H21" s="9">
        <v>77.175849999999997</v>
      </c>
      <c r="I21" s="9">
        <v>94.003890999999996</v>
      </c>
      <c r="J21" s="9">
        <v>111.052177</v>
      </c>
      <c r="K21" s="9">
        <v>128.48336800000001</v>
      </c>
      <c r="L21" s="9">
        <v>145.28533899999999</v>
      </c>
      <c r="M21" s="9">
        <v>161.43392900000001</v>
      </c>
      <c r="N21" s="9">
        <v>177.16246000000001</v>
      </c>
      <c r="O21" s="9">
        <v>192.89389</v>
      </c>
      <c r="P21" s="9">
        <v>208.73147599999999</v>
      </c>
      <c r="Q21" s="9">
        <v>224.82223500000001</v>
      </c>
      <c r="R21" s="9">
        <v>240.96106</v>
      </c>
      <c r="S21" s="9">
        <v>257.17175300000002</v>
      </c>
      <c r="T21" s="9">
        <v>273.62857100000002</v>
      </c>
      <c r="U21" s="9">
        <v>290.11511200000001</v>
      </c>
      <c r="V21" s="9">
        <v>307.36251800000002</v>
      </c>
      <c r="W21" s="9">
        <v>324.78741500000001</v>
      </c>
      <c r="X21" s="9">
        <v>342.39038099999999</v>
      </c>
      <c r="Y21" s="9">
        <v>360.27218599999998</v>
      </c>
      <c r="Z21" s="9">
        <v>378.38275099999998</v>
      </c>
      <c r="AA21" s="9">
        <v>396.28463699999998</v>
      </c>
      <c r="AB21" s="9">
        <v>414.11938500000002</v>
      </c>
      <c r="AC21" s="9">
        <v>431.90869099999998</v>
      </c>
      <c r="AD21" s="9">
        <v>449.652466</v>
      </c>
      <c r="AE21" s="9">
        <v>467.21533199999999</v>
      </c>
      <c r="AF21" s="9">
        <v>484.91217</v>
      </c>
      <c r="AG21" s="9">
        <v>502.46365400000002</v>
      </c>
      <c r="AH21" s="9">
        <v>519.88464399999998</v>
      </c>
      <c r="AI21" s="9">
        <v>537.254456</v>
      </c>
      <c r="AJ21" s="9">
        <v>554.416382</v>
      </c>
      <c r="AK21" s="5">
        <v>0.11325</v>
      </c>
    </row>
    <row r="22" spans="1:37" ht="15" customHeight="1">
      <c r="A22" s="58" t="s">
        <v>1219</v>
      </c>
      <c r="B22" s="7" t="s">
        <v>1220</v>
      </c>
      <c r="C22" s="9">
        <v>0.27376</v>
      </c>
      <c r="D22" s="9">
        <v>0.59876600000000002</v>
      </c>
      <c r="E22" s="9">
        <v>1.173962</v>
      </c>
      <c r="F22" s="9">
        <v>2.074811</v>
      </c>
      <c r="G22" s="9">
        <v>3.6237200000000001</v>
      </c>
      <c r="H22" s="9">
        <v>5.7200490000000004</v>
      </c>
      <c r="I22" s="9">
        <v>7.7269990000000002</v>
      </c>
      <c r="J22" s="9">
        <v>9.8447119999999995</v>
      </c>
      <c r="K22" s="9">
        <v>12.067842000000001</v>
      </c>
      <c r="L22" s="9">
        <v>14.150493000000001</v>
      </c>
      <c r="M22" s="9">
        <v>16.068527</v>
      </c>
      <c r="N22" s="9">
        <v>17.740499</v>
      </c>
      <c r="O22" s="9">
        <v>19.306999000000001</v>
      </c>
      <c r="P22" s="9">
        <v>20.741416999999998</v>
      </c>
      <c r="Q22" s="9">
        <v>22.034424000000001</v>
      </c>
      <c r="R22" s="9">
        <v>23.040400000000002</v>
      </c>
      <c r="S22" s="9">
        <v>23.813354</v>
      </c>
      <c r="T22" s="9">
        <v>24.486129999999999</v>
      </c>
      <c r="U22" s="9">
        <v>25.056366000000001</v>
      </c>
      <c r="V22" s="9">
        <v>25.579964</v>
      </c>
      <c r="W22" s="9">
        <v>25.995058</v>
      </c>
      <c r="X22" s="9">
        <v>26.341857999999998</v>
      </c>
      <c r="Y22" s="9">
        <v>26.657215000000001</v>
      </c>
      <c r="Z22" s="9">
        <v>26.957090000000001</v>
      </c>
      <c r="AA22" s="9">
        <v>27.189185999999999</v>
      </c>
      <c r="AB22" s="9">
        <v>27.399198999999999</v>
      </c>
      <c r="AC22" s="9">
        <v>27.583216</v>
      </c>
      <c r="AD22" s="9">
        <v>27.742733000000001</v>
      </c>
      <c r="AE22" s="9">
        <v>27.874962</v>
      </c>
      <c r="AF22" s="9">
        <v>28.002413000000001</v>
      </c>
      <c r="AG22" s="9">
        <v>28.141259999999999</v>
      </c>
      <c r="AH22" s="9">
        <v>28.302531999999999</v>
      </c>
      <c r="AI22" s="9">
        <v>28.480495000000001</v>
      </c>
      <c r="AJ22" s="9">
        <v>28.679655</v>
      </c>
      <c r="AK22" s="5">
        <v>0.128522</v>
      </c>
    </row>
    <row r="24" spans="1:37" ht="15" customHeight="1">
      <c r="A24" s="58" t="s">
        <v>1221</v>
      </c>
      <c r="B24" s="4" t="s">
        <v>1222</v>
      </c>
      <c r="C24" s="13">
        <v>886.89825399999995</v>
      </c>
      <c r="D24" s="13">
        <v>901.04919400000006</v>
      </c>
      <c r="E24" s="13">
        <v>913.30731200000002</v>
      </c>
      <c r="F24" s="13">
        <v>917.23217799999998</v>
      </c>
      <c r="G24" s="13">
        <v>916.86462400000005</v>
      </c>
      <c r="H24" s="13">
        <v>915.28680399999996</v>
      </c>
      <c r="I24" s="13">
        <v>913.37457300000005</v>
      </c>
      <c r="J24" s="13">
        <v>910.667236</v>
      </c>
      <c r="K24" s="13">
        <v>911.52050799999995</v>
      </c>
      <c r="L24" s="13">
        <v>912.30297900000005</v>
      </c>
      <c r="M24" s="13">
        <v>912.036743</v>
      </c>
      <c r="N24" s="13">
        <v>913.76531999999997</v>
      </c>
      <c r="O24" s="13">
        <v>913.86468500000001</v>
      </c>
      <c r="P24" s="13">
        <v>913.95062299999995</v>
      </c>
      <c r="Q24" s="13">
        <v>916.18102999999996</v>
      </c>
      <c r="R24" s="13">
        <v>919.21929899999998</v>
      </c>
      <c r="S24" s="13">
        <v>923.73584000000005</v>
      </c>
      <c r="T24" s="13">
        <v>929.93817100000001</v>
      </c>
      <c r="U24" s="13">
        <v>937.46362299999998</v>
      </c>
      <c r="V24" s="13">
        <v>945.92535399999997</v>
      </c>
      <c r="W24" s="13">
        <v>955.72406000000001</v>
      </c>
      <c r="X24" s="13">
        <v>966.26245100000006</v>
      </c>
      <c r="Y24" s="13">
        <v>975.91790800000001</v>
      </c>
      <c r="Z24" s="13">
        <v>985.93042000000003</v>
      </c>
      <c r="AA24" s="13">
        <v>996.26336700000002</v>
      </c>
      <c r="AB24" s="13">
        <v>1006.739807</v>
      </c>
      <c r="AC24" s="13">
        <v>1018.405029</v>
      </c>
      <c r="AD24" s="13">
        <v>1030.961182</v>
      </c>
      <c r="AE24" s="13">
        <v>1044.946899</v>
      </c>
      <c r="AF24" s="13">
        <v>1059.743164</v>
      </c>
      <c r="AG24" s="13">
        <v>1074.5489500000001</v>
      </c>
      <c r="AH24" s="13">
        <v>1088.340698</v>
      </c>
      <c r="AI24" s="13">
        <v>1102.0864260000001</v>
      </c>
      <c r="AJ24" s="13">
        <v>1115.861206</v>
      </c>
      <c r="AK24" s="2">
        <v>6.7039999999999999E-3</v>
      </c>
    </row>
    <row r="25" spans="1:37" ht="15" customHeight="1">
      <c r="A25" s="58" t="s">
        <v>1223</v>
      </c>
      <c r="B25" s="7" t="s">
        <v>1208</v>
      </c>
      <c r="C25" s="9">
        <v>606.36535600000002</v>
      </c>
      <c r="D25" s="9">
        <v>605.30755599999998</v>
      </c>
      <c r="E25" s="9">
        <v>607.949524</v>
      </c>
      <c r="F25" s="9">
        <v>604.13769500000001</v>
      </c>
      <c r="G25" s="9">
        <v>596.90875200000005</v>
      </c>
      <c r="H25" s="9">
        <v>589.81463599999995</v>
      </c>
      <c r="I25" s="9">
        <v>582.98095699999999</v>
      </c>
      <c r="J25" s="9">
        <v>571.22607400000004</v>
      </c>
      <c r="K25" s="9">
        <v>558.56311000000005</v>
      </c>
      <c r="L25" s="9">
        <v>555.41857900000002</v>
      </c>
      <c r="M25" s="9">
        <v>547.30902100000003</v>
      </c>
      <c r="N25" s="9">
        <v>541.48974599999997</v>
      </c>
      <c r="O25" s="9">
        <v>534.28338599999995</v>
      </c>
      <c r="P25" s="9">
        <v>526.783142</v>
      </c>
      <c r="Q25" s="9">
        <v>523.71209699999997</v>
      </c>
      <c r="R25" s="9">
        <v>523.11547900000005</v>
      </c>
      <c r="S25" s="9">
        <v>521.33709699999997</v>
      </c>
      <c r="T25" s="9">
        <v>519.05609100000004</v>
      </c>
      <c r="U25" s="9">
        <v>520.57098399999995</v>
      </c>
      <c r="V25" s="9">
        <v>521.24829099999999</v>
      </c>
      <c r="W25" s="9">
        <v>524.30822799999999</v>
      </c>
      <c r="X25" s="9">
        <v>529.17877199999998</v>
      </c>
      <c r="Y25" s="9">
        <v>536.13806199999999</v>
      </c>
      <c r="Z25" s="9">
        <v>543.30438200000003</v>
      </c>
      <c r="AA25" s="9">
        <v>554.95043899999996</v>
      </c>
      <c r="AB25" s="9">
        <v>565.55859399999997</v>
      </c>
      <c r="AC25" s="9">
        <v>579.68866000000003</v>
      </c>
      <c r="AD25" s="9">
        <v>591.68261700000005</v>
      </c>
      <c r="AE25" s="9">
        <v>603.73230000000001</v>
      </c>
      <c r="AF25" s="9">
        <v>627.194885</v>
      </c>
      <c r="AG25" s="9">
        <v>656.53930700000001</v>
      </c>
      <c r="AH25" s="9">
        <v>678.30609100000004</v>
      </c>
      <c r="AI25" s="9">
        <v>686.05108600000005</v>
      </c>
      <c r="AJ25" s="9">
        <v>693.75091599999996</v>
      </c>
      <c r="AK25" s="5">
        <v>4.2709999999999996E-3</v>
      </c>
    </row>
    <row r="26" spans="1:37" ht="15" customHeight="1">
      <c r="A26" s="58" t="s">
        <v>1224</v>
      </c>
      <c r="B26" s="7" t="s">
        <v>1210</v>
      </c>
      <c r="C26" s="9">
        <v>1.2694559999999999</v>
      </c>
      <c r="D26" s="9">
        <v>6.8000879999999997</v>
      </c>
      <c r="E26" s="9">
        <v>7.8485060000000004</v>
      </c>
      <c r="F26" s="9">
        <v>10.106413999999999</v>
      </c>
      <c r="G26" s="9">
        <v>13.157337</v>
      </c>
      <c r="H26" s="9">
        <v>15.643520000000001</v>
      </c>
      <c r="I26" s="9">
        <v>17.898478999999998</v>
      </c>
      <c r="J26" s="9">
        <v>25.584816</v>
      </c>
      <c r="K26" s="9">
        <v>37.096310000000003</v>
      </c>
      <c r="L26" s="9">
        <v>39.877831</v>
      </c>
      <c r="M26" s="9">
        <v>47.133904000000001</v>
      </c>
      <c r="N26" s="9">
        <v>53.779693999999999</v>
      </c>
      <c r="O26" s="9">
        <v>61.241973999999999</v>
      </c>
      <c r="P26" s="9">
        <v>70.295379999999994</v>
      </c>
      <c r="Q26" s="9">
        <v>74.829680999999994</v>
      </c>
      <c r="R26" s="9">
        <v>79.007698000000005</v>
      </c>
      <c r="S26" s="9">
        <v>84.767646999999997</v>
      </c>
      <c r="T26" s="9">
        <v>93.049576000000002</v>
      </c>
      <c r="U26" s="9">
        <v>98.679580999999999</v>
      </c>
      <c r="V26" s="9">
        <v>105.63016500000001</v>
      </c>
      <c r="W26" s="9">
        <v>112.197945</v>
      </c>
      <c r="X26" s="9">
        <v>117.53334</v>
      </c>
      <c r="Y26" s="9">
        <v>121.15104700000001</v>
      </c>
      <c r="Z26" s="9">
        <v>124.08399199999999</v>
      </c>
      <c r="AA26" s="9">
        <v>123.46315</v>
      </c>
      <c r="AB26" s="9">
        <v>123.15036000000001</v>
      </c>
      <c r="AC26" s="9">
        <v>119.422455</v>
      </c>
      <c r="AD26" s="9">
        <v>118.49369</v>
      </c>
      <c r="AE26" s="9">
        <v>118.733879</v>
      </c>
      <c r="AF26" s="9">
        <v>107.510994</v>
      </c>
      <c r="AG26" s="9">
        <v>90.537163000000007</v>
      </c>
      <c r="AH26" s="9">
        <v>81.026687999999993</v>
      </c>
      <c r="AI26" s="9">
        <v>85.247459000000006</v>
      </c>
      <c r="AJ26" s="9">
        <v>89.920685000000006</v>
      </c>
      <c r="AK26" s="5">
        <v>8.4031999999999996E-2</v>
      </c>
    </row>
    <row r="27" spans="1:37" ht="15" customHeight="1">
      <c r="A27" s="58" t="s">
        <v>1225</v>
      </c>
      <c r="B27" s="7" t="s">
        <v>1212</v>
      </c>
      <c r="C27" s="9">
        <v>278.04269399999998</v>
      </c>
      <c r="D27" s="9">
        <v>287.65640300000001</v>
      </c>
      <c r="E27" s="9">
        <v>296.228363</v>
      </c>
      <c r="F27" s="9">
        <v>301.69146699999999</v>
      </c>
      <c r="G27" s="9">
        <v>305.41622899999999</v>
      </c>
      <c r="H27" s="9">
        <v>308.36706500000003</v>
      </c>
      <c r="I27" s="9">
        <v>310.91235399999999</v>
      </c>
      <c r="J27" s="9">
        <v>312.15438799999998</v>
      </c>
      <c r="K27" s="9">
        <v>314.06976300000002</v>
      </c>
      <c r="L27" s="9">
        <v>315.123627</v>
      </c>
      <c r="M27" s="9">
        <v>315.64605699999998</v>
      </c>
      <c r="N27" s="9">
        <v>316.47167999999999</v>
      </c>
      <c r="O27" s="9">
        <v>316.24032599999998</v>
      </c>
      <c r="P27" s="9">
        <v>314.69564800000001</v>
      </c>
      <c r="Q27" s="9">
        <v>315.386505</v>
      </c>
      <c r="R27" s="9">
        <v>314.75930799999998</v>
      </c>
      <c r="S27" s="9">
        <v>315.19653299999999</v>
      </c>
      <c r="T27" s="9">
        <v>315.286224</v>
      </c>
      <c r="U27" s="9">
        <v>315.54571499999997</v>
      </c>
      <c r="V27" s="9">
        <v>316.24670400000002</v>
      </c>
      <c r="W27" s="9">
        <v>316.273346</v>
      </c>
      <c r="X27" s="9">
        <v>316.45166</v>
      </c>
      <c r="Y27" s="9">
        <v>315.36044299999998</v>
      </c>
      <c r="Z27" s="9">
        <v>315.10003699999999</v>
      </c>
      <c r="AA27" s="9">
        <v>314.21469100000002</v>
      </c>
      <c r="AB27" s="9">
        <v>314.199432</v>
      </c>
      <c r="AC27" s="9">
        <v>315.25479100000001</v>
      </c>
      <c r="AD27" s="9">
        <v>316.505493</v>
      </c>
      <c r="AE27" s="9">
        <v>317.94644199999999</v>
      </c>
      <c r="AF27" s="9">
        <v>320.25555400000002</v>
      </c>
      <c r="AG27" s="9">
        <v>322.41006499999997</v>
      </c>
      <c r="AH27" s="9">
        <v>323.64138800000001</v>
      </c>
      <c r="AI27" s="9">
        <v>325.08737200000002</v>
      </c>
      <c r="AJ27" s="9">
        <v>326.11346400000002</v>
      </c>
      <c r="AK27" s="5">
        <v>3.9290000000000002E-3</v>
      </c>
    </row>
    <row r="28" spans="1:37" ht="15" customHeight="1">
      <c r="A28" s="58" t="s">
        <v>1226</v>
      </c>
      <c r="B28" s="7" t="s">
        <v>1216</v>
      </c>
      <c r="C28" s="9">
        <v>1.609E-3</v>
      </c>
      <c r="D28" s="9">
        <v>9.4325999999999993E-2</v>
      </c>
      <c r="E28" s="9">
        <v>0.18846099999999999</v>
      </c>
      <c r="F28" s="9">
        <v>0.27876299999999998</v>
      </c>
      <c r="G28" s="9">
        <v>0.36337999999999998</v>
      </c>
      <c r="H28" s="9">
        <v>0.44712600000000002</v>
      </c>
      <c r="I28" s="9">
        <v>0.52610999999999997</v>
      </c>
      <c r="J28" s="9">
        <v>0.60323300000000002</v>
      </c>
      <c r="K28" s="9">
        <v>0.65599700000000005</v>
      </c>
      <c r="L28" s="9">
        <v>0.70727399999999996</v>
      </c>
      <c r="M28" s="9">
        <v>0.75628099999999998</v>
      </c>
      <c r="N28" s="9">
        <v>0.80731200000000003</v>
      </c>
      <c r="O28" s="9">
        <v>0.85489499999999996</v>
      </c>
      <c r="P28" s="9">
        <v>0.90481800000000001</v>
      </c>
      <c r="Q28" s="9">
        <v>0.95170600000000005</v>
      </c>
      <c r="R28" s="9">
        <v>1.002084</v>
      </c>
      <c r="S28" s="9">
        <v>1.052915</v>
      </c>
      <c r="T28" s="9">
        <v>1.1075280000000001</v>
      </c>
      <c r="U28" s="9">
        <v>1.1627320000000001</v>
      </c>
      <c r="V28" s="9">
        <v>1.221336</v>
      </c>
      <c r="W28" s="9">
        <v>1.2831889999999999</v>
      </c>
      <c r="X28" s="9">
        <v>1.3456189999999999</v>
      </c>
      <c r="Y28" s="9">
        <v>1.412167</v>
      </c>
      <c r="Z28" s="9">
        <v>1.4769730000000001</v>
      </c>
      <c r="AA28" s="9">
        <v>1.5463089999999999</v>
      </c>
      <c r="AB28" s="9">
        <v>1.6127480000000001</v>
      </c>
      <c r="AC28" s="9">
        <v>1.6783729999999999</v>
      </c>
      <c r="AD28" s="9">
        <v>1.7484029999999999</v>
      </c>
      <c r="AE28" s="9">
        <v>1.8219860000000001</v>
      </c>
      <c r="AF28" s="9">
        <v>1.89697</v>
      </c>
      <c r="AG28" s="9">
        <v>1.9716309999999999</v>
      </c>
      <c r="AH28" s="9">
        <v>2.0540440000000002</v>
      </c>
      <c r="AI28" s="9">
        <v>2.1360269999999999</v>
      </c>
      <c r="AJ28" s="9">
        <v>2.2290230000000002</v>
      </c>
      <c r="AK28" s="5">
        <v>0.103879</v>
      </c>
    </row>
    <row r="29" spans="1:37" ht="15" customHeight="1">
      <c r="A29" s="58" t="s">
        <v>1227</v>
      </c>
      <c r="B29" s="7" t="s">
        <v>1214</v>
      </c>
      <c r="C29" s="9">
        <v>1.2190970000000001</v>
      </c>
      <c r="D29" s="9">
        <v>1.1907669999999999</v>
      </c>
      <c r="E29" s="9">
        <v>1.0924970000000001</v>
      </c>
      <c r="F29" s="9">
        <v>0.95423199999999997</v>
      </c>
      <c r="G29" s="9">
        <v>0.89489200000000002</v>
      </c>
      <c r="H29" s="9">
        <v>0.83210700000000004</v>
      </c>
      <c r="I29" s="9">
        <v>0.81816</v>
      </c>
      <c r="J29" s="9">
        <v>0.80513400000000002</v>
      </c>
      <c r="K29" s="9">
        <v>0.78724899999999998</v>
      </c>
      <c r="L29" s="9">
        <v>0.77361199999999997</v>
      </c>
      <c r="M29" s="9">
        <v>0.75269200000000003</v>
      </c>
      <c r="N29" s="9">
        <v>0.73995500000000003</v>
      </c>
      <c r="O29" s="9">
        <v>0.73058800000000002</v>
      </c>
      <c r="P29" s="9">
        <v>0.72006199999999998</v>
      </c>
      <c r="Q29" s="9">
        <v>0.71318700000000002</v>
      </c>
      <c r="R29" s="9">
        <v>0.70891499999999996</v>
      </c>
      <c r="S29" s="9">
        <v>0.71754899999999999</v>
      </c>
      <c r="T29" s="9">
        <v>0.734263</v>
      </c>
      <c r="U29" s="9">
        <v>0.75947399999999998</v>
      </c>
      <c r="V29" s="9">
        <v>0.79141499999999998</v>
      </c>
      <c r="W29" s="9">
        <v>0.82972599999999996</v>
      </c>
      <c r="X29" s="9">
        <v>0.877413</v>
      </c>
      <c r="Y29" s="9">
        <v>0.93452500000000005</v>
      </c>
      <c r="Z29" s="9">
        <v>0.99819899999999995</v>
      </c>
      <c r="AA29" s="9">
        <v>1.073186</v>
      </c>
      <c r="AB29" s="9">
        <v>1.1556340000000001</v>
      </c>
      <c r="AC29" s="9">
        <v>1.24983</v>
      </c>
      <c r="AD29" s="9">
        <v>1.368331</v>
      </c>
      <c r="AE29" s="9">
        <v>1.4950699999999999</v>
      </c>
      <c r="AF29" s="9">
        <v>1.6109979999999999</v>
      </c>
      <c r="AG29" s="9">
        <v>1.7607680000000001</v>
      </c>
      <c r="AH29" s="9">
        <v>1.920488</v>
      </c>
      <c r="AI29" s="9">
        <v>2.110897</v>
      </c>
      <c r="AJ29" s="9">
        <v>2.3282159999999998</v>
      </c>
      <c r="AK29" s="5">
        <v>2.1173999999999998E-2</v>
      </c>
    </row>
    <row r="30" spans="1:37" ht="15" customHeight="1">
      <c r="A30" s="58" t="s">
        <v>1228</v>
      </c>
      <c r="B30" s="7" t="s">
        <v>1218</v>
      </c>
      <c r="C30" s="9">
        <v>0</v>
      </c>
      <c r="D30" s="9">
        <v>0</v>
      </c>
      <c r="E30" s="9">
        <v>0</v>
      </c>
      <c r="F30" s="9">
        <v>6.3650999999999999E-2</v>
      </c>
      <c r="G30" s="9">
        <v>0.12402100000000001</v>
      </c>
      <c r="H30" s="9">
        <v>0.18240100000000001</v>
      </c>
      <c r="I30" s="9">
        <v>0.23846999999999999</v>
      </c>
      <c r="J30" s="9">
        <v>0.29357899999999998</v>
      </c>
      <c r="K30" s="9">
        <v>0.34808099999999997</v>
      </c>
      <c r="L30" s="9">
        <v>0.40206799999999998</v>
      </c>
      <c r="M30" s="9">
        <v>0.438809</v>
      </c>
      <c r="N30" s="9">
        <v>0.47697400000000001</v>
      </c>
      <c r="O30" s="9">
        <v>0.51349900000000004</v>
      </c>
      <c r="P30" s="9">
        <v>0.55158600000000002</v>
      </c>
      <c r="Q30" s="9">
        <v>0.58777000000000001</v>
      </c>
      <c r="R30" s="9">
        <v>0.62582899999999997</v>
      </c>
      <c r="S30" s="9">
        <v>0.66410400000000003</v>
      </c>
      <c r="T30" s="9">
        <v>0.704511</v>
      </c>
      <c r="U30" s="9">
        <v>0.74516099999999996</v>
      </c>
      <c r="V30" s="9">
        <v>0.78740399999999999</v>
      </c>
      <c r="W30" s="9">
        <v>0.83168399999999998</v>
      </c>
      <c r="X30" s="9">
        <v>0.87562399999999996</v>
      </c>
      <c r="Y30" s="9">
        <v>0.92164299999999999</v>
      </c>
      <c r="Z30" s="9">
        <v>0.96685500000000002</v>
      </c>
      <c r="AA30" s="9">
        <v>1.0155620000000001</v>
      </c>
      <c r="AB30" s="9">
        <v>1.0630539999999999</v>
      </c>
      <c r="AC30" s="9">
        <v>1.110935</v>
      </c>
      <c r="AD30" s="9">
        <v>1.1625779999999999</v>
      </c>
      <c r="AE30" s="9">
        <v>1.2173350000000001</v>
      </c>
      <c r="AF30" s="9">
        <v>1.273639</v>
      </c>
      <c r="AG30" s="9">
        <v>1.3301019999999999</v>
      </c>
      <c r="AH30" s="9">
        <v>1.3919870000000001</v>
      </c>
      <c r="AI30" s="9">
        <v>1.4536420000000001</v>
      </c>
      <c r="AJ30" s="9">
        <v>1.518894</v>
      </c>
      <c r="AK30" s="5" t="s">
        <v>187</v>
      </c>
    </row>
    <row r="31" spans="1:37" ht="15" customHeight="1">
      <c r="A31" s="58" t="s">
        <v>1229</v>
      </c>
      <c r="B31" s="7" t="s">
        <v>1220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5" t="s">
        <v>187</v>
      </c>
    </row>
    <row r="33" spans="1:37" ht="15" customHeight="1">
      <c r="A33" s="58" t="s">
        <v>1230</v>
      </c>
      <c r="B33" s="4" t="s">
        <v>1231</v>
      </c>
      <c r="C33" s="13">
        <v>5649.7138670000004</v>
      </c>
      <c r="D33" s="13">
        <v>5725.2592770000001</v>
      </c>
      <c r="E33" s="13">
        <v>5818.2104490000002</v>
      </c>
      <c r="F33" s="13">
        <v>5830.0400390000004</v>
      </c>
      <c r="G33" s="13">
        <v>5814.6381840000004</v>
      </c>
      <c r="H33" s="13">
        <v>5814.2666019999997</v>
      </c>
      <c r="I33" s="13">
        <v>5813.0493159999996</v>
      </c>
      <c r="J33" s="13">
        <v>5804.3056640000004</v>
      </c>
      <c r="K33" s="13">
        <v>5792.9770509999998</v>
      </c>
      <c r="L33" s="13">
        <v>5777.2124020000001</v>
      </c>
      <c r="M33" s="13">
        <v>5741.1816410000001</v>
      </c>
      <c r="N33" s="13">
        <v>5710.9765619999998</v>
      </c>
      <c r="O33" s="13">
        <v>5669.7436520000001</v>
      </c>
      <c r="P33" s="13">
        <v>5629.2807620000003</v>
      </c>
      <c r="Q33" s="13">
        <v>5599.5834960000002</v>
      </c>
      <c r="R33" s="13">
        <v>5569.5664059999999</v>
      </c>
      <c r="S33" s="13">
        <v>5545.65625</v>
      </c>
      <c r="T33" s="13">
        <v>5537.8217770000001</v>
      </c>
      <c r="U33" s="13">
        <v>5547.3720700000003</v>
      </c>
      <c r="V33" s="13">
        <v>5561.8339839999999</v>
      </c>
      <c r="W33" s="13">
        <v>5587.001953</v>
      </c>
      <c r="X33" s="13">
        <v>5616.1782229999999</v>
      </c>
      <c r="Y33" s="13">
        <v>5643.7475590000004</v>
      </c>
      <c r="Z33" s="13">
        <v>5665.5419920000004</v>
      </c>
      <c r="AA33" s="13">
        <v>5698.0361329999996</v>
      </c>
      <c r="AB33" s="13">
        <v>5732.9047849999997</v>
      </c>
      <c r="AC33" s="13">
        <v>5773.46875</v>
      </c>
      <c r="AD33" s="13">
        <v>5824.3999020000001</v>
      </c>
      <c r="AE33" s="13">
        <v>5880.1401370000003</v>
      </c>
      <c r="AF33" s="13">
        <v>5936.2446289999998</v>
      </c>
      <c r="AG33" s="13">
        <v>5998.6572269999997</v>
      </c>
      <c r="AH33" s="13">
        <v>6065.2211909999996</v>
      </c>
      <c r="AI33" s="13">
        <v>6124.8315430000002</v>
      </c>
      <c r="AJ33" s="13">
        <v>6190.8994140000004</v>
      </c>
      <c r="AK33" s="2">
        <v>2.447E-3</v>
      </c>
    </row>
    <row r="34" spans="1:37" ht="15" customHeight="1">
      <c r="A34" s="58" t="s">
        <v>1232</v>
      </c>
      <c r="B34" s="7" t="s">
        <v>1233</v>
      </c>
      <c r="C34" s="9">
        <v>524.60040300000003</v>
      </c>
      <c r="D34" s="9">
        <v>526.050659</v>
      </c>
      <c r="E34" s="9">
        <v>531.52697799999999</v>
      </c>
      <c r="F34" s="9">
        <v>534.25390600000003</v>
      </c>
      <c r="G34" s="9">
        <v>536.15460199999995</v>
      </c>
      <c r="H34" s="9">
        <v>538.68640100000005</v>
      </c>
      <c r="I34" s="9">
        <v>542.30346699999996</v>
      </c>
      <c r="J34" s="9">
        <v>545.79400599999997</v>
      </c>
      <c r="K34" s="9">
        <v>547.48040800000001</v>
      </c>
      <c r="L34" s="9">
        <v>552.80963099999997</v>
      </c>
      <c r="M34" s="9">
        <v>555.23925799999995</v>
      </c>
      <c r="N34" s="9">
        <v>559.45953399999996</v>
      </c>
      <c r="O34" s="9">
        <v>565.21630900000002</v>
      </c>
      <c r="P34" s="9">
        <v>567.23321499999997</v>
      </c>
      <c r="Q34" s="9">
        <v>575.14086899999995</v>
      </c>
      <c r="R34" s="9">
        <v>580.80810499999995</v>
      </c>
      <c r="S34" s="9">
        <v>587.01580799999999</v>
      </c>
      <c r="T34" s="9">
        <v>595.18499799999995</v>
      </c>
      <c r="U34" s="9">
        <v>604.73083499999996</v>
      </c>
      <c r="V34" s="9">
        <v>615.77203399999996</v>
      </c>
      <c r="W34" s="9">
        <v>626.92511000000002</v>
      </c>
      <c r="X34" s="9">
        <v>641.21844499999997</v>
      </c>
      <c r="Y34" s="9">
        <v>653.27844200000004</v>
      </c>
      <c r="Z34" s="9">
        <v>668.64556900000002</v>
      </c>
      <c r="AA34" s="9">
        <v>683.95617700000003</v>
      </c>
      <c r="AB34" s="9">
        <v>700.56817599999999</v>
      </c>
      <c r="AC34" s="9">
        <v>719.54101600000001</v>
      </c>
      <c r="AD34" s="9">
        <v>737.58557099999996</v>
      </c>
      <c r="AE34" s="9">
        <v>756.44464100000005</v>
      </c>
      <c r="AF34" s="9">
        <v>780.32104500000003</v>
      </c>
      <c r="AG34" s="9">
        <v>807.35449200000005</v>
      </c>
      <c r="AH34" s="9">
        <v>832.86004600000001</v>
      </c>
      <c r="AI34" s="9">
        <v>852.19982900000002</v>
      </c>
      <c r="AJ34" s="9">
        <v>872.95385699999997</v>
      </c>
      <c r="AK34" s="5">
        <v>1.5953999999999999E-2</v>
      </c>
    </row>
    <row r="35" spans="1:37" ht="15" customHeight="1">
      <c r="A35" s="58" t="s">
        <v>1234</v>
      </c>
      <c r="B35" s="7" t="s">
        <v>1212</v>
      </c>
      <c r="C35" s="9">
        <v>5085.1342770000001</v>
      </c>
      <c r="D35" s="9">
        <v>5153.1601559999999</v>
      </c>
      <c r="E35" s="9">
        <v>5236.2329099999997</v>
      </c>
      <c r="F35" s="9">
        <v>5242.0927730000003</v>
      </c>
      <c r="G35" s="9">
        <v>5222.1313479999999</v>
      </c>
      <c r="H35" s="9">
        <v>5216.7358400000003</v>
      </c>
      <c r="I35" s="9">
        <v>5209.6865230000003</v>
      </c>
      <c r="J35" s="9">
        <v>5193.9990230000003</v>
      </c>
      <c r="K35" s="9">
        <v>5176.4580079999996</v>
      </c>
      <c r="L35" s="9">
        <v>5153.033203</v>
      </c>
      <c r="M35" s="9">
        <v>5111.0419920000004</v>
      </c>
      <c r="N35" s="9">
        <v>5072.7846680000002</v>
      </c>
      <c r="O35" s="9">
        <v>5021.736328</v>
      </c>
      <c r="P35" s="9">
        <v>4973.982422</v>
      </c>
      <c r="Q35" s="9">
        <v>4932.1289059999999</v>
      </c>
      <c r="R35" s="9">
        <v>4891.7700199999999</v>
      </c>
      <c r="S35" s="9">
        <v>4855.5639650000003</v>
      </c>
      <c r="T35" s="9">
        <v>4831.9931640000004</v>
      </c>
      <c r="U35" s="9">
        <v>4824.6523440000001</v>
      </c>
      <c r="V35" s="9">
        <v>4819.5981449999999</v>
      </c>
      <c r="W35" s="9">
        <v>4824.5913090000004</v>
      </c>
      <c r="X35" s="9">
        <v>4829.9501950000003</v>
      </c>
      <c r="Y35" s="9">
        <v>4835.8374020000001</v>
      </c>
      <c r="Z35" s="9">
        <v>4831.5805659999996</v>
      </c>
      <c r="AA35" s="9">
        <v>4838.6494140000004</v>
      </c>
      <c r="AB35" s="9">
        <v>4845.703125</v>
      </c>
      <c r="AC35" s="9">
        <v>4856.3198240000002</v>
      </c>
      <c r="AD35" s="9">
        <v>4875.8486329999996</v>
      </c>
      <c r="AE35" s="9">
        <v>4897.5234380000002</v>
      </c>
      <c r="AF35" s="9">
        <v>4917.9125979999999</v>
      </c>
      <c r="AG35" s="9">
        <v>4942.810547</v>
      </c>
      <c r="AH35" s="9">
        <v>4969.4038090000004</v>
      </c>
      <c r="AI35" s="9">
        <v>4989.3945309999999</v>
      </c>
      <c r="AJ35" s="9">
        <v>5013.7705079999996</v>
      </c>
      <c r="AK35" s="5">
        <v>-8.5700000000000001E-4</v>
      </c>
    </row>
    <row r="36" spans="1:37" ht="15" customHeight="1">
      <c r="A36" s="58" t="s">
        <v>1235</v>
      </c>
      <c r="B36" s="7" t="s">
        <v>1214</v>
      </c>
      <c r="C36" s="9">
        <v>38.148581999999998</v>
      </c>
      <c r="D36" s="9">
        <v>41.969741999999997</v>
      </c>
      <c r="E36" s="9">
        <v>45.182625000000002</v>
      </c>
      <c r="F36" s="9">
        <v>47.002907</v>
      </c>
      <c r="G36" s="9">
        <v>48.040393999999999</v>
      </c>
      <c r="H36" s="9">
        <v>48.967399999999998</v>
      </c>
      <c r="I36" s="9">
        <v>49.663395000000001</v>
      </c>
      <c r="J36" s="9">
        <v>50.090133999999999</v>
      </c>
      <c r="K36" s="9">
        <v>50.380482000000001</v>
      </c>
      <c r="L36" s="9">
        <v>50.671726</v>
      </c>
      <c r="M36" s="9">
        <v>50.900291000000003</v>
      </c>
      <c r="N36" s="9">
        <v>51.443798000000001</v>
      </c>
      <c r="O36" s="9">
        <v>52.070354000000002</v>
      </c>
      <c r="P36" s="9">
        <v>53.034072999999999</v>
      </c>
      <c r="Q36" s="9">
        <v>54.412010000000002</v>
      </c>
      <c r="R36" s="9">
        <v>56.326270999999998</v>
      </c>
      <c r="S36" s="9">
        <v>58.965629999999997</v>
      </c>
      <c r="T36" s="9">
        <v>62.304535000000001</v>
      </c>
      <c r="U36" s="9">
        <v>66.323441000000003</v>
      </c>
      <c r="V36" s="9">
        <v>71.053864000000004</v>
      </c>
      <c r="W36" s="9">
        <v>76.538680999999997</v>
      </c>
      <c r="X36" s="9">
        <v>82.900161999999995</v>
      </c>
      <c r="Y36" s="9">
        <v>90.034897000000001</v>
      </c>
      <c r="Z36" s="9">
        <v>98.194076999999993</v>
      </c>
      <c r="AA36" s="9">
        <v>107.21453099999999</v>
      </c>
      <c r="AB36" s="9">
        <v>117.10681200000001</v>
      </c>
      <c r="AC36" s="9">
        <v>128.00065599999999</v>
      </c>
      <c r="AD36" s="9">
        <v>140.15522799999999</v>
      </c>
      <c r="AE36" s="9">
        <v>153.60005200000001</v>
      </c>
      <c r="AF36" s="9">
        <v>168.01939400000001</v>
      </c>
      <c r="AG36" s="9">
        <v>183.19897499999999</v>
      </c>
      <c r="AH36" s="9">
        <v>199.472443</v>
      </c>
      <c r="AI36" s="9">
        <v>216.06509399999999</v>
      </c>
      <c r="AJ36" s="9">
        <v>233.04260300000001</v>
      </c>
      <c r="AK36" s="5">
        <v>5.5031999999999998E-2</v>
      </c>
    </row>
    <row r="37" spans="1:37" ht="15" customHeight="1">
      <c r="A37" s="58" t="s">
        <v>1236</v>
      </c>
      <c r="B37" s="7" t="s">
        <v>1216</v>
      </c>
      <c r="C37" s="9">
        <v>1.498156</v>
      </c>
      <c r="D37" s="9">
        <v>1.723063</v>
      </c>
      <c r="E37" s="9">
        <v>1.9532560000000001</v>
      </c>
      <c r="F37" s="9">
        <v>2.1466090000000002</v>
      </c>
      <c r="G37" s="9">
        <v>2.3086139999999999</v>
      </c>
      <c r="H37" s="9">
        <v>2.4561730000000002</v>
      </c>
      <c r="I37" s="9">
        <v>2.587135</v>
      </c>
      <c r="J37" s="9">
        <v>2.6920570000000001</v>
      </c>
      <c r="K37" s="9">
        <v>2.7961559999999999</v>
      </c>
      <c r="L37" s="9">
        <v>2.884792</v>
      </c>
      <c r="M37" s="9">
        <v>2.9673210000000001</v>
      </c>
      <c r="N37" s="9">
        <v>3.0204529999999998</v>
      </c>
      <c r="O37" s="9">
        <v>3.0823689999999999</v>
      </c>
      <c r="P37" s="9">
        <v>3.1368170000000002</v>
      </c>
      <c r="Q37" s="9">
        <v>3.1757390000000001</v>
      </c>
      <c r="R37" s="9">
        <v>3.251039</v>
      </c>
      <c r="S37" s="9">
        <v>3.3264490000000002</v>
      </c>
      <c r="T37" s="9">
        <v>3.4084379999999999</v>
      </c>
      <c r="U37" s="9">
        <v>3.5129380000000001</v>
      </c>
      <c r="V37" s="9">
        <v>3.6288209999999999</v>
      </c>
      <c r="W37" s="9">
        <v>3.7593489999999998</v>
      </c>
      <c r="X37" s="9">
        <v>3.9044560000000001</v>
      </c>
      <c r="Y37" s="9">
        <v>4.055053</v>
      </c>
      <c r="Z37" s="9">
        <v>4.2218419999999997</v>
      </c>
      <c r="AA37" s="9">
        <v>4.3932820000000001</v>
      </c>
      <c r="AB37" s="9">
        <v>4.5708580000000003</v>
      </c>
      <c r="AC37" s="9">
        <v>4.7522070000000003</v>
      </c>
      <c r="AD37" s="9">
        <v>4.9478350000000004</v>
      </c>
      <c r="AE37" s="9">
        <v>5.1629329999999998</v>
      </c>
      <c r="AF37" s="9">
        <v>5.3888749999999996</v>
      </c>
      <c r="AG37" s="9">
        <v>5.6731639999999999</v>
      </c>
      <c r="AH37" s="9">
        <v>5.8827150000000001</v>
      </c>
      <c r="AI37" s="9">
        <v>6.1420139999999996</v>
      </c>
      <c r="AJ37" s="9">
        <v>6.42971</v>
      </c>
      <c r="AK37" s="5">
        <v>4.2008999999999998E-2</v>
      </c>
    </row>
    <row r="38" spans="1:37" ht="15" customHeight="1">
      <c r="A38" s="58" t="s">
        <v>1237</v>
      </c>
      <c r="B38" s="7" t="s">
        <v>1238</v>
      </c>
      <c r="C38" s="9">
        <v>0.3246</v>
      </c>
      <c r="D38" s="9">
        <v>1.628295</v>
      </c>
      <c r="E38" s="9">
        <v>1.8728560000000001</v>
      </c>
      <c r="F38" s="9">
        <v>2.4167239999999999</v>
      </c>
      <c r="G38" s="9">
        <v>3.2091850000000002</v>
      </c>
      <c r="H38" s="9">
        <v>3.917608</v>
      </c>
      <c r="I38" s="9">
        <v>4.5945869999999998</v>
      </c>
      <c r="J38" s="9">
        <v>6.8184430000000003</v>
      </c>
      <c r="K38" s="9">
        <v>10.255258</v>
      </c>
      <c r="L38" s="9">
        <v>11.512392</v>
      </c>
      <c r="M38" s="9">
        <v>14.055236000000001</v>
      </c>
      <c r="N38" s="9">
        <v>16.588408999999999</v>
      </c>
      <c r="O38" s="9">
        <v>19.274384000000001</v>
      </c>
      <c r="P38" s="9">
        <v>22.838697</v>
      </c>
      <c r="Q38" s="9">
        <v>24.972017000000001</v>
      </c>
      <c r="R38" s="9">
        <v>26.948195999999999</v>
      </c>
      <c r="S38" s="9">
        <v>29.578747</v>
      </c>
      <c r="T38" s="9">
        <v>32.954844999999999</v>
      </c>
      <c r="U38" s="9">
        <v>35.372706999999998</v>
      </c>
      <c r="V38" s="9">
        <v>38.156052000000003</v>
      </c>
      <c r="W38" s="9">
        <v>40.699623000000003</v>
      </c>
      <c r="X38" s="9">
        <v>42.815089999999998</v>
      </c>
      <c r="Y38" s="9">
        <v>44.225113</v>
      </c>
      <c r="Z38" s="9">
        <v>45.58128</v>
      </c>
      <c r="AA38" s="9">
        <v>45.490234000000001</v>
      </c>
      <c r="AB38" s="9">
        <v>45.583302000000003</v>
      </c>
      <c r="AC38" s="9">
        <v>44.426830000000002</v>
      </c>
      <c r="AD38" s="9">
        <v>44.315539999999999</v>
      </c>
      <c r="AE38" s="9">
        <v>44.653979999999997</v>
      </c>
      <c r="AF38" s="9">
        <v>40.592559999999999</v>
      </c>
      <c r="AG38" s="9">
        <v>34.289951000000002</v>
      </c>
      <c r="AH38" s="9">
        <v>30.860264000000001</v>
      </c>
      <c r="AI38" s="9">
        <v>32.801682</v>
      </c>
      <c r="AJ38" s="9">
        <v>34.905605000000001</v>
      </c>
      <c r="AK38" s="5">
        <v>0.100522</v>
      </c>
    </row>
    <row r="39" spans="1:37" ht="15" customHeight="1">
      <c r="A39" s="58" t="s">
        <v>1239</v>
      </c>
      <c r="B39" s="7" t="s">
        <v>1218</v>
      </c>
      <c r="C39" s="9">
        <v>8.0459999999999993E-3</v>
      </c>
      <c r="D39" s="9">
        <v>0.48591800000000002</v>
      </c>
      <c r="E39" s="9">
        <v>0.94214200000000003</v>
      </c>
      <c r="F39" s="9">
        <v>1.38731</v>
      </c>
      <c r="G39" s="9">
        <v>1.8224180000000001</v>
      </c>
      <c r="H39" s="9">
        <v>2.2776480000000001</v>
      </c>
      <c r="I39" s="9">
        <v>2.732923</v>
      </c>
      <c r="J39" s="9">
        <v>3.1785909999999999</v>
      </c>
      <c r="K39" s="9">
        <v>3.6178560000000002</v>
      </c>
      <c r="L39" s="9">
        <v>4.0513430000000001</v>
      </c>
      <c r="M39" s="9">
        <v>4.4687080000000003</v>
      </c>
      <c r="N39" s="9">
        <v>4.9006959999999999</v>
      </c>
      <c r="O39" s="9">
        <v>5.3168170000000003</v>
      </c>
      <c r="P39" s="9">
        <v>5.7334230000000002</v>
      </c>
      <c r="Q39" s="9">
        <v>6.1516820000000001</v>
      </c>
      <c r="R39" s="9">
        <v>6.5743460000000002</v>
      </c>
      <c r="S39" s="9">
        <v>7.0175179999999999</v>
      </c>
      <c r="T39" s="9">
        <v>7.4776949999999998</v>
      </c>
      <c r="U39" s="9">
        <v>7.9604010000000001</v>
      </c>
      <c r="V39" s="9">
        <v>8.4700089999999992</v>
      </c>
      <c r="W39" s="9">
        <v>8.9905749999999998</v>
      </c>
      <c r="X39" s="9">
        <v>9.5339329999999993</v>
      </c>
      <c r="Y39" s="9">
        <v>10.09076</v>
      </c>
      <c r="Z39" s="9">
        <v>10.693087999999999</v>
      </c>
      <c r="AA39" s="9">
        <v>11.297967</v>
      </c>
      <c r="AB39" s="9">
        <v>11.913041</v>
      </c>
      <c r="AC39" s="9">
        <v>12.533806999999999</v>
      </c>
      <c r="AD39" s="9">
        <v>13.190310999999999</v>
      </c>
      <c r="AE39" s="9">
        <v>13.898199</v>
      </c>
      <c r="AF39" s="9">
        <v>14.634829</v>
      </c>
      <c r="AG39" s="9">
        <v>15.407667999999999</v>
      </c>
      <c r="AH39" s="9">
        <v>16.235731000000001</v>
      </c>
      <c r="AI39" s="9">
        <v>17.10915</v>
      </c>
      <c r="AJ39" s="9">
        <v>18.033408999999999</v>
      </c>
      <c r="AK39" s="5">
        <v>0.11956</v>
      </c>
    </row>
    <row r="40" spans="1:37" ht="15" customHeight="1">
      <c r="A40" s="58" t="s">
        <v>1240</v>
      </c>
      <c r="B40" s="7" t="s">
        <v>1220</v>
      </c>
      <c r="C40" s="9">
        <v>0</v>
      </c>
      <c r="D40" s="9">
        <v>0.24136299999999999</v>
      </c>
      <c r="E40" s="9">
        <v>0.50012000000000001</v>
      </c>
      <c r="F40" s="9">
        <v>0.73979499999999998</v>
      </c>
      <c r="G40" s="9">
        <v>0.97150599999999998</v>
      </c>
      <c r="H40" s="9">
        <v>1.225471</v>
      </c>
      <c r="I40" s="9">
        <v>1.481001</v>
      </c>
      <c r="J40" s="9">
        <v>1.733284</v>
      </c>
      <c r="K40" s="9">
        <v>1.9886159999999999</v>
      </c>
      <c r="L40" s="9">
        <v>2.2491400000000001</v>
      </c>
      <c r="M40" s="9">
        <v>2.5088249999999999</v>
      </c>
      <c r="N40" s="9">
        <v>2.7788789999999999</v>
      </c>
      <c r="O40" s="9">
        <v>3.0470510000000002</v>
      </c>
      <c r="P40" s="9">
        <v>3.322155</v>
      </c>
      <c r="Q40" s="9">
        <v>3.6024060000000002</v>
      </c>
      <c r="R40" s="9">
        <v>3.8884569999999998</v>
      </c>
      <c r="S40" s="9">
        <v>4.1878330000000004</v>
      </c>
      <c r="T40" s="9">
        <v>4.4980789999999997</v>
      </c>
      <c r="U40" s="9">
        <v>4.8197599999999996</v>
      </c>
      <c r="V40" s="9">
        <v>5.155106</v>
      </c>
      <c r="W40" s="9">
        <v>5.4970689999999998</v>
      </c>
      <c r="X40" s="9">
        <v>5.8560509999999999</v>
      </c>
      <c r="Y40" s="9">
        <v>6.2261050000000004</v>
      </c>
      <c r="Z40" s="9">
        <v>6.6260190000000003</v>
      </c>
      <c r="AA40" s="9">
        <v>7.0352649999999999</v>
      </c>
      <c r="AB40" s="9">
        <v>7.4590690000000004</v>
      </c>
      <c r="AC40" s="9">
        <v>7.8945150000000002</v>
      </c>
      <c r="AD40" s="9">
        <v>8.3570410000000006</v>
      </c>
      <c r="AE40" s="9">
        <v>8.8565129999999996</v>
      </c>
      <c r="AF40" s="9">
        <v>9.3758490000000005</v>
      </c>
      <c r="AG40" s="9">
        <v>9.9222249999999992</v>
      </c>
      <c r="AH40" s="9">
        <v>10.505863</v>
      </c>
      <c r="AI40" s="9">
        <v>11.119579999999999</v>
      </c>
      <c r="AJ40" s="9">
        <v>11.763825000000001</v>
      </c>
      <c r="AK40" s="5">
        <v>0.129136</v>
      </c>
    </row>
    <row r="43" spans="1:37" ht="15" customHeight="1">
      <c r="A43" s="58" t="s">
        <v>1241</v>
      </c>
      <c r="B43" s="4" t="s">
        <v>1242</v>
      </c>
      <c r="C43" s="13">
        <v>522.31347700000003</v>
      </c>
      <c r="D43" s="13">
        <v>519.29571499999997</v>
      </c>
      <c r="E43" s="13">
        <v>522.69519000000003</v>
      </c>
      <c r="F43" s="13">
        <v>509.17394999999999</v>
      </c>
      <c r="G43" s="13">
        <v>503.81243899999998</v>
      </c>
      <c r="H43" s="13">
        <v>498.28558299999997</v>
      </c>
      <c r="I43" s="13">
        <v>494.88436899999999</v>
      </c>
      <c r="J43" s="13">
        <v>496.939819</v>
      </c>
      <c r="K43" s="13">
        <v>497.74182100000002</v>
      </c>
      <c r="L43" s="13">
        <v>498.900238</v>
      </c>
      <c r="M43" s="13">
        <v>497.54708900000003</v>
      </c>
      <c r="N43" s="13">
        <v>497.65417500000001</v>
      </c>
      <c r="O43" s="13">
        <v>504.35424799999998</v>
      </c>
      <c r="P43" s="13">
        <v>508.73080399999998</v>
      </c>
      <c r="Q43" s="13">
        <v>506.71163899999999</v>
      </c>
      <c r="R43" s="13">
        <v>504.33160400000003</v>
      </c>
      <c r="S43" s="13">
        <v>504.46984900000001</v>
      </c>
      <c r="T43" s="13">
        <v>501.50994900000001</v>
      </c>
      <c r="U43" s="13">
        <v>501.86041299999999</v>
      </c>
      <c r="V43" s="13">
        <v>502.84713699999998</v>
      </c>
      <c r="W43" s="13">
        <v>502.67279100000002</v>
      </c>
      <c r="X43" s="13">
        <v>503.477844</v>
      </c>
      <c r="Y43" s="13">
        <v>504.19418300000001</v>
      </c>
      <c r="Z43" s="13">
        <v>504.51037600000001</v>
      </c>
      <c r="AA43" s="13">
        <v>504.60919200000001</v>
      </c>
      <c r="AB43" s="13">
        <v>504.09063700000002</v>
      </c>
      <c r="AC43" s="13">
        <v>503.24023399999999</v>
      </c>
      <c r="AD43" s="13">
        <v>503.68398999999999</v>
      </c>
      <c r="AE43" s="13">
        <v>504.540955</v>
      </c>
      <c r="AF43" s="13">
        <v>504.20459</v>
      </c>
      <c r="AG43" s="13">
        <v>504.54315200000002</v>
      </c>
      <c r="AH43" s="13">
        <v>505.44183299999997</v>
      </c>
      <c r="AI43" s="13">
        <v>506.188446</v>
      </c>
      <c r="AJ43" s="13">
        <v>507.372589</v>
      </c>
      <c r="AK43" s="2">
        <v>-7.2599999999999997E-4</v>
      </c>
    </row>
    <row r="44" spans="1:37" ht="15" customHeight="1">
      <c r="A44" s="58" t="s">
        <v>1243</v>
      </c>
      <c r="B44" s="7" t="s">
        <v>1212</v>
      </c>
      <c r="C44" s="9">
        <v>522.31347700000003</v>
      </c>
      <c r="D44" s="9">
        <v>519.29571499999997</v>
      </c>
      <c r="E44" s="9">
        <v>522.69519000000003</v>
      </c>
      <c r="F44" s="9">
        <v>508.62905899999998</v>
      </c>
      <c r="G44" s="9">
        <v>502.19607500000001</v>
      </c>
      <c r="H44" s="9">
        <v>495.09234600000002</v>
      </c>
      <c r="I44" s="9">
        <v>489.60803199999998</v>
      </c>
      <c r="J44" s="9">
        <v>489.01086400000003</v>
      </c>
      <c r="K44" s="9">
        <v>485.47164900000001</v>
      </c>
      <c r="L44" s="9">
        <v>480.60494999999997</v>
      </c>
      <c r="M44" s="9">
        <v>471.72384599999998</v>
      </c>
      <c r="N44" s="9">
        <v>462.72113000000002</v>
      </c>
      <c r="O44" s="9">
        <v>458.26724200000001</v>
      </c>
      <c r="P44" s="9">
        <v>451.69775399999997</v>
      </c>
      <c r="Q44" s="9">
        <v>439.62548800000002</v>
      </c>
      <c r="R44" s="9">
        <v>427.54873700000002</v>
      </c>
      <c r="S44" s="9">
        <v>417.86636399999998</v>
      </c>
      <c r="T44" s="9">
        <v>405.88204999999999</v>
      </c>
      <c r="U44" s="9">
        <v>396.84536700000001</v>
      </c>
      <c r="V44" s="9">
        <v>388.501282</v>
      </c>
      <c r="W44" s="9">
        <v>379.45471199999997</v>
      </c>
      <c r="X44" s="9">
        <v>371.34112499999998</v>
      </c>
      <c r="Y44" s="9">
        <v>363.33615099999997</v>
      </c>
      <c r="Z44" s="9">
        <v>355.22128300000003</v>
      </c>
      <c r="AA44" s="9">
        <v>347.13797</v>
      </c>
      <c r="AB44" s="9">
        <v>338.82363900000001</v>
      </c>
      <c r="AC44" s="9">
        <v>330.49014299999999</v>
      </c>
      <c r="AD44" s="9">
        <v>323.191101</v>
      </c>
      <c r="AE44" s="9">
        <v>316.312073</v>
      </c>
      <c r="AF44" s="9">
        <v>308.84759500000001</v>
      </c>
      <c r="AG44" s="9">
        <v>301.96307400000001</v>
      </c>
      <c r="AH44" s="9">
        <v>295.55944799999997</v>
      </c>
      <c r="AI44" s="9">
        <v>289.20376599999997</v>
      </c>
      <c r="AJ44" s="9">
        <v>283.22842400000002</v>
      </c>
      <c r="AK44" s="5">
        <v>-1.8766000000000001E-2</v>
      </c>
    </row>
    <row r="45" spans="1:37" ht="15" customHeight="1">
      <c r="A45" s="58" t="s">
        <v>1244</v>
      </c>
      <c r="B45" s="7" t="s">
        <v>1245</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5" t="s">
        <v>187</v>
      </c>
    </row>
    <row r="46" spans="1:37" ht="15" customHeight="1">
      <c r="A46" s="58" t="s">
        <v>1246</v>
      </c>
      <c r="B46" s="7" t="s">
        <v>1247</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5" t="s">
        <v>187</v>
      </c>
    </row>
    <row r="47" spans="1:37" ht="15" customHeight="1">
      <c r="A47" s="58" t="s">
        <v>1248</v>
      </c>
      <c r="B47" s="7" t="s">
        <v>1249</v>
      </c>
      <c r="C47" s="9">
        <v>0</v>
      </c>
      <c r="D47" s="9">
        <v>0</v>
      </c>
      <c r="E47" s="9">
        <v>0</v>
      </c>
      <c r="F47" s="9">
        <v>0.544906</v>
      </c>
      <c r="G47" s="9">
        <v>1.6163510000000001</v>
      </c>
      <c r="H47" s="9">
        <v>3.1932480000000001</v>
      </c>
      <c r="I47" s="9">
        <v>5.2763299999999997</v>
      </c>
      <c r="J47" s="9">
        <v>7.9289610000000001</v>
      </c>
      <c r="K47" s="9">
        <v>12.270179000000001</v>
      </c>
      <c r="L47" s="9">
        <v>18.295300000000001</v>
      </c>
      <c r="M47" s="9">
        <v>25.823232999999998</v>
      </c>
      <c r="N47" s="9">
        <v>34.933044000000002</v>
      </c>
      <c r="O47" s="9">
        <v>46.087021</v>
      </c>
      <c r="P47" s="9">
        <v>57.033062000000001</v>
      </c>
      <c r="Q47" s="9">
        <v>67.086143000000007</v>
      </c>
      <c r="R47" s="9">
        <v>76.782882999999998</v>
      </c>
      <c r="S47" s="9">
        <v>86.603499999999997</v>
      </c>
      <c r="T47" s="9">
        <v>95.627898999999999</v>
      </c>
      <c r="U47" s="9">
        <v>105.015038</v>
      </c>
      <c r="V47" s="9">
        <v>114.345848</v>
      </c>
      <c r="W47" s="9">
        <v>123.218079</v>
      </c>
      <c r="X47" s="9">
        <v>132.13673399999999</v>
      </c>
      <c r="Y47" s="9">
        <v>140.85803200000001</v>
      </c>
      <c r="Z47" s="9">
        <v>149.28909300000001</v>
      </c>
      <c r="AA47" s="9">
        <v>157.47122200000001</v>
      </c>
      <c r="AB47" s="9">
        <v>165.26701399999999</v>
      </c>
      <c r="AC47" s="9">
        <v>172.750092</v>
      </c>
      <c r="AD47" s="9">
        <v>180.49288899999999</v>
      </c>
      <c r="AE47" s="9">
        <v>188.22886700000001</v>
      </c>
      <c r="AF47" s="9">
        <v>195.356979</v>
      </c>
      <c r="AG47" s="9">
        <v>202.58007799999999</v>
      </c>
      <c r="AH47" s="9">
        <v>209.882385</v>
      </c>
      <c r="AI47" s="9">
        <v>216.98468</v>
      </c>
      <c r="AJ47" s="9">
        <v>224.14416499999999</v>
      </c>
      <c r="AK47" s="5" t="s">
        <v>187</v>
      </c>
    </row>
    <row r="49" spans="1:37" ht="15" customHeight="1">
      <c r="A49" s="58" t="s">
        <v>1250</v>
      </c>
      <c r="B49" s="4" t="s">
        <v>851</v>
      </c>
      <c r="C49" s="13">
        <v>94.504654000000002</v>
      </c>
      <c r="D49" s="13">
        <v>93.176033000000004</v>
      </c>
      <c r="E49" s="13">
        <v>91.310683999999995</v>
      </c>
      <c r="F49" s="13">
        <v>88.600655000000003</v>
      </c>
      <c r="G49" s="13">
        <v>85.676697000000004</v>
      </c>
      <c r="H49" s="13">
        <v>83.393082000000007</v>
      </c>
      <c r="I49" s="13">
        <v>80.994202000000001</v>
      </c>
      <c r="J49" s="13">
        <v>78.416793999999996</v>
      </c>
      <c r="K49" s="13">
        <v>75.963286999999994</v>
      </c>
      <c r="L49" s="13">
        <v>73.684005999999997</v>
      </c>
      <c r="M49" s="13">
        <v>71.398972000000001</v>
      </c>
      <c r="N49" s="13">
        <v>68.965057000000002</v>
      </c>
      <c r="O49" s="13">
        <v>66.545531999999994</v>
      </c>
      <c r="P49" s="13">
        <v>64.120543999999995</v>
      </c>
      <c r="Q49" s="13">
        <v>62.829025000000001</v>
      </c>
      <c r="R49" s="13">
        <v>61.462147000000002</v>
      </c>
      <c r="S49" s="13">
        <v>60.181702000000001</v>
      </c>
      <c r="T49" s="13">
        <v>58.948166000000001</v>
      </c>
      <c r="U49" s="13">
        <v>57.776997000000001</v>
      </c>
      <c r="V49" s="13">
        <v>56.567588999999998</v>
      </c>
      <c r="W49" s="13">
        <v>55.523350000000001</v>
      </c>
      <c r="X49" s="13">
        <v>54.441166000000003</v>
      </c>
      <c r="Y49" s="13">
        <v>53.333255999999999</v>
      </c>
      <c r="Z49" s="13">
        <v>52.192039000000001</v>
      </c>
      <c r="AA49" s="13">
        <v>51.627144000000001</v>
      </c>
      <c r="AB49" s="13">
        <v>51.063758999999997</v>
      </c>
      <c r="AC49" s="13">
        <v>50.425755000000002</v>
      </c>
      <c r="AD49" s="13">
        <v>49.870196999999997</v>
      </c>
      <c r="AE49" s="13">
        <v>49.323185000000002</v>
      </c>
      <c r="AF49" s="13">
        <v>48.837811000000002</v>
      </c>
      <c r="AG49" s="13">
        <v>48.322043999999998</v>
      </c>
      <c r="AH49" s="13">
        <v>47.877006999999999</v>
      </c>
      <c r="AI49" s="13">
        <v>47.314250999999999</v>
      </c>
      <c r="AJ49" s="13">
        <v>46.826476999999997</v>
      </c>
      <c r="AK49" s="2">
        <v>-2.1271999999999999E-2</v>
      </c>
    </row>
    <row r="50" spans="1:37" ht="15" customHeight="1">
      <c r="A50" s="58" t="s">
        <v>1251</v>
      </c>
      <c r="B50" s="7" t="s">
        <v>1212</v>
      </c>
      <c r="C50" s="9">
        <v>91.653205999999997</v>
      </c>
      <c r="D50" s="9">
        <v>90.538925000000006</v>
      </c>
      <c r="E50" s="9">
        <v>88.023674</v>
      </c>
      <c r="F50" s="9">
        <v>85.752135999999993</v>
      </c>
      <c r="G50" s="9">
        <v>83.230179000000007</v>
      </c>
      <c r="H50" s="9">
        <v>81.042968999999999</v>
      </c>
      <c r="I50" s="9">
        <v>78.741394</v>
      </c>
      <c r="J50" s="9">
        <v>76.263205999999997</v>
      </c>
      <c r="K50" s="9">
        <v>73.903214000000006</v>
      </c>
      <c r="L50" s="9">
        <v>71.708343999999997</v>
      </c>
      <c r="M50" s="9">
        <v>69.507537999999997</v>
      </c>
      <c r="N50" s="9">
        <v>67.160042000000004</v>
      </c>
      <c r="O50" s="9">
        <v>64.824843999999999</v>
      </c>
      <c r="P50" s="9">
        <v>62.484051000000001</v>
      </c>
      <c r="Q50" s="9">
        <v>61.247570000000003</v>
      </c>
      <c r="R50" s="9">
        <v>59.936171999999999</v>
      </c>
      <c r="S50" s="9">
        <v>58.708778000000002</v>
      </c>
      <c r="T50" s="9">
        <v>57.525630999999997</v>
      </c>
      <c r="U50" s="9">
        <v>56.401947</v>
      </c>
      <c r="V50" s="9">
        <v>55.237507000000001</v>
      </c>
      <c r="W50" s="9">
        <v>54.235290999999997</v>
      </c>
      <c r="X50" s="9">
        <v>53.197944999999997</v>
      </c>
      <c r="Y50" s="9">
        <v>52.136215</v>
      </c>
      <c r="Z50" s="9">
        <v>51.012058000000003</v>
      </c>
      <c r="AA50" s="9">
        <v>50.399712000000001</v>
      </c>
      <c r="AB50" s="9">
        <v>49.786071999999997</v>
      </c>
      <c r="AC50" s="9">
        <v>49.096877999999997</v>
      </c>
      <c r="AD50" s="9">
        <v>48.484997</v>
      </c>
      <c r="AE50" s="9">
        <v>47.878188999999999</v>
      </c>
      <c r="AF50" s="9">
        <v>47.327674999999999</v>
      </c>
      <c r="AG50" s="9">
        <v>46.743977000000001</v>
      </c>
      <c r="AH50" s="9">
        <v>46.224663</v>
      </c>
      <c r="AI50" s="9">
        <v>45.587563000000003</v>
      </c>
      <c r="AJ50" s="9">
        <v>45.018428999999998</v>
      </c>
      <c r="AK50" s="5">
        <v>-2.1597999999999999E-2</v>
      </c>
    </row>
    <row r="51" spans="1:37" ht="15" customHeight="1">
      <c r="A51" s="58" t="s">
        <v>1252</v>
      </c>
      <c r="B51" s="7" t="s">
        <v>1253</v>
      </c>
      <c r="C51" s="9">
        <v>2.5443410000000002</v>
      </c>
      <c r="D51" s="9">
        <v>2.271792</v>
      </c>
      <c r="E51" s="9">
        <v>2.8706550000000002</v>
      </c>
      <c r="F51" s="9">
        <v>2.3861240000000001</v>
      </c>
      <c r="G51" s="9">
        <v>1.9438960000000001</v>
      </c>
      <c r="H51" s="9">
        <v>1.809858</v>
      </c>
      <c r="I51" s="9">
        <v>1.6794629999999999</v>
      </c>
      <c r="J51" s="9">
        <v>1.553509</v>
      </c>
      <c r="K51" s="9">
        <v>1.4358820000000001</v>
      </c>
      <c r="L51" s="9">
        <v>1.3331900000000001</v>
      </c>
      <c r="M51" s="9">
        <v>1.2310399999999999</v>
      </c>
      <c r="N51" s="9">
        <v>1.131057</v>
      </c>
      <c r="O51" s="9">
        <v>1.0357799999999999</v>
      </c>
      <c r="P51" s="9">
        <v>0.94113199999999997</v>
      </c>
      <c r="Q51" s="9">
        <v>0.86363000000000001</v>
      </c>
      <c r="R51" s="9">
        <v>0.78897600000000001</v>
      </c>
      <c r="S51" s="9">
        <v>0.71611899999999995</v>
      </c>
      <c r="T51" s="9">
        <v>0.64781699999999998</v>
      </c>
      <c r="U51" s="9">
        <v>0.58395200000000003</v>
      </c>
      <c r="V51" s="9">
        <v>0.52879500000000002</v>
      </c>
      <c r="W51" s="9">
        <v>0.47258699999999998</v>
      </c>
      <c r="X51" s="9">
        <v>0.41093299999999999</v>
      </c>
      <c r="Y51" s="9">
        <v>0.347049</v>
      </c>
      <c r="Z51" s="9">
        <v>0.29088999999999998</v>
      </c>
      <c r="AA51" s="9">
        <v>0.28772700000000001</v>
      </c>
      <c r="AB51" s="9">
        <v>0.28458099999999997</v>
      </c>
      <c r="AC51" s="9">
        <v>0.28101199999999998</v>
      </c>
      <c r="AD51" s="9">
        <v>0.27790500000000001</v>
      </c>
      <c r="AE51" s="9">
        <v>0.27484199999999998</v>
      </c>
      <c r="AF51" s="9">
        <v>0.27213900000000002</v>
      </c>
      <c r="AG51" s="9">
        <v>0.269256</v>
      </c>
      <c r="AH51" s="9">
        <v>0.26677299999999998</v>
      </c>
      <c r="AI51" s="9">
        <v>0.26362200000000002</v>
      </c>
      <c r="AJ51" s="9">
        <v>0.26089600000000002</v>
      </c>
      <c r="AK51" s="5">
        <v>-6.5394999999999995E-2</v>
      </c>
    </row>
    <row r="52" spans="1:37" ht="15" customHeight="1">
      <c r="A52" s="58" t="s">
        <v>1254</v>
      </c>
      <c r="B52" s="7" t="s">
        <v>1247</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5" t="s">
        <v>187</v>
      </c>
    </row>
    <row r="53" spans="1:37" ht="15" customHeight="1">
      <c r="A53" s="58" t="s">
        <v>1255</v>
      </c>
      <c r="B53" s="7" t="s">
        <v>1249</v>
      </c>
      <c r="C53" s="9">
        <v>0.30710300000000001</v>
      </c>
      <c r="D53" s="9">
        <v>0.365315</v>
      </c>
      <c r="E53" s="9">
        <v>0.416356</v>
      </c>
      <c r="F53" s="9">
        <v>0.46239799999999998</v>
      </c>
      <c r="G53" s="9">
        <v>0.50262099999999998</v>
      </c>
      <c r="H53" s="9">
        <v>0.54025599999999996</v>
      </c>
      <c r="I53" s="9">
        <v>0.57334200000000002</v>
      </c>
      <c r="J53" s="9">
        <v>0.60007500000000003</v>
      </c>
      <c r="K53" s="9">
        <v>0.62419500000000006</v>
      </c>
      <c r="L53" s="9">
        <v>0.64247299999999996</v>
      </c>
      <c r="M53" s="9">
        <v>0.66039300000000001</v>
      </c>
      <c r="N53" s="9">
        <v>0.67395499999999997</v>
      </c>
      <c r="O53" s="9">
        <v>0.68490799999999996</v>
      </c>
      <c r="P53" s="9">
        <v>0.69536299999999995</v>
      </c>
      <c r="Q53" s="9">
        <v>0.71782500000000005</v>
      </c>
      <c r="R53" s="9">
        <v>0.73700100000000002</v>
      </c>
      <c r="S53" s="9">
        <v>0.75680400000000003</v>
      </c>
      <c r="T53" s="9">
        <v>0.77471900000000005</v>
      </c>
      <c r="U53" s="9">
        <v>0.79109499999999999</v>
      </c>
      <c r="V53" s="9">
        <v>0.80128299999999997</v>
      </c>
      <c r="W53" s="9">
        <v>0.81547199999999997</v>
      </c>
      <c r="X53" s="9">
        <v>0.83228800000000003</v>
      </c>
      <c r="Y53" s="9">
        <v>0.84999199999999997</v>
      </c>
      <c r="Z53" s="9">
        <v>0.88909300000000002</v>
      </c>
      <c r="AA53" s="9">
        <v>0.93970299999999995</v>
      </c>
      <c r="AB53" s="9">
        <v>0.99310500000000002</v>
      </c>
      <c r="AC53" s="9">
        <v>1.0478639999999999</v>
      </c>
      <c r="AD53" s="9">
        <v>1.1072960000000001</v>
      </c>
      <c r="AE53" s="9">
        <v>1.170156</v>
      </c>
      <c r="AF53" s="9">
        <v>1.237994</v>
      </c>
      <c r="AG53" s="9">
        <v>1.308813</v>
      </c>
      <c r="AH53" s="9">
        <v>1.385572</v>
      </c>
      <c r="AI53" s="9">
        <v>1.4630669999999999</v>
      </c>
      <c r="AJ53" s="9">
        <v>1.5471550000000001</v>
      </c>
      <c r="AK53" s="5">
        <v>4.6138999999999999E-2</v>
      </c>
    </row>
    <row r="55" spans="1:37" ht="15" customHeight="1">
      <c r="A55" s="58" t="s">
        <v>1256</v>
      </c>
      <c r="B55" s="4" t="s">
        <v>842</v>
      </c>
      <c r="C55" s="13">
        <v>960.14685099999997</v>
      </c>
      <c r="D55" s="13">
        <v>917.64831500000003</v>
      </c>
      <c r="E55" s="13">
        <v>1039.9399410000001</v>
      </c>
      <c r="F55" s="13">
        <v>861.38769500000001</v>
      </c>
      <c r="G55" s="13">
        <v>864.63275099999998</v>
      </c>
      <c r="H55" s="13">
        <v>921.43585199999995</v>
      </c>
      <c r="I55" s="13">
        <v>932.80645800000002</v>
      </c>
      <c r="J55" s="13">
        <v>938.77172900000005</v>
      </c>
      <c r="K55" s="13">
        <v>944.17797900000005</v>
      </c>
      <c r="L55" s="13">
        <v>940.25952099999995</v>
      </c>
      <c r="M55" s="13">
        <v>937.01995799999997</v>
      </c>
      <c r="N55" s="13">
        <v>935.38958700000001</v>
      </c>
      <c r="O55" s="13">
        <v>937.24493399999994</v>
      </c>
      <c r="P55" s="13">
        <v>929.83154300000001</v>
      </c>
      <c r="Q55" s="13">
        <v>929.154358</v>
      </c>
      <c r="R55" s="13">
        <v>928.99780299999998</v>
      </c>
      <c r="S55" s="13">
        <v>929.02294900000004</v>
      </c>
      <c r="T55" s="13">
        <v>928.19122300000004</v>
      </c>
      <c r="U55" s="13">
        <v>914.26904300000001</v>
      </c>
      <c r="V55" s="13">
        <v>913.76849400000003</v>
      </c>
      <c r="W55" s="13">
        <v>910.80358899999999</v>
      </c>
      <c r="X55" s="13">
        <v>910.24292000000003</v>
      </c>
      <c r="Y55" s="13">
        <v>909.77551300000005</v>
      </c>
      <c r="Z55" s="13">
        <v>909.51110800000004</v>
      </c>
      <c r="AA55" s="13">
        <v>908.90014599999995</v>
      </c>
      <c r="AB55" s="13">
        <v>907.31933600000002</v>
      </c>
      <c r="AC55" s="13">
        <v>914.15081799999996</v>
      </c>
      <c r="AD55" s="13">
        <v>907.85168499999997</v>
      </c>
      <c r="AE55" s="13">
        <v>908.36199999999997</v>
      </c>
      <c r="AF55" s="13">
        <v>905.30816700000003</v>
      </c>
      <c r="AG55" s="13">
        <v>905.43853799999999</v>
      </c>
      <c r="AH55" s="13">
        <v>905.90100099999995</v>
      </c>
      <c r="AI55" s="13">
        <v>907.053406</v>
      </c>
      <c r="AJ55" s="13">
        <v>907.21014400000001</v>
      </c>
      <c r="AK55" s="2">
        <v>-3.57E-4</v>
      </c>
    </row>
    <row r="56" spans="1:37" ht="15" customHeight="1">
      <c r="A56" s="58" t="s">
        <v>1257</v>
      </c>
      <c r="B56" s="7" t="s">
        <v>1212</v>
      </c>
      <c r="C56" s="9">
        <v>285.263306</v>
      </c>
      <c r="D56" s="9">
        <v>284.82601899999997</v>
      </c>
      <c r="E56" s="9">
        <v>373.96890300000001</v>
      </c>
      <c r="F56" s="9">
        <v>494.09884599999998</v>
      </c>
      <c r="G56" s="9">
        <v>391.50769000000003</v>
      </c>
      <c r="H56" s="9">
        <v>314.95715300000001</v>
      </c>
      <c r="I56" s="9">
        <v>296.20208700000001</v>
      </c>
      <c r="J56" s="9">
        <v>285.24069200000002</v>
      </c>
      <c r="K56" s="9">
        <v>278.031769</v>
      </c>
      <c r="L56" s="9">
        <v>281.650757</v>
      </c>
      <c r="M56" s="9">
        <v>280.631348</v>
      </c>
      <c r="N56" s="9">
        <v>281.71130399999998</v>
      </c>
      <c r="O56" s="9">
        <v>280.30639600000001</v>
      </c>
      <c r="P56" s="9">
        <v>288.04791299999999</v>
      </c>
      <c r="Q56" s="9">
        <v>286.99865699999998</v>
      </c>
      <c r="R56" s="9">
        <v>286.33151199999998</v>
      </c>
      <c r="S56" s="9">
        <v>286.49920700000001</v>
      </c>
      <c r="T56" s="9">
        <v>287.07067899999998</v>
      </c>
      <c r="U56" s="9">
        <v>301.24890099999999</v>
      </c>
      <c r="V56" s="9">
        <v>300.15228300000001</v>
      </c>
      <c r="W56" s="9">
        <v>303.86437999999998</v>
      </c>
      <c r="X56" s="9">
        <v>303.56253099999998</v>
      </c>
      <c r="Y56" s="9">
        <v>302.87805200000003</v>
      </c>
      <c r="Z56" s="9">
        <v>303.27157599999998</v>
      </c>
      <c r="AA56" s="9">
        <v>303.63647500000002</v>
      </c>
      <c r="AB56" s="9">
        <v>303.445312</v>
      </c>
      <c r="AC56" s="9">
        <v>298.36987299999998</v>
      </c>
      <c r="AD56" s="9">
        <v>307.66924999999998</v>
      </c>
      <c r="AE56" s="9">
        <v>309.144409</v>
      </c>
      <c r="AF56" s="9">
        <v>315.045593</v>
      </c>
      <c r="AG56" s="9">
        <v>317.74377399999997</v>
      </c>
      <c r="AH56" s="9">
        <v>321.20062300000001</v>
      </c>
      <c r="AI56" s="9">
        <v>323.933899</v>
      </c>
      <c r="AJ56" s="9">
        <v>326.75662199999999</v>
      </c>
      <c r="AK56" s="5">
        <v>4.3010000000000001E-3</v>
      </c>
    </row>
    <row r="57" spans="1:37" ht="15" customHeight="1">
      <c r="A57" s="58" t="s">
        <v>1258</v>
      </c>
      <c r="B57" s="7" t="s">
        <v>1253</v>
      </c>
      <c r="C57" s="9">
        <v>674.88354500000003</v>
      </c>
      <c r="D57" s="9">
        <v>625.86169400000006</v>
      </c>
      <c r="E57" s="9">
        <v>652.02740500000004</v>
      </c>
      <c r="F57" s="9">
        <v>349.82702599999999</v>
      </c>
      <c r="G57" s="9">
        <v>422.30859400000003</v>
      </c>
      <c r="H57" s="9">
        <v>564.66162099999997</v>
      </c>
      <c r="I57" s="9">
        <v>591.87237500000003</v>
      </c>
      <c r="J57" s="9">
        <v>605.63671899999997</v>
      </c>
      <c r="K57" s="9">
        <v>618.08343500000001</v>
      </c>
      <c r="L57" s="9">
        <v>607.13555899999994</v>
      </c>
      <c r="M57" s="9">
        <v>597.92907700000001</v>
      </c>
      <c r="N57" s="9">
        <v>592.59442100000001</v>
      </c>
      <c r="O57" s="9">
        <v>596.05401600000005</v>
      </c>
      <c r="P57" s="9">
        <v>575.94140600000003</v>
      </c>
      <c r="Q57" s="9">
        <v>572.93042000000003</v>
      </c>
      <c r="R57" s="9">
        <v>571.26422100000002</v>
      </c>
      <c r="S57" s="9">
        <v>570.04894999999999</v>
      </c>
      <c r="T57" s="9">
        <v>566.61694299999999</v>
      </c>
      <c r="U57" s="9">
        <v>530.089111</v>
      </c>
      <c r="V57" s="9">
        <v>527.55548099999999</v>
      </c>
      <c r="W57" s="9">
        <v>518.73828100000003</v>
      </c>
      <c r="X57" s="9">
        <v>516.01593000000003</v>
      </c>
      <c r="Y57" s="9">
        <v>513.54736300000002</v>
      </c>
      <c r="Z57" s="9">
        <v>511.546967</v>
      </c>
      <c r="AA57" s="9">
        <v>508.67346199999997</v>
      </c>
      <c r="AB57" s="9">
        <v>503.50537100000003</v>
      </c>
      <c r="AC57" s="9">
        <v>519.27526899999998</v>
      </c>
      <c r="AD57" s="9">
        <v>502.11007699999999</v>
      </c>
      <c r="AE57" s="9">
        <v>501.87503099999998</v>
      </c>
      <c r="AF57" s="9">
        <v>492.98715199999998</v>
      </c>
      <c r="AG57" s="9">
        <v>492.03060900000003</v>
      </c>
      <c r="AH57" s="9">
        <v>491.98278800000003</v>
      </c>
      <c r="AI57" s="9">
        <v>493.63382000000001</v>
      </c>
      <c r="AJ57" s="9">
        <v>492.72683699999999</v>
      </c>
      <c r="AK57" s="5">
        <v>-7.4460000000000004E-3</v>
      </c>
    </row>
    <row r="58" spans="1:37" ht="15" customHeight="1">
      <c r="A58" s="58" t="s">
        <v>1259</v>
      </c>
      <c r="B58" s="7" t="s">
        <v>1247</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5" t="s">
        <v>187</v>
      </c>
    </row>
    <row r="59" spans="1:37" ht="15" customHeight="1">
      <c r="A59" s="58" t="s">
        <v>1260</v>
      </c>
      <c r="B59" s="7" t="s">
        <v>1249</v>
      </c>
      <c r="C59" s="9">
        <v>0</v>
      </c>
      <c r="D59" s="9">
        <v>6.9605560000000004</v>
      </c>
      <c r="E59" s="9">
        <v>13.943656000000001</v>
      </c>
      <c r="F59" s="9">
        <v>17.461791999999999</v>
      </c>
      <c r="G59" s="9">
        <v>50.816451999999998</v>
      </c>
      <c r="H59" s="9">
        <v>41.817055000000003</v>
      </c>
      <c r="I59" s="9">
        <v>44.731971999999999</v>
      </c>
      <c r="J59" s="9">
        <v>47.894317999999998</v>
      </c>
      <c r="K59" s="9">
        <v>48.062716999999999</v>
      </c>
      <c r="L59" s="9">
        <v>51.473216999999998</v>
      </c>
      <c r="M59" s="9">
        <v>58.459518000000003</v>
      </c>
      <c r="N59" s="9">
        <v>61.083857999999999</v>
      </c>
      <c r="O59" s="9">
        <v>60.884529000000001</v>
      </c>
      <c r="P59" s="9">
        <v>65.842254999999994</v>
      </c>
      <c r="Q59" s="9">
        <v>69.225288000000006</v>
      </c>
      <c r="R59" s="9">
        <v>71.402107000000001</v>
      </c>
      <c r="S59" s="9">
        <v>72.474823000000001</v>
      </c>
      <c r="T59" s="9">
        <v>74.503608999999997</v>
      </c>
      <c r="U59" s="9">
        <v>82.931045999999995</v>
      </c>
      <c r="V59" s="9">
        <v>86.060730000000007</v>
      </c>
      <c r="W59" s="9">
        <v>88.200905000000006</v>
      </c>
      <c r="X59" s="9">
        <v>90.664412999999996</v>
      </c>
      <c r="Y59" s="9">
        <v>93.350127999999998</v>
      </c>
      <c r="Z59" s="9">
        <v>94.692588999999998</v>
      </c>
      <c r="AA59" s="9">
        <v>96.590179000000006</v>
      </c>
      <c r="AB59" s="9">
        <v>100.36863700000001</v>
      </c>
      <c r="AC59" s="9">
        <v>96.505661000000003</v>
      </c>
      <c r="AD59" s="9">
        <v>98.072402999999994</v>
      </c>
      <c r="AE59" s="9">
        <v>97.342567000000003</v>
      </c>
      <c r="AF59" s="9">
        <v>97.275435999999999</v>
      </c>
      <c r="AG59" s="9">
        <v>95.664139000000006</v>
      </c>
      <c r="AH59" s="9">
        <v>92.717597999999995</v>
      </c>
      <c r="AI59" s="9">
        <v>89.485657000000003</v>
      </c>
      <c r="AJ59" s="9">
        <v>87.726692</v>
      </c>
      <c r="AK59" s="5">
        <v>8.2405999999999993E-2</v>
      </c>
    </row>
    <row r="61" spans="1:37" ht="15" customHeight="1">
      <c r="A61" s="58" t="s">
        <v>1261</v>
      </c>
      <c r="B61" s="4" t="s">
        <v>1262</v>
      </c>
      <c r="C61" s="13">
        <v>2523.8835450000001</v>
      </c>
      <c r="D61" s="13">
        <v>2543.4819339999999</v>
      </c>
      <c r="E61" s="13">
        <v>2581.4345699999999</v>
      </c>
      <c r="F61" s="13">
        <v>2614.51001</v>
      </c>
      <c r="G61" s="13">
        <v>2639.6379390000002</v>
      </c>
      <c r="H61" s="13">
        <v>2662.8723140000002</v>
      </c>
      <c r="I61" s="13">
        <v>2688.826172</v>
      </c>
      <c r="J61" s="13">
        <v>2716.3872070000002</v>
      </c>
      <c r="K61" s="13">
        <v>2747.7563479999999</v>
      </c>
      <c r="L61" s="13">
        <v>2778.9208979999999</v>
      </c>
      <c r="M61" s="13">
        <v>2807.338135</v>
      </c>
      <c r="N61" s="13">
        <v>2845.0900879999999</v>
      </c>
      <c r="O61" s="13">
        <v>2875.0952149999998</v>
      </c>
      <c r="P61" s="13">
        <v>2905.7216800000001</v>
      </c>
      <c r="Q61" s="13">
        <v>2937.7036130000001</v>
      </c>
      <c r="R61" s="13">
        <v>2968.9704590000001</v>
      </c>
      <c r="S61" s="13">
        <v>3000.345703</v>
      </c>
      <c r="T61" s="13">
        <v>3033.1635740000002</v>
      </c>
      <c r="U61" s="13">
        <v>3065.0688479999999</v>
      </c>
      <c r="V61" s="13">
        <v>3096.1477049999999</v>
      </c>
      <c r="W61" s="13">
        <v>3127.6625979999999</v>
      </c>
      <c r="X61" s="13">
        <v>3159.907471</v>
      </c>
      <c r="Y61" s="13">
        <v>3191.2871089999999</v>
      </c>
      <c r="Z61" s="13">
        <v>3223.0402829999998</v>
      </c>
      <c r="AA61" s="13">
        <v>3254.7138669999999</v>
      </c>
      <c r="AB61" s="13">
        <v>3286.7016600000002</v>
      </c>
      <c r="AC61" s="13">
        <v>3321.4682619999999</v>
      </c>
      <c r="AD61" s="13">
        <v>3356.641846</v>
      </c>
      <c r="AE61" s="13">
        <v>3394.1916500000002</v>
      </c>
      <c r="AF61" s="13">
        <v>3431.6545409999999</v>
      </c>
      <c r="AG61" s="13">
        <v>3470.7895509999998</v>
      </c>
      <c r="AH61" s="13">
        <v>3509.7302249999998</v>
      </c>
      <c r="AI61" s="13">
        <v>3548.4204100000002</v>
      </c>
      <c r="AJ61" s="13">
        <v>3586.2966310000002</v>
      </c>
      <c r="AK61" s="2">
        <v>1.0795000000000001E-2</v>
      </c>
    </row>
    <row r="62" spans="1:37" ht="15" customHeight="1">
      <c r="A62" s="58" t="s">
        <v>1263</v>
      </c>
      <c r="B62" s="7" t="s">
        <v>1264</v>
      </c>
      <c r="C62" s="9">
        <v>2501.3615719999998</v>
      </c>
      <c r="D62" s="9">
        <v>2520.9882809999999</v>
      </c>
      <c r="E62" s="9">
        <v>2558.9643550000001</v>
      </c>
      <c r="F62" s="9">
        <v>2592.0590820000002</v>
      </c>
      <c r="G62" s="9">
        <v>2617.203125</v>
      </c>
      <c r="H62" s="9">
        <v>2640.4506839999999</v>
      </c>
      <c r="I62" s="9">
        <v>2666.4155270000001</v>
      </c>
      <c r="J62" s="9">
        <v>2693.985596</v>
      </c>
      <c r="K62" s="9">
        <v>2725.3623050000001</v>
      </c>
      <c r="L62" s="9">
        <v>2756.533203</v>
      </c>
      <c r="M62" s="9">
        <v>2784.9555660000001</v>
      </c>
      <c r="N62" s="9">
        <v>2822.7116700000001</v>
      </c>
      <c r="O62" s="9">
        <v>2852.7202149999998</v>
      </c>
      <c r="P62" s="9">
        <v>2883.3496089999999</v>
      </c>
      <c r="Q62" s="9">
        <v>2915.3339839999999</v>
      </c>
      <c r="R62" s="9">
        <v>2946.6027829999998</v>
      </c>
      <c r="S62" s="9">
        <v>2977.9797359999998</v>
      </c>
      <c r="T62" s="9">
        <v>3010.7990719999998</v>
      </c>
      <c r="U62" s="9">
        <v>3042.7053219999998</v>
      </c>
      <c r="V62" s="9">
        <v>3073.7851559999999</v>
      </c>
      <c r="W62" s="9">
        <v>3105.3007809999999</v>
      </c>
      <c r="X62" s="9">
        <v>3137.5463869999999</v>
      </c>
      <c r="Y62" s="9">
        <v>3168.9265140000002</v>
      </c>
      <c r="Z62" s="9">
        <v>3200.6801759999998</v>
      </c>
      <c r="AA62" s="9">
        <v>3232.3542480000001</v>
      </c>
      <c r="AB62" s="9">
        <v>3264.3422850000002</v>
      </c>
      <c r="AC62" s="9">
        <v>3299.1091310000002</v>
      </c>
      <c r="AD62" s="9">
        <v>3334.2829590000001</v>
      </c>
      <c r="AE62" s="9">
        <v>3371.8327640000002</v>
      </c>
      <c r="AF62" s="9">
        <v>3409.2958979999999</v>
      </c>
      <c r="AG62" s="9">
        <v>3448.4309079999998</v>
      </c>
      <c r="AH62" s="9">
        <v>3487.3718260000001</v>
      </c>
      <c r="AI62" s="9">
        <v>3526.0620119999999</v>
      </c>
      <c r="AJ62" s="9">
        <v>3563.938232</v>
      </c>
      <c r="AK62" s="5">
        <v>1.0878000000000001E-2</v>
      </c>
    </row>
    <row r="63" spans="1:37" ht="15" customHeight="1">
      <c r="A63" s="58" t="s">
        <v>1265</v>
      </c>
      <c r="B63" s="7" t="s">
        <v>1266</v>
      </c>
      <c r="C63" s="9">
        <v>22.522085000000001</v>
      </c>
      <c r="D63" s="9">
        <v>22.493759000000001</v>
      </c>
      <c r="E63" s="9">
        <v>22.470324000000002</v>
      </c>
      <c r="F63" s="9">
        <v>22.450932999999999</v>
      </c>
      <c r="G63" s="9">
        <v>22.434891</v>
      </c>
      <c r="H63" s="9">
        <v>22.421617999999999</v>
      </c>
      <c r="I63" s="9">
        <v>22.410634999999999</v>
      </c>
      <c r="J63" s="9">
        <v>22.401547999999998</v>
      </c>
      <c r="K63" s="9">
        <v>22.394031999999999</v>
      </c>
      <c r="L63" s="9">
        <v>22.387812</v>
      </c>
      <c r="M63" s="9">
        <v>22.382666</v>
      </c>
      <c r="N63" s="9">
        <v>22.378406999999999</v>
      </c>
      <c r="O63" s="9">
        <v>22.374884000000002</v>
      </c>
      <c r="P63" s="9">
        <v>22.371969</v>
      </c>
      <c r="Q63" s="9">
        <v>22.369558000000001</v>
      </c>
      <c r="R63" s="9">
        <v>22.367563000000001</v>
      </c>
      <c r="S63" s="9">
        <v>22.365911000000001</v>
      </c>
      <c r="T63" s="9">
        <v>22.364546000000001</v>
      </c>
      <c r="U63" s="9">
        <v>22.363416999999998</v>
      </c>
      <c r="V63" s="9">
        <v>22.362480000000001</v>
      </c>
      <c r="W63" s="9">
        <v>22.361708</v>
      </c>
      <c r="X63" s="9">
        <v>22.361066999999998</v>
      </c>
      <c r="Y63" s="9">
        <v>22.360537999999998</v>
      </c>
      <c r="Z63" s="9">
        <v>22.360099999999999</v>
      </c>
      <c r="AA63" s="9">
        <v>22.359736999999999</v>
      </c>
      <c r="AB63" s="9">
        <v>22.359438000000001</v>
      </c>
      <c r="AC63" s="9">
        <v>22.359190000000002</v>
      </c>
      <c r="AD63" s="9">
        <v>22.358984</v>
      </c>
      <c r="AE63" s="9">
        <v>22.358813999999999</v>
      </c>
      <c r="AF63" s="9">
        <v>22.358673</v>
      </c>
      <c r="AG63" s="9">
        <v>22.358557000000001</v>
      </c>
      <c r="AH63" s="9">
        <v>22.358460999999998</v>
      </c>
      <c r="AI63" s="9">
        <v>22.358381000000001</v>
      </c>
      <c r="AJ63" s="9">
        <v>22.358315000000001</v>
      </c>
      <c r="AK63" s="5">
        <v>-1.8900000000000001E-4</v>
      </c>
    </row>
    <row r="65" spans="1:37" ht="15" customHeight="1">
      <c r="A65" s="58" t="s">
        <v>1267</v>
      </c>
      <c r="B65" s="4" t="s">
        <v>1268</v>
      </c>
      <c r="C65" s="13">
        <v>535.69592299999999</v>
      </c>
      <c r="D65" s="13">
        <v>557.78417999999999</v>
      </c>
      <c r="E65" s="13">
        <v>587.65661599999999</v>
      </c>
      <c r="F65" s="13">
        <v>589.98644999999999</v>
      </c>
      <c r="G65" s="13">
        <v>581.88269000000003</v>
      </c>
      <c r="H65" s="13">
        <v>575.97540300000003</v>
      </c>
      <c r="I65" s="13">
        <v>559.00671399999999</v>
      </c>
      <c r="J65" s="13">
        <v>548.074524</v>
      </c>
      <c r="K65" s="13">
        <v>546.87756300000001</v>
      </c>
      <c r="L65" s="13">
        <v>545.98315400000001</v>
      </c>
      <c r="M65" s="13">
        <v>546.44183299999997</v>
      </c>
      <c r="N65" s="13">
        <v>550.221497</v>
      </c>
      <c r="O65" s="13">
        <v>551.22302200000001</v>
      </c>
      <c r="P65" s="13">
        <v>551.82995600000004</v>
      </c>
      <c r="Q65" s="13">
        <v>552.40789800000005</v>
      </c>
      <c r="R65" s="13">
        <v>552.957764</v>
      </c>
      <c r="S65" s="13">
        <v>553.48303199999998</v>
      </c>
      <c r="T65" s="13">
        <v>553.98565699999995</v>
      </c>
      <c r="U65" s="13">
        <v>554.464966</v>
      </c>
      <c r="V65" s="13">
        <v>554.93469200000004</v>
      </c>
      <c r="W65" s="13">
        <v>555.39172399999995</v>
      </c>
      <c r="X65" s="13">
        <v>555.83734100000004</v>
      </c>
      <c r="Y65" s="13">
        <v>556.27050799999995</v>
      </c>
      <c r="Z65" s="13">
        <v>556.69116199999996</v>
      </c>
      <c r="AA65" s="13">
        <v>557.09832800000004</v>
      </c>
      <c r="AB65" s="13">
        <v>557.49182099999996</v>
      </c>
      <c r="AC65" s="13">
        <v>557.87426800000003</v>
      </c>
      <c r="AD65" s="13">
        <v>558.23791500000004</v>
      </c>
      <c r="AE65" s="13">
        <v>558.589294</v>
      </c>
      <c r="AF65" s="13">
        <v>558.92456100000004</v>
      </c>
      <c r="AG65" s="13">
        <v>559.245361</v>
      </c>
      <c r="AH65" s="13">
        <v>559.550659</v>
      </c>
      <c r="AI65" s="13">
        <v>559.27002000000005</v>
      </c>
      <c r="AJ65" s="13">
        <v>559.03436299999998</v>
      </c>
      <c r="AK65" s="2">
        <v>6.9999999999999994E-5</v>
      </c>
    </row>
    <row r="66" spans="1:37" ht="15" customHeight="1">
      <c r="A66" s="58" t="s">
        <v>1269</v>
      </c>
      <c r="B66" s="7" t="s">
        <v>1270</v>
      </c>
      <c r="C66" s="9">
        <v>411.78094499999997</v>
      </c>
      <c r="D66" s="9">
        <v>429.67706299999998</v>
      </c>
      <c r="E66" s="9">
        <v>447.25524899999999</v>
      </c>
      <c r="F66" s="9">
        <v>451.317047</v>
      </c>
      <c r="G66" s="9">
        <v>447.31091300000003</v>
      </c>
      <c r="H66" s="9">
        <v>442.75149499999998</v>
      </c>
      <c r="I66" s="9">
        <v>429.70361300000002</v>
      </c>
      <c r="J66" s="9">
        <v>421.29785199999998</v>
      </c>
      <c r="K66" s="9">
        <v>420.37631199999998</v>
      </c>
      <c r="L66" s="9">
        <v>419.68908699999997</v>
      </c>
      <c r="M66" s="9">
        <v>420.04205300000001</v>
      </c>
      <c r="N66" s="9">
        <v>422.947632</v>
      </c>
      <c r="O66" s="9">
        <v>423.71697999999998</v>
      </c>
      <c r="P66" s="9">
        <v>424.18457000000001</v>
      </c>
      <c r="Q66" s="9">
        <v>424.62884500000001</v>
      </c>
      <c r="R66" s="9">
        <v>425.051422</v>
      </c>
      <c r="S66" s="9">
        <v>425.45495599999998</v>
      </c>
      <c r="T66" s="9">
        <v>425.84115600000001</v>
      </c>
      <c r="U66" s="9">
        <v>426.212402</v>
      </c>
      <c r="V66" s="9">
        <v>426.57330300000001</v>
      </c>
      <c r="W66" s="9">
        <v>426.92501800000002</v>
      </c>
      <c r="X66" s="9">
        <v>427.267517</v>
      </c>
      <c r="Y66" s="9">
        <v>427.60040300000003</v>
      </c>
      <c r="Z66" s="9">
        <v>427.92352299999999</v>
      </c>
      <c r="AA66" s="9">
        <v>428.23648100000003</v>
      </c>
      <c r="AB66" s="9">
        <v>428.539062</v>
      </c>
      <c r="AC66" s="9">
        <v>428.83099399999998</v>
      </c>
      <c r="AD66" s="9">
        <v>429.11193800000001</v>
      </c>
      <c r="AE66" s="9">
        <v>429.38171399999999</v>
      </c>
      <c r="AF66" s="9">
        <v>429.64001500000001</v>
      </c>
      <c r="AG66" s="9">
        <v>429.88656600000002</v>
      </c>
      <c r="AH66" s="9">
        <v>430.12118500000003</v>
      </c>
      <c r="AI66" s="9">
        <v>429.90521200000001</v>
      </c>
      <c r="AJ66" s="9">
        <v>429.724152</v>
      </c>
      <c r="AK66" s="5">
        <v>3.0000000000000001E-6</v>
      </c>
    </row>
    <row r="67" spans="1:37" ht="15" customHeight="1">
      <c r="A67" s="58" t="s">
        <v>1271</v>
      </c>
      <c r="B67" s="7" t="s">
        <v>1245</v>
      </c>
      <c r="C67" s="9">
        <v>19.091374999999999</v>
      </c>
      <c r="D67" s="9">
        <v>18.727858999999999</v>
      </c>
      <c r="E67" s="9">
        <v>26.547353999999999</v>
      </c>
      <c r="F67" s="9">
        <v>23.781448000000001</v>
      </c>
      <c r="G67" s="9">
        <v>20.703631999999999</v>
      </c>
      <c r="H67" s="9">
        <v>20.51643</v>
      </c>
      <c r="I67" s="9">
        <v>19.917072000000001</v>
      </c>
      <c r="J67" s="9">
        <v>19.530453000000001</v>
      </c>
      <c r="K67" s="9">
        <v>19.489598999999998</v>
      </c>
      <c r="L67" s="9">
        <v>19.457395999999999</v>
      </c>
      <c r="M67" s="9">
        <v>19.473237999999998</v>
      </c>
      <c r="N67" s="9">
        <v>19.607624000000001</v>
      </c>
      <c r="O67" s="9">
        <v>19.644047</v>
      </c>
      <c r="P67" s="9">
        <v>19.664268</v>
      </c>
      <c r="Q67" s="9">
        <v>19.684888999999998</v>
      </c>
      <c r="R67" s="9">
        <v>19.704618</v>
      </c>
      <c r="S67" s="9">
        <v>19.723618999999999</v>
      </c>
      <c r="T67" s="9">
        <v>19.741726</v>
      </c>
      <c r="U67" s="9">
        <v>19.755281</v>
      </c>
      <c r="V67" s="9">
        <v>19.772219</v>
      </c>
      <c r="W67" s="9">
        <v>19.788031</v>
      </c>
      <c r="X67" s="9">
        <v>19.803954999999998</v>
      </c>
      <c r="Y67" s="9">
        <v>19.819462000000001</v>
      </c>
      <c r="Z67" s="9">
        <v>19.834751000000001</v>
      </c>
      <c r="AA67" s="9">
        <v>19.849299999999999</v>
      </c>
      <c r="AB67" s="9">
        <v>19.863184</v>
      </c>
      <c r="AC67" s="9">
        <v>19.879411999999999</v>
      </c>
      <c r="AD67" s="9">
        <v>19.890582999999999</v>
      </c>
      <c r="AE67" s="9">
        <v>19.90353</v>
      </c>
      <c r="AF67" s="9">
        <v>19.914705000000001</v>
      </c>
      <c r="AG67" s="9">
        <v>19.926200999999999</v>
      </c>
      <c r="AH67" s="9">
        <v>19.93713</v>
      </c>
      <c r="AI67" s="9">
        <v>19.92745</v>
      </c>
      <c r="AJ67" s="9">
        <v>19.918989</v>
      </c>
      <c r="AK67" s="5">
        <v>1.9289999999999999E-3</v>
      </c>
    </row>
    <row r="68" spans="1:37" ht="15" customHeight="1">
      <c r="A68" s="58" t="s">
        <v>1272</v>
      </c>
      <c r="B68" s="7" t="s">
        <v>1273</v>
      </c>
      <c r="C68" s="9">
        <v>104.823593</v>
      </c>
      <c r="D68" s="9">
        <v>109.379265</v>
      </c>
      <c r="E68" s="9">
        <v>113.853996</v>
      </c>
      <c r="F68" s="9">
        <v>114.88797</v>
      </c>
      <c r="G68" s="9">
        <v>113.86816399999999</v>
      </c>
      <c r="H68" s="9">
        <v>112.707504</v>
      </c>
      <c r="I68" s="9">
        <v>109.386002</v>
      </c>
      <c r="J68" s="9">
        <v>107.24623099999999</v>
      </c>
      <c r="K68" s="9">
        <v>107.011635</v>
      </c>
      <c r="L68" s="9">
        <v>106.83669999999999</v>
      </c>
      <c r="M68" s="9">
        <v>106.926537</v>
      </c>
      <c r="N68" s="9">
        <v>107.666206</v>
      </c>
      <c r="O68" s="9">
        <v>107.86203</v>
      </c>
      <c r="P68" s="9">
        <v>107.98107899999999</v>
      </c>
      <c r="Q68" s="9">
        <v>108.094154</v>
      </c>
      <c r="R68" s="9">
        <v>108.201736</v>
      </c>
      <c r="S68" s="9">
        <v>108.30444300000001</v>
      </c>
      <c r="T68" s="9">
        <v>108.402771</v>
      </c>
      <c r="U68" s="9">
        <v>108.497276</v>
      </c>
      <c r="V68" s="9">
        <v>108.58914900000001</v>
      </c>
      <c r="W68" s="9">
        <v>108.678696</v>
      </c>
      <c r="X68" s="9">
        <v>108.765869</v>
      </c>
      <c r="Y68" s="9">
        <v>108.850616</v>
      </c>
      <c r="Z68" s="9">
        <v>108.932877</v>
      </c>
      <c r="AA68" s="9">
        <v>109.012535</v>
      </c>
      <c r="AB68" s="9">
        <v>109.08955400000001</v>
      </c>
      <c r="AC68" s="9">
        <v>109.16387899999999</v>
      </c>
      <c r="AD68" s="9">
        <v>109.235382</v>
      </c>
      <c r="AE68" s="9">
        <v>109.304062</v>
      </c>
      <c r="AF68" s="9">
        <v>109.369827</v>
      </c>
      <c r="AG68" s="9">
        <v>109.43259399999999</v>
      </c>
      <c r="AH68" s="9">
        <v>109.49231</v>
      </c>
      <c r="AI68" s="9">
        <v>109.437332</v>
      </c>
      <c r="AJ68" s="9">
        <v>109.391251</v>
      </c>
      <c r="AK68" s="5">
        <v>3.0000000000000001E-6</v>
      </c>
    </row>
    <row r="70" spans="1:37" ht="15" customHeight="1">
      <c r="A70" s="58" t="s">
        <v>1274</v>
      </c>
      <c r="B70" s="4" t="s">
        <v>1275</v>
      </c>
      <c r="C70" s="13">
        <v>236.25900300000001</v>
      </c>
      <c r="D70" s="13">
        <v>237.060562</v>
      </c>
      <c r="E70" s="13">
        <v>237.76503</v>
      </c>
      <c r="F70" s="13">
        <v>238.43888899999999</v>
      </c>
      <c r="G70" s="13">
        <v>239.09854100000001</v>
      </c>
      <c r="H70" s="13">
        <v>239.711578</v>
      </c>
      <c r="I70" s="13">
        <v>240.24525499999999</v>
      </c>
      <c r="J70" s="13">
        <v>240.77427700000001</v>
      </c>
      <c r="K70" s="13">
        <v>241.35845900000001</v>
      </c>
      <c r="L70" s="13">
        <v>241.871948</v>
      </c>
      <c r="M70" s="13">
        <v>242.303009</v>
      </c>
      <c r="N70" s="13">
        <v>242.66445899999999</v>
      </c>
      <c r="O70" s="13">
        <v>242.87593100000001</v>
      </c>
      <c r="P70" s="13">
        <v>242.82252500000001</v>
      </c>
      <c r="Q70" s="13">
        <v>242.45755</v>
      </c>
      <c r="R70" s="13">
        <v>241.58320599999999</v>
      </c>
      <c r="S70" s="13">
        <v>239.52969400000001</v>
      </c>
      <c r="T70" s="13">
        <v>238.89334099999999</v>
      </c>
      <c r="U70" s="13">
        <v>239.29054300000001</v>
      </c>
      <c r="V70" s="13">
        <v>239.64343299999999</v>
      </c>
      <c r="W70" s="13">
        <v>239.95526100000001</v>
      </c>
      <c r="X70" s="13">
        <v>240.22555500000001</v>
      </c>
      <c r="Y70" s="13">
        <v>240.45410200000001</v>
      </c>
      <c r="Z70" s="13">
        <v>240.64004499999999</v>
      </c>
      <c r="AA70" s="13">
        <v>240.77984599999999</v>
      </c>
      <c r="AB70" s="13">
        <v>240.87922699999999</v>
      </c>
      <c r="AC70" s="13">
        <v>240.942139</v>
      </c>
      <c r="AD70" s="13">
        <v>240.973816</v>
      </c>
      <c r="AE70" s="13">
        <v>240.986816</v>
      </c>
      <c r="AF70" s="13">
        <v>240.99580399999999</v>
      </c>
      <c r="AG70" s="13">
        <v>241.02160599999999</v>
      </c>
      <c r="AH70" s="13">
        <v>241.08538799999999</v>
      </c>
      <c r="AI70" s="13">
        <v>241.20442199999999</v>
      </c>
      <c r="AJ70" s="13">
        <v>241.39595</v>
      </c>
      <c r="AK70" s="2">
        <v>5.6599999999999999E-4</v>
      </c>
    </row>
    <row r="71" spans="1:37" ht="15" customHeight="1">
      <c r="A71" s="58" t="s">
        <v>1276</v>
      </c>
      <c r="B71" s="7" t="s">
        <v>1277</v>
      </c>
      <c r="C71" s="9">
        <v>99.369827000000001</v>
      </c>
      <c r="D71" s="9">
        <v>99.438713000000007</v>
      </c>
      <c r="E71" s="9">
        <v>99.472228999999999</v>
      </c>
      <c r="F71" s="9">
        <v>99.505584999999996</v>
      </c>
      <c r="G71" s="9">
        <v>99.526343999999995</v>
      </c>
      <c r="H71" s="9">
        <v>99.541695000000004</v>
      </c>
      <c r="I71" s="9">
        <v>99.557747000000006</v>
      </c>
      <c r="J71" s="9">
        <v>99.547966000000002</v>
      </c>
      <c r="K71" s="9">
        <v>99.476646000000002</v>
      </c>
      <c r="L71" s="9">
        <v>99.396361999999996</v>
      </c>
      <c r="M71" s="9">
        <v>99.302657999999994</v>
      </c>
      <c r="N71" s="9">
        <v>99.182693</v>
      </c>
      <c r="O71" s="9">
        <v>99.048500000000004</v>
      </c>
      <c r="P71" s="9">
        <v>98.863533000000004</v>
      </c>
      <c r="Q71" s="9">
        <v>98.658394000000001</v>
      </c>
      <c r="R71" s="9">
        <v>98.430015999999995</v>
      </c>
      <c r="S71" s="9">
        <v>98.194892999999993</v>
      </c>
      <c r="T71" s="9">
        <v>97.939284999999998</v>
      </c>
      <c r="U71" s="9">
        <v>97.662361000000004</v>
      </c>
      <c r="V71" s="9">
        <v>97.363181999999995</v>
      </c>
      <c r="W71" s="9">
        <v>97.038230999999996</v>
      </c>
      <c r="X71" s="9">
        <v>96.680710000000005</v>
      </c>
      <c r="Y71" s="9">
        <v>96.284087999999997</v>
      </c>
      <c r="Z71" s="9">
        <v>95.842406999999994</v>
      </c>
      <c r="AA71" s="9">
        <v>95.347617999999997</v>
      </c>
      <c r="AB71" s="9">
        <v>94.802689000000001</v>
      </c>
      <c r="AC71" s="9">
        <v>94.208138000000005</v>
      </c>
      <c r="AD71" s="9">
        <v>93.565513999999993</v>
      </c>
      <c r="AE71" s="9">
        <v>92.884490999999997</v>
      </c>
      <c r="AF71" s="9">
        <v>92.177802999999997</v>
      </c>
      <c r="AG71" s="9">
        <v>91.466164000000006</v>
      </c>
      <c r="AH71" s="9">
        <v>90.772598000000002</v>
      </c>
      <c r="AI71" s="9">
        <v>90.117621999999997</v>
      </c>
      <c r="AJ71" s="9">
        <v>89.522925999999998</v>
      </c>
      <c r="AK71" s="5">
        <v>-3.277E-3</v>
      </c>
    </row>
    <row r="72" spans="1:37" ht="15" customHeight="1">
      <c r="A72" s="58" t="s">
        <v>1278</v>
      </c>
      <c r="B72" s="7" t="s">
        <v>1279</v>
      </c>
      <c r="C72" s="9">
        <v>11.445287</v>
      </c>
      <c r="D72" s="9">
        <v>11.466092</v>
      </c>
      <c r="E72" s="9">
        <v>11.482542</v>
      </c>
      <c r="F72" s="9">
        <v>11.498786000000001</v>
      </c>
      <c r="G72" s="9">
        <v>11.513481000000001</v>
      </c>
      <c r="H72" s="9">
        <v>11.527476</v>
      </c>
      <c r="I72" s="9">
        <v>11.541475</v>
      </c>
      <c r="J72" s="9">
        <v>11.552413</v>
      </c>
      <c r="K72" s="9">
        <v>11.556156</v>
      </c>
      <c r="L72" s="9">
        <v>11.558802999999999</v>
      </c>
      <c r="M72" s="9">
        <v>11.55983</v>
      </c>
      <c r="N72" s="9">
        <v>11.557747000000001</v>
      </c>
      <c r="O72" s="9">
        <v>11.553972999999999</v>
      </c>
      <c r="P72" s="9">
        <v>11.544259</v>
      </c>
      <c r="Q72" s="9">
        <v>11.532173999999999</v>
      </c>
      <c r="R72" s="9">
        <v>11.517338000000001</v>
      </c>
      <c r="S72" s="9">
        <v>11.501655</v>
      </c>
      <c r="T72" s="9">
        <v>11.483509</v>
      </c>
      <c r="U72" s="9">
        <v>11.4628</v>
      </c>
      <c r="V72" s="9">
        <v>11.439425999999999</v>
      </c>
      <c r="W72" s="9">
        <v>11.412993999999999</v>
      </c>
      <c r="X72" s="9">
        <v>11.382687000000001</v>
      </c>
      <c r="Y72" s="9">
        <v>11.347727000000001</v>
      </c>
      <c r="Z72" s="9">
        <v>11.307388</v>
      </c>
      <c r="AA72" s="9">
        <v>11.260698</v>
      </c>
      <c r="AB72" s="9">
        <v>11.207986999999999</v>
      </c>
      <c r="AC72" s="9">
        <v>11.149298</v>
      </c>
      <c r="AD72" s="9">
        <v>11.084787</v>
      </c>
      <c r="AE72" s="9">
        <v>11.015580999999999</v>
      </c>
      <c r="AF72" s="9">
        <v>10.943103000000001</v>
      </c>
      <c r="AG72" s="9">
        <v>10.869602</v>
      </c>
      <c r="AH72" s="9">
        <v>10.797935000000001</v>
      </c>
      <c r="AI72" s="9">
        <v>10.730744</v>
      </c>
      <c r="AJ72" s="9">
        <v>10.670596</v>
      </c>
      <c r="AK72" s="5">
        <v>-2.2439999999999999E-3</v>
      </c>
    </row>
    <row r="73" spans="1:37" ht="15" customHeight="1">
      <c r="A73" s="58" t="s">
        <v>1280</v>
      </c>
      <c r="B73" s="7" t="s">
        <v>1281</v>
      </c>
      <c r="C73" s="9">
        <v>1.4615E-2</v>
      </c>
      <c r="D73" s="9">
        <v>1.4637000000000001E-2</v>
      </c>
      <c r="E73" s="9">
        <v>1.4656000000000001E-2</v>
      </c>
      <c r="F73" s="9">
        <v>1.4678E-2</v>
      </c>
      <c r="G73" s="9">
        <v>1.4699E-2</v>
      </c>
      <c r="H73" s="9">
        <v>1.472E-2</v>
      </c>
      <c r="I73" s="9">
        <v>1.4742E-2</v>
      </c>
      <c r="J73" s="9">
        <v>1.4761E-2</v>
      </c>
      <c r="K73" s="9">
        <v>1.477E-2</v>
      </c>
      <c r="L73" s="9">
        <v>1.4777999999999999E-2</v>
      </c>
      <c r="M73" s="9">
        <v>1.4784E-2</v>
      </c>
      <c r="N73" s="9">
        <v>1.4785E-2</v>
      </c>
      <c r="O73" s="9">
        <v>1.4782999999999999E-2</v>
      </c>
      <c r="P73" s="9">
        <v>1.4774000000000001E-2</v>
      </c>
      <c r="Q73" s="9">
        <v>1.4761E-2</v>
      </c>
      <c r="R73" s="9">
        <v>1.4744E-2</v>
      </c>
      <c r="S73" s="9">
        <v>1.4725E-2</v>
      </c>
      <c r="T73" s="9">
        <v>1.4703000000000001E-2</v>
      </c>
      <c r="U73" s="9">
        <v>1.4677000000000001E-2</v>
      </c>
      <c r="V73" s="9">
        <v>1.4647E-2</v>
      </c>
      <c r="W73" s="9">
        <v>1.4612999999999999E-2</v>
      </c>
      <c r="X73" s="9">
        <v>1.4574E-2</v>
      </c>
      <c r="Y73" s="9">
        <v>1.4527999999999999E-2</v>
      </c>
      <c r="Z73" s="9">
        <v>1.4474000000000001E-2</v>
      </c>
      <c r="AA73" s="9">
        <v>1.4411999999999999E-2</v>
      </c>
      <c r="AB73" s="9">
        <v>1.4341E-2</v>
      </c>
      <c r="AC73" s="9">
        <v>1.4262E-2</v>
      </c>
      <c r="AD73" s="9">
        <v>1.4175E-2</v>
      </c>
      <c r="AE73" s="9">
        <v>1.4081E-2</v>
      </c>
      <c r="AF73" s="9">
        <v>1.3983000000000001E-2</v>
      </c>
      <c r="AG73" s="9">
        <v>1.3886000000000001E-2</v>
      </c>
      <c r="AH73" s="9">
        <v>1.3792E-2</v>
      </c>
      <c r="AI73" s="9">
        <v>1.3705E-2</v>
      </c>
      <c r="AJ73" s="9">
        <v>1.3627999999999999E-2</v>
      </c>
      <c r="AK73" s="5">
        <v>-2.2290000000000001E-3</v>
      </c>
    </row>
    <row r="74" spans="1:37" ht="15" customHeight="1">
      <c r="A74" s="58" t="s">
        <v>1282</v>
      </c>
      <c r="B74" s="7" t="s">
        <v>1283</v>
      </c>
      <c r="C74" s="9">
        <v>63.032871</v>
      </c>
      <c r="D74" s="9">
        <v>62.981273999999999</v>
      </c>
      <c r="E74" s="9">
        <v>62.897621000000001</v>
      </c>
      <c r="F74" s="9">
        <v>62.801979000000003</v>
      </c>
      <c r="G74" s="9">
        <v>62.683661999999998</v>
      </c>
      <c r="H74" s="9">
        <v>62.542931000000003</v>
      </c>
      <c r="I74" s="9">
        <v>62.378132000000001</v>
      </c>
      <c r="J74" s="9">
        <v>62.165900999999998</v>
      </c>
      <c r="K74" s="9">
        <v>61.875275000000002</v>
      </c>
      <c r="L74" s="9">
        <v>61.527450999999999</v>
      </c>
      <c r="M74" s="9">
        <v>61.103484999999999</v>
      </c>
      <c r="N74" s="9">
        <v>60.572758</v>
      </c>
      <c r="O74" s="9">
        <v>59.908130999999997</v>
      </c>
      <c r="P74" s="9">
        <v>59.032299000000002</v>
      </c>
      <c r="Q74" s="9">
        <v>57.865509000000003</v>
      </c>
      <c r="R74" s="9">
        <v>56.198985999999998</v>
      </c>
      <c r="S74" s="9">
        <v>53.456135000000003</v>
      </c>
      <c r="T74" s="9">
        <v>52.173183000000002</v>
      </c>
      <c r="U74" s="9">
        <v>51.962135000000004</v>
      </c>
      <c r="V74" s="9">
        <v>51.739505999999999</v>
      </c>
      <c r="W74" s="9">
        <v>51.502856999999999</v>
      </c>
      <c r="X74" s="9">
        <v>51.248618999999998</v>
      </c>
      <c r="Y74" s="9">
        <v>50.973309</v>
      </c>
      <c r="Z74" s="9">
        <v>50.673667999999999</v>
      </c>
      <c r="AA74" s="9">
        <v>50.345627</v>
      </c>
      <c r="AB74" s="9">
        <v>49.990929000000001</v>
      </c>
      <c r="AC74" s="9">
        <v>49.610050000000001</v>
      </c>
      <c r="AD74" s="9">
        <v>49.204002000000003</v>
      </c>
      <c r="AE74" s="9">
        <v>48.778145000000002</v>
      </c>
      <c r="AF74" s="9">
        <v>48.340107000000003</v>
      </c>
      <c r="AG74" s="9">
        <v>47.902363000000001</v>
      </c>
      <c r="AH74" s="9">
        <v>47.477080999999998</v>
      </c>
      <c r="AI74" s="9">
        <v>47.073569999999997</v>
      </c>
      <c r="AJ74" s="9">
        <v>46.701732999999997</v>
      </c>
      <c r="AK74" s="5">
        <v>-9.3019999999999995E-3</v>
      </c>
    </row>
    <row r="75" spans="1:37" ht="15" customHeight="1">
      <c r="A75" s="58" t="s">
        <v>1284</v>
      </c>
      <c r="B75" s="7" t="s">
        <v>1285</v>
      </c>
      <c r="C75" s="9">
        <v>22.909573000000002</v>
      </c>
      <c r="D75" s="9">
        <v>22.948392999999999</v>
      </c>
      <c r="E75" s="9">
        <v>22.977685999999999</v>
      </c>
      <c r="F75" s="9">
        <v>23.005244999999999</v>
      </c>
      <c r="G75" s="9">
        <v>23.027850999999998</v>
      </c>
      <c r="H75" s="9">
        <v>23.047478000000002</v>
      </c>
      <c r="I75" s="9">
        <v>23.065909999999999</v>
      </c>
      <c r="J75" s="9">
        <v>23.077224999999999</v>
      </c>
      <c r="K75" s="9">
        <v>23.073387</v>
      </c>
      <c r="L75" s="9">
        <v>23.066811000000001</v>
      </c>
      <c r="M75" s="9">
        <v>23.056746</v>
      </c>
      <c r="N75" s="9">
        <v>23.040264000000001</v>
      </c>
      <c r="O75" s="9">
        <v>23.020389999999999</v>
      </c>
      <c r="P75" s="9">
        <v>22.988669999999999</v>
      </c>
      <c r="Q75" s="9">
        <v>22.952103000000001</v>
      </c>
      <c r="R75" s="9">
        <v>22.909908000000001</v>
      </c>
      <c r="S75" s="9">
        <v>22.865794999999999</v>
      </c>
      <c r="T75" s="9">
        <v>22.816597000000002</v>
      </c>
      <c r="U75" s="9">
        <v>22.762229999999999</v>
      </c>
      <c r="V75" s="9">
        <v>22.702724</v>
      </c>
      <c r="W75" s="9">
        <v>22.637530999999999</v>
      </c>
      <c r="X75" s="9">
        <v>22.565052000000001</v>
      </c>
      <c r="Y75" s="9">
        <v>22.483809999999998</v>
      </c>
      <c r="Z75" s="9">
        <v>22.392496000000001</v>
      </c>
      <c r="AA75" s="9">
        <v>22.289165000000001</v>
      </c>
      <c r="AB75" s="9">
        <v>22.174461000000001</v>
      </c>
      <c r="AC75" s="9">
        <v>22.048438999999998</v>
      </c>
      <c r="AD75" s="9">
        <v>21.911407000000001</v>
      </c>
      <c r="AE75" s="9">
        <v>21.765518</v>
      </c>
      <c r="AF75" s="9">
        <v>21.613475999999999</v>
      </c>
      <c r="AG75" s="9">
        <v>21.45956</v>
      </c>
      <c r="AH75" s="9">
        <v>21.308823</v>
      </c>
      <c r="AI75" s="9">
        <v>21.166450999999999</v>
      </c>
      <c r="AJ75" s="9">
        <v>21.038235</v>
      </c>
      <c r="AK75" s="5">
        <v>-2.712E-3</v>
      </c>
    </row>
    <row r="76" spans="1:37" ht="15" customHeight="1">
      <c r="A76" s="58" t="s">
        <v>1286</v>
      </c>
      <c r="B76" s="7" t="s">
        <v>1287</v>
      </c>
      <c r="C76" s="9">
        <v>1.462669</v>
      </c>
      <c r="D76" s="9">
        <v>1.4672320000000001</v>
      </c>
      <c r="E76" s="9">
        <v>1.4711719999999999</v>
      </c>
      <c r="F76" s="9">
        <v>1.474985</v>
      </c>
      <c r="G76" s="9">
        <v>1.478472</v>
      </c>
      <c r="H76" s="9">
        <v>1.481765</v>
      </c>
      <c r="I76" s="9">
        <v>1.484974</v>
      </c>
      <c r="J76" s="9">
        <v>1.4877100000000001</v>
      </c>
      <c r="K76" s="9">
        <v>1.489452</v>
      </c>
      <c r="L76" s="9">
        <v>1.4910000000000001</v>
      </c>
      <c r="M76" s="9">
        <v>1.492302</v>
      </c>
      <c r="N76" s="9">
        <v>1.493169</v>
      </c>
      <c r="O76" s="9">
        <v>1.4937929999999999</v>
      </c>
      <c r="P76" s="9">
        <v>1.4936259999999999</v>
      </c>
      <c r="Q76" s="9">
        <v>1.4931209999999999</v>
      </c>
      <c r="R76" s="9">
        <v>1.4922260000000001</v>
      </c>
      <c r="S76" s="9">
        <v>1.4911779999999999</v>
      </c>
      <c r="T76" s="9">
        <v>1.489771</v>
      </c>
      <c r="U76" s="9">
        <v>1.488</v>
      </c>
      <c r="V76" s="9">
        <v>1.4858659999999999</v>
      </c>
      <c r="W76" s="9">
        <v>1.4833400000000001</v>
      </c>
      <c r="X76" s="9">
        <v>1.4803170000000001</v>
      </c>
      <c r="Y76" s="9">
        <v>1.4766999999999999</v>
      </c>
      <c r="Z76" s="9">
        <v>1.472399</v>
      </c>
      <c r="AA76" s="9">
        <v>1.467285</v>
      </c>
      <c r="AB76" s="9">
        <v>1.4613959999999999</v>
      </c>
      <c r="AC76" s="9">
        <v>1.454731</v>
      </c>
      <c r="AD76" s="9">
        <v>1.4473069999999999</v>
      </c>
      <c r="AE76" s="9">
        <v>1.4392640000000001</v>
      </c>
      <c r="AF76" s="9">
        <v>1.430741</v>
      </c>
      <c r="AG76" s="9">
        <v>1.4219539999999999</v>
      </c>
      <c r="AH76" s="9">
        <v>1.413276</v>
      </c>
      <c r="AI76" s="9">
        <v>1.405116</v>
      </c>
      <c r="AJ76" s="9">
        <v>1.3978870000000001</v>
      </c>
      <c r="AK76" s="5">
        <v>-1.5120000000000001E-3</v>
      </c>
    </row>
    <row r="77" spans="1:37" ht="15" customHeight="1">
      <c r="A77" s="58" t="s">
        <v>1288</v>
      </c>
      <c r="B77" s="7" t="s">
        <v>1289</v>
      </c>
      <c r="C77" s="9">
        <v>0.49046699999999999</v>
      </c>
      <c r="D77" s="9">
        <v>0.54665799999999998</v>
      </c>
      <c r="E77" s="9">
        <v>0.61404999999999998</v>
      </c>
      <c r="F77" s="9">
        <v>0.69532799999999995</v>
      </c>
      <c r="G77" s="9">
        <v>0.793516</v>
      </c>
      <c r="H77" s="9">
        <v>0.91260799999999997</v>
      </c>
      <c r="I77" s="9">
        <v>1.057723</v>
      </c>
      <c r="J77" s="9">
        <v>1.2351000000000001</v>
      </c>
      <c r="K77" s="9">
        <v>1.4527060000000001</v>
      </c>
      <c r="L77" s="9">
        <v>1.7225729999999999</v>
      </c>
      <c r="M77" s="9">
        <v>2.060505</v>
      </c>
      <c r="N77" s="9">
        <v>2.4889230000000002</v>
      </c>
      <c r="O77" s="9">
        <v>3.0423460000000002</v>
      </c>
      <c r="P77" s="9">
        <v>3.7747869999999999</v>
      </c>
      <c r="Q77" s="9">
        <v>4.7855939999999997</v>
      </c>
      <c r="R77" s="9">
        <v>6.2816559999999999</v>
      </c>
      <c r="S77" s="9">
        <v>8.8502270000000003</v>
      </c>
      <c r="T77" s="9">
        <v>9.9463259999999991</v>
      </c>
      <c r="U77" s="9">
        <v>9.9573160000000005</v>
      </c>
      <c r="V77" s="9">
        <v>9.9657990000000005</v>
      </c>
      <c r="W77" s="9">
        <v>9.9716830000000005</v>
      </c>
      <c r="X77" s="9">
        <v>9.9742409999999992</v>
      </c>
      <c r="Y77" s="9">
        <v>9.9728019999999997</v>
      </c>
      <c r="Z77" s="9">
        <v>9.9667870000000001</v>
      </c>
      <c r="AA77" s="9">
        <v>9.9552619999999994</v>
      </c>
      <c r="AB77" s="9">
        <v>9.9384370000000004</v>
      </c>
      <c r="AC77" s="9">
        <v>9.9162520000000001</v>
      </c>
      <c r="AD77" s="9">
        <v>9.8887789999999995</v>
      </c>
      <c r="AE77" s="9">
        <v>9.8569019999999998</v>
      </c>
      <c r="AF77" s="9">
        <v>9.8214330000000007</v>
      </c>
      <c r="AG77" s="9">
        <v>9.7839189999999991</v>
      </c>
      <c r="AH77" s="9">
        <v>9.7468699999999995</v>
      </c>
      <c r="AI77" s="9">
        <v>9.7132710000000007</v>
      </c>
      <c r="AJ77" s="9">
        <v>9.6861160000000002</v>
      </c>
      <c r="AK77" s="5">
        <v>9.3991000000000005E-2</v>
      </c>
    </row>
    <row r="78" spans="1:37" ht="15" customHeight="1">
      <c r="A78" s="58" t="s">
        <v>1290</v>
      </c>
      <c r="B78" s="7" t="s">
        <v>1291</v>
      </c>
      <c r="C78" s="9">
        <v>1.4345E-2</v>
      </c>
      <c r="D78" s="9">
        <v>1.4429000000000001E-2</v>
      </c>
      <c r="E78" s="9">
        <v>1.4507000000000001E-2</v>
      </c>
      <c r="F78" s="9">
        <v>1.4583E-2</v>
      </c>
      <c r="G78" s="9">
        <v>1.4655E-2</v>
      </c>
      <c r="H78" s="9">
        <v>1.4723999999999999E-2</v>
      </c>
      <c r="I78" s="9">
        <v>1.4792E-2</v>
      </c>
      <c r="J78" s="9">
        <v>1.4853999999999999E-2</v>
      </c>
      <c r="K78" s="9">
        <v>1.4905E-2</v>
      </c>
      <c r="L78" s="9">
        <v>1.4954E-2</v>
      </c>
      <c r="M78" s="9">
        <v>1.4999999999999999E-2</v>
      </c>
      <c r="N78" s="9">
        <v>1.5041000000000001E-2</v>
      </c>
      <c r="O78" s="9">
        <v>1.508E-2</v>
      </c>
      <c r="P78" s="9">
        <v>1.511E-2</v>
      </c>
      <c r="Q78" s="9">
        <v>1.5136999999999999E-2</v>
      </c>
      <c r="R78" s="9">
        <v>1.516E-2</v>
      </c>
      <c r="S78" s="9">
        <v>1.5180000000000001E-2</v>
      </c>
      <c r="T78" s="9">
        <v>1.5195999999999999E-2</v>
      </c>
      <c r="U78" s="9">
        <v>1.5209E-2</v>
      </c>
      <c r="V78" s="9">
        <v>1.5217E-2</v>
      </c>
      <c r="W78" s="9">
        <v>1.5221E-2</v>
      </c>
      <c r="X78" s="9">
        <v>1.5221E-2</v>
      </c>
      <c r="Y78" s="9">
        <v>1.5214E-2</v>
      </c>
      <c r="Z78" s="9">
        <v>1.52E-2</v>
      </c>
      <c r="AA78" s="9">
        <v>1.5178000000000001E-2</v>
      </c>
      <c r="AB78" s="9">
        <v>1.5148E-2</v>
      </c>
      <c r="AC78" s="9">
        <v>1.5108999999999999E-2</v>
      </c>
      <c r="AD78" s="9">
        <v>1.5063E-2</v>
      </c>
      <c r="AE78" s="9">
        <v>1.5009E-2</v>
      </c>
      <c r="AF78" s="9">
        <v>1.4951000000000001E-2</v>
      </c>
      <c r="AG78" s="9">
        <v>1.4888999999999999E-2</v>
      </c>
      <c r="AH78" s="9">
        <v>1.4827E-2</v>
      </c>
      <c r="AI78" s="9">
        <v>1.4770999999999999E-2</v>
      </c>
      <c r="AJ78" s="9">
        <v>1.4725E-2</v>
      </c>
      <c r="AK78" s="5">
        <v>6.3500000000000004E-4</v>
      </c>
    </row>
    <row r="79" spans="1:37" ht="15" customHeight="1">
      <c r="A79" s="58" t="s">
        <v>1292</v>
      </c>
      <c r="B79" s="7" t="s">
        <v>1293</v>
      </c>
      <c r="C79" s="9">
        <v>32.039715000000001</v>
      </c>
      <c r="D79" s="9">
        <v>32.314650999999998</v>
      </c>
      <c r="E79" s="9">
        <v>32.579014000000001</v>
      </c>
      <c r="F79" s="9">
        <v>32.846046000000001</v>
      </c>
      <c r="G79" s="9">
        <v>33.110317000000002</v>
      </c>
      <c r="H79" s="9">
        <v>33.374206999999998</v>
      </c>
      <c r="I79" s="9">
        <v>33.639603000000001</v>
      </c>
      <c r="J79" s="9">
        <v>33.897376999999999</v>
      </c>
      <c r="K79" s="9">
        <v>34.139076000000003</v>
      </c>
      <c r="L79" s="9">
        <v>34.378258000000002</v>
      </c>
      <c r="M79" s="9">
        <v>34.613281000000001</v>
      </c>
      <c r="N79" s="9">
        <v>34.839770999999999</v>
      </c>
      <c r="O79" s="9">
        <v>35.061768000000001</v>
      </c>
      <c r="P79" s="9">
        <v>35.280872000000002</v>
      </c>
      <c r="Q79" s="9">
        <v>35.495044999999998</v>
      </c>
      <c r="R79" s="9">
        <v>35.703170999999998</v>
      </c>
      <c r="S79" s="9">
        <v>35.912951999999997</v>
      </c>
      <c r="T79" s="9">
        <v>36.119307999999997</v>
      </c>
      <c r="U79" s="9">
        <v>36.321995000000001</v>
      </c>
      <c r="V79" s="9">
        <v>36.520729000000003</v>
      </c>
      <c r="W79" s="9">
        <v>36.715229000000001</v>
      </c>
      <c r="X79" s="9">
        <v>36.905312000000002</v>
      </c>
      <c r="Y79" s="9">
        <v>37.090851000000001</v>
      </c>
      <c r="Z79" s="9">
        <v>37.271832000000003</v>
      </c>
      <c r="AA79" s="9">
        <v>37.44838</v>
      </c>
      <c r="AB79" s="9">
        <v>37.620724000000003</v>
      </c>
      <c r="AC79" s="9">
        <v>37.789070000000002</v>
      </c>
      <c r="AD79" s="9">
        <v>37.953735000000002</v>
      </c>
      <c r="AE79" s="9">
        <v>38.115043999999997</v>
      </c>
      <c r="AF79" s="9">
        <v>38.273403000000002</v>
      </c>
      <c r="AG79" s="9">
        <v>38.429110999999999</v>
      </c>
      <c r="AH79" s="9">
        <v>38.582664000000001</v>
      </c>
      <c r="AI79" s="9">
        <v>38.734631</v>
      </c>
      <c r="AJ79" s="9">
        <v>38.885581999999999</v>
      </c>
      <c r="AK79" s="5">
        <v>5.8009999999999997E-3</v>
      </c>
    </row>
    <row r="80" spans="1:37" ht="15" customHeight="1">
      <c r="A80" s="58" t="s">
        <v>1294</v>
      </c>
      <c r="B80" s="7" t="s">
        <v>1279</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5" t="s">
        <v>187</v>
      </c>
    </row>
    <row r="81" spans="1:37" ht="15" customHeight="1">
      <c r="A81" s="58" t="s">
        <v>1295</v>
      </c>
      <c r="B81" s="7" t="s">
        <v>1281</v>
      </c>
      <c r="C81" s="9">
        <v>0</v>
      </c>
      <c r="D81" s="9">
        <v>0</v>
      </c>
      <c r="E81" s="9">
        <v>0</v>
      </c>
      <c r="F81" s="9">
        <v>0</v>
      </c>
      <c r="G81" s="9">
        <v>0</v>
      </c>
      <c r="H81" s="9">
        <v>0</v>
      </c>
      <c r="I81" s="9">
        <v>0</v>
      </c>
      <c r="J81" s="9">
        <v>0</v>
      </c>
      <c r="K81" s="9">
        <v>0</v>
      </c>
      <c r="L81" s="9">
        <v>0</v>
      </c>
      <c r="M81" s="9">
        <v>0</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5" t="s">
        <v>187</v>
      </c>
    </row>
    <row r="82" spans="1:37" ht="15" customHeight="1">
      <c r="A82" s="58" t="s">
        <v>1296</v>
      </c>
      <c r="B82" s="7" t="s">
        <v>1283</v>
      </c>
      <c r="C82" s="9">
        <v>32.039715000000001</v>
      </c>
      <c r="D82" s="9">
        <v>32.314650999999998</v>
      </c>
      <c r="E82" s="9">
        <v>32.579014000000001</v>
      </c>
      <c r="F82" s="9">
        <v>32.846046000000001</v>
      </c>
      <c r="G82" s="9">
        <v>33.110317000000002</v>
      </c>
      <c r="H82" s="9">
        <v>33.374206999999998</v>
      </c>
      <c r="I82" s="9">
        <v>33.639603000000001</v>
      </c>
      <c r="J82" s="9">
        <v>33.897376999999999</v>
      </c>
      <c r="K82" s="9">
        <v>34.139076000000003</v>
      </c>
      <c r="L82" s="9">
        <v>34.378258000000002</v>
      </c>
      <c r="M82" s="9">
        <v>34.613281000000001</v>
      </c>
      <c r="N82" s="9">
        <v>34.839770999999999</v>
      </c>
      <c r="O82" s="9">
        <v>35.061768000000001</v>
      </c>
      <c r="P82" s="9">
        <v>35.280872000000002</v>
      </c>
      <c r="Q82" s="9">
        <v>35.495044999999998</v>
      </c>
      <c r="R82" s="9">
        <v>35.703170999999998</v>
      </c>
      <c r="S82" s="9">
        <v>35.912951999999997</v>
      </c>
      <c r="T82" s="9">
        <v>36.119307999999997</v>
      </c>
      <c r="U82" s="9">
        <v>36.321995000000001</v>
      </c>
      <c r="V82" s="9">
        <v>36.520729000000003</v>
      </c>
      <c r="W82" s="9">
        <v>36.715229000000001</v>
      </c>
      <c r="X82" s="9">
        <v>36.905312000000002</v>
      </c>
      <c r="Y82" s="9">
        <v>37.090851000000001</v>
      </c>
      <c r="Z82" s="9">
        <v>37.271832000000003</v>
      </c>
      <c r="AA82" s="9">
        <v>37.44838</v>
      </c>
      <c r="AB82" s="9">
        <v>37.620724000000003</v>
      </c>
      <c r="AC82" s="9">
        <v>37.789070000000002</v>
      </c>
      <c r="AD82" s="9">
        <v>37.953735000000002</v>
      </c>
      <c r="AE82" s="9">
        <v>38.115043999999997</v>
      </c>
      <c r="AF82" s="9">
        <v>38.273403000000002</v>
      </c>
      <c r="AG82" s="9">
        <v>38.429110999999999</v>
      </c>
      <c r="AH82" s="9">
        <v>38.582664000000001</v>
      </c>
      <c r="AI82" s="9">
        <v>38.734631</v>
      </c>
      <c r="AJ82" s="9">
        <v>38.885581999999999</v>
      </c>
      <c r="AK82" s="5">
        <v>5.8009999999999997E-3</v>
      </c>
    </row>
    <row r="83" spans="1:37" ht="15" customHeight="1">
      <c r="A83" s="58" t="s">
        <v>1297</v>
      </c>
      <c r="B83" s="7" t="s">
        <v>1285</v>
      </c>
      <c r="C83" s="9">
        <v>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5" t="s">
        <v>187</v>
      </c>
    </row>
    <row r="84" spans="1:37" ht="15" customHeight="1">
      <c r="A84" s="58" t="s">
        <v>1298</v>
      </c>
      <c r="B84" s="7" t="s">
        <v>1287</v>
      </c>
      <c r="C84" s="9">
        <v>0</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0</v>
      </c>
      <c r="AK84" s="5" t="s">
        <v>187</v>
      </c>
    </row>
    <row r="85" spans="1:37" ht="15" customHeight="1">
      <c r="A85" s="58" t="s">
        <v>1299</v>
      </c>
      <c r="B85" s="7" t="s">
        <v>1289</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5" t="s">
        <v>187</v>
      </c>
    </row>
    <row r="86" spans="1:37" ht="15" customHeight="1">
      <c r="A86" s="58" t="s">
        <v>1300</v>
      </c>
      <c r="B86" s="7" t="s">
        <v>1291</v>
      </c>
      <c r="C86" s="9">
        <v>0</v>
      </c>
      <c r="D86" s="9">
        <v>0</v>
      </c>
      <c r="E86" s="9">
        <v>0</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5" t="s">
        <v>187</v>
      </c>
    </row>
    <row r="87" spans="1:37" ht="15" customHeight="1">
      <c r="A87" s="58" t="s">
        <v>1301</v>
      </c>
      <c r="B87" s="7" t="s">
        <v>1302</v>
      </c>
      <c r="C87" s="9">
        <v>105.36889600000001</v>
      </c>
      <c r="D87" s="9">
        <v>105.882927</v>
      </c>
      <c r="E87" s="9">
        <v>106.356987</v>
      </c>
      <c r="F87" s="9">
        <v>106.811852</v>
      </c>
      <c r="G87" s="9">
        <v>107.284744</v>
      </c>
      <c r="H87" s="9">
        <v>107.73774</v>
      </c>
      <c r="I87" s="9">
        <v>108.135147</v>
      </c>
      <c r="J87" s="9">
        <v>108.59365099999999</v>
      </c>
      <c r="K87" s="9">
        <v>109.225121</v>
      </c>
      <c r="L87" s="9">
        <v>109.849632</v>
      </c>
      <c r="M87" s="9">
        <v>110.47736399999999</v>
      </c>
      <c r="N87" s="9">
        <v>111.160736</v>
      </c>
      <c r="O87" s="9">
        <v>111.83788300000001</v>
      </c>
      <c r="P87" s="9">
        <v>112.48278000000001</v>
      </c>
      <c r="Q87" s="9">
        <v>113.11958300000001</v>
      </c>
      <c r="R87" s="9">
        <v>113.761589</v>
      </c>
      <c r="S87" s="9">
        <v>114.301987</v>
      </c>
      <c r="T87" s="9">
        <v>114.810982</v>
      </c>
      <c r="U87" s="9">
        <v>115.29338799999999</v>
      </c>
      <c r="V87" s="9">
        <v>115.75518</v>
      </c>
      <c r="W87" s="9">
        <v>116.203316</v>
      </c>
      <c r="X87" s="9">
        <v>116.64357</v>
      </c>
      <c r="Y87" s="9">
        <v>117.081703</v>
      </c>
      <c r="Z87" s="9">
        <v>117.522255</v>
      </c>
      <c r="AA87" s="9">
        <v>117.968689</v>
      </c>
      <c r="AB87" s="9">
        <v>118.42372899999999</v>
      </c>
      <c r="AC87" s="9">
        <v>118.890556</v>
      </c>
      <c r="AD87" s="9">
        <v>119.372574</v>
      </c>
      <c r="AE87" s="9">
        <v>119.87326</v>
      </c>
      <c r="AF87" s="9">
        <v>120.394981</v>
      </c>
      <c r="AG87" s="9">
        <v>120.93901099999999</v>
      </c>
      <c r="AH87" s="9">
        <v>121.5056</v>
      </c>
      <c r="AI87" s="9">
        <v>122.093918</v>
      </c>
      <c r="AJ87" s="9">
        <v>122.70192</v>
      </c>
      <c r="AK87" s="5">
        <v>4.6179999999999997E-3</v>
      </c>
    </row>
    <row r="88" spans="1:37" ht="15" customHeight="1">
      <c r="A88" s="58" t="s">
        <v>1303</v>
      </c>
      <c r="B88" s="7" t="s">
        <v>1279</v>
      </c>
      <c r="C88" s="9">
        <v>11.694694</v>
      </c>
      <c r="D88" s="9">
        <v>11.751745</v>
      </c>
      <c r="E88" s="9">
        <v>11.804358000000001</v>
      </c>
      <c r="F88" s="9">
        <v>11.854843000000001</v>
      </c>
      <c r="G88" s="9">
        <v>11.90733</v>
      </c>
      <c r="H88" s="9">
        <v>11.957606</v>
      </c>
      <c r="I88" s="9">
        <v>12.001713000000001</v>
      </c>
      <c r="J88" s="9">
        <v>12.052602</v>
      </c>
      <c r="K88" s="9">
        <v>12.122687000000001</v>
      </c>
      <c r="L88" s="9">
        <v>12.192</v>
      </c>
      <c r="M88" s="9">
        <v>12.261673</v>
      </c>
      <c r="N88" s="9">
        <v>12.337517</v>
      </c>
      <c r="O88" s="9">
        <v>12.412673</v>
      </c>
      <c r="P88" s="9">
        <v>12.484251</v>
      </c>
      <c r="Q88" s="9">
        <v>12.554926999999999</v>
      </c>
      <c r="R88" s="9">
        <v>12.626182</v>
      </c>
      <c r="S88" s="9">
        <v>12.686161</v>
      </c>
      <c r="T88" s="9">
        <v>12.742651</v>
      </c>
      <c r="U88" s="9">
        <v>12.796194</v>
      </c>
      <c r="V88" s="9">
        <v>12.847446</v>
      </c>
      <c r="W88" s="9">
        <v>12.897185</v>
      </c>
      <c r="X88" s="9">
        <v>12.946047</v>
      </c>
      <c r="Y88" s="9">
        <v>12.994674</v>
      </c>
      <c r="Z88" s="9">
        <v>13.043573</v>
      </c>
      <c r="AA88" s="9">
        <v>13.093121</v>
      </c>
      <c r="AB88" s="9">
        <v>13.143623</v>
      </c>
      <c r="AC88" s="9">
        <v>13.195437</v>
      </c>
      <c r="AD88" s="9">
        <v>13.248934999999999</v>
      </c>
      <c r="AE88" s="9">
        <v>13.304506</v>
      </c>
      <c r="AF88" s="9">
        <v>13.362410000000001</v>
      </c>
      <c r="AG88" s="9">
        <v>13.422791</v>
      </c>
      <c r="AH88" s="9">
        <v>13.485676</v>
      </c>
      <c r="AI88" s="9">
        <v>13.550972</v>
      </c>
      <c r="AJ88" s="9">
        <v>13.618452</v>
      </c>
      <c r="AK88" s="5">
        <v>4.6179999999999997E-3</v>
      </c>
    </row>
    <row r="89" spans="1:37" ht="15" customHeight="1">
      <c r="A89" s="58" t="s">
        <v>1304</v>
      </c>
      <c r="B89" s="7" t="s">
        <v>1281</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5" t="s">
        <v>187</v>
      </c>
    </row>
    <row r="90" spans="1:37" ht="15" customHeight="1">
      <c r="A90" s="58" t="s">
        <v>1305</v>
      </c>
      <c r="B90" s="7" t="s">
        <v>1283</v>
      </c>
      <c r="C90" s="9">
        <v>92.708397000000005</v>
      </c>
      <c r="D90" s="9">
        <v>93.138869999999997</v>
      </c>
      <c r="E90" s="9">
        <v>93.535438999999997</v>
      </c>
      <c r="F90" s="9">
        <v>93.910033999999996</v>
      </c>
      <c r="G90" s="9">
        <v>94.299271000000005</v>
      </c>
      <c r="H90" s="9">
        <v>94.670967000000005</v>
      </c>
      <c r="I90" s="9">
        <v>94.992751999999996</v>
      </c>
      <c r="J90" s="9">
        <v>95.366325000000003</v>
      </c>
      <c r="K90" s="9">
        <v>95.890761999999995</v>
      </c>
      <c r="L90" s="9">
        <v>96.408051</v>
      </c>
      <c r="M90" s="9">
        <v>96.925147999999993</v>
      </c>
      <c r="N90" s="9">
        <v>97.489684999999994</v>
      </c>
      <c r="O90" s="9">
        <v>98.050026000000003</v>
      </c>
      <c r="P90" s="9">
        <v>98.580726999999996</v>
      </c>
      <c r="Q90" s="9">
        <v>99.103240999999997</v>
      </c>
      <c r="R90" s="9">
        <v>99.628829999999994</v>
      </c>
      <c r="S90" s="9">
        <v>100.06416299999999</v>
      </c>
      <c r="T90" s="9">
        <v>100.471107</v>
      </c>
      <c r="U90" s="9">
        <v>100.85348500000001</v>
      </c>
      <c r="V90" s="9">
        <v>101.216263</v>
      </c>
      <c r="W90" s="9">
        <v>101.566948</v>
      </c>
      <c r="X90" s="9">
        <v>101.909584</v>
      </c>
      <c r="Y90" s="9">
        <v>102.24928300000001</v>
      </c>
      <c r="Z90" s="9">
        <v>102.590256</v>
      </c>
      <c r="AA90" s="9">
        <v>102.93573000000001</v>
      </c>
      <c r="AB90" s="9">
        <v>103.28775</v>
      </c>
      <c r="AC90" s="9">
        <v>103.64975</v>
      </c>
      <c r="AD90" s="9">
        <v>104.02514600000001</v>
      </c>
      <c r="AE90" s="9">
        <v>104.416489</v>
      </c>
      <c r="AF90" s="9">
        <v>104.826347</v>
      </c>
      <c r="AG90" s="9">
        <v>105.255989</v>
      </c>
      <c r="AH90" s="9">
        <v>105.704948</v>
      </c>
      <c r="AI90" s="9">
        <v>106.173073</v>
      </c>
      <c r="AJ90" s="9">
        <v>106.658134</v>
      </c>
      <c r="AK90" s="5">
        <v>4.2449999999999996E-3</v>
      </c>
    </row>
    <row r="91" spans="1:37" ht="15" customHeight="1">
      <c r="A91" s="58" t="s">
        <v>1306</v>
      </c>
      <c r="B91" s="7" t="s">
        <v>1285</v>
      </c>
      <c r="C91" s="9">
        <v>0.875552</v>
      </c>
      <c r="D91" s="9">
        <v>0.90161800000000003</v>
      </c>
      <c r="E91" s="9">
        <v>0.92608699999999999</v>
      </c>
      <c r="F91" s="9">
        <v>0.95548200000000005</v>
      </c>
      <c r="G91" s="9">
        <v>0.98624800000000001</v>
      </c>
      <c r="H91" s="9">
        <v>1.0168809999999999</v>
      </c>
      <c r="I91" s="9">
        <v>1.048062</v>
      </c>
      <c r="J91" s="9">
        <v>1.081704</v>
      </c>
      <c r="K91" s="9">
        <v>1.1181099999999999</v>
      </c>
      <c r="L91" s="9">
        <v>1.1554880000000001</v>
      </c>
      <c r="M91" s="9">
        <v>1.1959169999999999</v>
      </c>
      <c r="N91" s="9">
        <v>1.238321</v>
      </c>
      <c r="O91" s="9">
        <v>1.279385</v>
      </c>
      <c r="P91" s="9">
        <v>1.3214600000000001</v>
      </c>
      <c r="Q91" s="9">
        <v>1.364525</v>
      </c>
      <c r="R91" s="9">
        <v>1.4091359999999999</v>
      </c>
      <c r="S91" s="9">
        <v>1.4537599999999999</v>
      </c>
      <c r="T91" s="9">
        <v>1.498877</v>
      </c>
      <c r="U91" s="9">
        <v>1.5449550000000001</v>
      </c>
      <c r="V91" s="9">
        <v>1.59232</v>
      </c>
      <c r="W91" s="9">
        <v>1.639645</v>
      </c>
      <c r="X91" s="9">
        <v>1.6880310000000001</v>
      </c>
      <c r="Y91" s="9">
        <v>1.7374540000000001</v>
      </c>
      <c r="Z91" s="9">
        <v>1.787768</v>
      </c>
      <c r="AA91" s="9">
        <v>1.838789</v>
      </c>
      <c r="AB91" s="9">
        <v>1.8909260000000001</v>
      </c>
      <c r="AC91" s="9">
        <v>1.943532</v>
      </c>
      <c r="AD91" s="9">
        <v>1.9962500000000001</v>
      </c>
      <c r="AE91" s="9">
        <v>2.0495920000000001</v>
      </c>
      <c r="AF91" s="9">
        <v>2.1030989999999998</v>
      </c>
      <c r="AG91" s="9">
        <v>2.1566429999999999</v>
      </c>
      <c r="AH91" s="9">
        <v>2.2109000000000001</v>
      </c>
      <c r="AI91" s="9">
        <v>2.265298</v>
      </c>
      <c r="AJ91" s="9">
        <v>2.320227</v>
      </c>
      <c r="AK91" s="5">
        <v>2.9978999999999999E-2</v>
      </c>
    </row>
    <row r="92" spans="1:37" ht="15" customHeight="1">
      <c r="A92" s="58" t="s">
        <v>1307</v>
      </c>
      <c r="B92" s="7" t="s">
        <v>1287</v>
      </c>
      <c r="C92" s="9">
        <v>9.0253E-2</v>
      </c>
      <c r="D92" s="9">
        <v>9.0692999999999996E-2</v>
      </c>
      <c r="E92" s="9">
        <v>9.1098999999999999E-2</v>
      </c>
      <c r="F92" s="9">
        <v>9.1489000000000001E-2</v>
      </c>
      <c r="G92" s="9">
        <v>9.1894000000000003E-2</v>
      </c>
      <c r="H92" s="9">
        <v>9.2282000000000003E-2</v>
      </c>
      <c r="I92" s="9">
        <v>9.2621999999999996E-2</v>
      </c>
      <c r="J92" s="9">
        <v>9.3015E-2</v>
      </c>
      <c r="K92" s="9">
        <v>9.3556E-2</v>
      </c>
      <c r="L92" s="9">
        <v>9.4090999999999994E-2</v>
      </c>
      <c r="M92" s="9">
        <v>9.4629000000000005E-2</v>
      </c>
      <c r="N92" s="9">
        <v>9.5213999999999993E-2</v>
      </c>
      <c r="O92" s="9">
        <v>9.5794000000000004E-2</v>
      </c>
      <c r="P92" s="9">
        <v>9.6346000000000001E-2</v>
      </c>
      <c r="Q92" s="9">
        <v>9.6892000000000006E-2</v>
      </c>
      <c r="R92" s="9">
        <v>9.7442000000000001E-2</v>
      </c>
      <c r="S92" s="9">
        <v>9.7905000000000006E-2</v>
      </c>
      <c r="T92" s="9">
        <v>9.8340999999999998E-2</v>
      </c>
      <c r="U92" s="9">
        <v>9.8753999999999995E-2</v>
      </c>
      <c r="V92" s="9">
        <v>9.9149000000000001E-2</v>
      </c>
      <c r="W92" s="9">
        <v>9.9532999999999996E-2</v>
      </c>
      <c r="X92" s="9">
        <v>9.9909999999999999E-2</v>
      </c>
      <c r="Y92" s="9">
        <v>0.100286</v>
      </c>
      <c r="Z92" s="9">
        <v>0.100663</v>
      </c>
      <c r="AA92" s="9">
        <v>0.101045</v>
      </c>
      <c r="AB92" s="9">
        <v>0.101435</v>
      </c>
      <c r="AC92" s="9">
        <v>0.10183499999999999</v>
      </c>
      <c r="AD92" s="9">
        <v>0.10224800000000001</v>
      </c>
      <c r="AE92" s="9">
        <v>0.102677</v>
      </c>
      <c r="AF92" s="9">
        <v>0.10312399999999999</v>
      </c>
      <c r="AG92" s="9">
        <v>0.10359</v>
      </c>
      <c r="AH92" s="9">
        <v>0.104075</v>
      </c>
      <c r="AI92" s="9">
        <v>0.10457900000000001</v>
      </c>
      <c r="AJ92" s="9">
        <v>0.105099</v>
      </c>
      <c r="AK92" s="5">
        <v>4.6179999999999997E-3</v>
      </c>
    </row>
    <row r="93" spans="1:37" ht="15" customHeight="1">
      <c r="A93" s="58" t="s">
        <v>1308</v>
      </c>
      <c r="B93" s="7" t="s">
        <v>1289</v>
      </c>
      <c r="C93" s="9">
        <v>0</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0</v>
      </c>
      <c r="AJ93" s="9">
        <v>0</v>
      </c>
      <c r="AK93" s="5" t="s">
        <v>187</v>
      </c>
    </row>
    <row r="94" spans="1:37" ht="15" customHeight="1">
      <c r="A94" s="58" t="s">
        <v>1309</v>
      </c>
      <c r="B94" s="7" t="s">
        <v>1291</v>
      </c>
      <c r="C94" s="9">
        <v>0</v>
      </c>
      <c r="D94" s="9">
        <v>0</v>
      </c>
      <c r="E94" s="9">
        <v>0</v>
      </c>
      <c r="F94" s="9">
        <v>0</v>
      </c>
      <c r="G94" s="9">
        <v>0</v>
      </c>
      <c r="H94" s="9">
        <v>0</v>
      </c>
      <c r="I94" s="9">
        <v>0</v>
      </c>
      <c r="J94" s="9">
        <v>0</v>
      </c>
      <c r="K94" s="9">
        <v>0</v>
      </c>
      <c r="L94" s="9">
        <v>0</v>
      </c>
      <c r="M94" s="9">
        <v>0</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c r="AJ94" s="9">
        <v>0</v>
      </c>
      <c r="AK94" s="5" t="s">
        <v>187</v>
      </c>
    </row>
    <row r="95" spans="1:37" ht="15" customHeight="1">
      <c r="A95" s="58" t="s">
        <v>1310</v>
      </c>
      <c r="B95" s="4" t="s">
        <v>1311</v>
      </c>
      <c r="C95" s="13">
        <v>46.543182000000002</v>
      </c>
      <c r="D95" s="13">
        <v>46.795616000000003</v>
      </c>
      <c r="E95" s="13">
        <v>47.529716000000001</v>
      </c>
      <c r="F95" s="13">
        <v>48.111797000000003</v>
      </c>
      <c r="G95" s="13">
        <v>48.721862999999999</v>
      </c>
      <c r="H95" s="13">
        <v>49.294060000000002</v>
      </c>
      <c r="I95" s="13">
        <v>49.853828</v>
      </c>
      <c r="J95" s="13">
        <v>50.421309999999998</v>
      </c>
      <c r="K95" s="13">
        <v>51.025573999999999</v>
      </c>
      <c r="L95" s="13">
        <v>51.643791</v>
      </c>
      <c r="M95" s="13">
        <v>52.195735999999997</v>
      </c>
      <c r="N95" s="13">
        <v>52.874577000000002</v>
      </c>
      <c r="O95" s="13">
        <v>53.353012</v>
      </c>
      <c r="P95" s="13">
        <v>53.960861000000001</v>
      </c>
      <c r="Q95" s="13">
        <v>54.52364</v>
      </c>
      <c r="R95" s="13">
        <v>55.095329</v>
      </c>
      <c r="S95" s="13">
        <v>55.691116000000001</v>
      </c>
      <c r="T95" s="13">
        <v>56.268394000000001</v>
      </c>
      <c r="U95" s="13">
        <v>56.838782999999999</v>
      </c>
      <c r="V95" s="13">
        <v>57.379852</v>
      </c>
      <c r="W95" s="13">
        <v>57.961891000000001</v>
      </c>
      <c r="X95" s="13">
        <v>58.514735999999999</v>
      </c>
      <c r="Y95" s="13">
        <v>59.055999999999997</v>
      </c>
      <c r="Z95" s="13">
        <v>59.589581000000003</v>
      </c>
      <c r="AA95" s="13">
        <v>60.132506999999997</v>
      </c>
      <c r="AB95" s="13">
        <v>60.652596000000003</v>
      </c>
      <c r="AC95" s="13">
        <v>61.198776000000002</v>
      </c>
      <c r="AD95" s="13">
        <v>61.744979999999998</v>
      </c>
      <c r="AE95" s="13">
        <v>62.277622000000001</v>
      </c>
      <c r="AF95" s="13">
        <v>62.803744999999999</v>
      </c>
      <c r="AG95" s="13">
        <v>63.347011999999999</v>
      </c>
      <c r="AH95" s="13">
        <v>63.862675000000003</v>
      </c>
      <c r="AI95" s="13">
        <v>64.386002000000005</v>
      </c>
      <c r="AJ95" s="13">
        <v>64.878013999999993</v>
      </c>
      <c r="AK95" s="2">
        <v>1.0262E-2</v>
      </c>
    </row>
    <row r="96" spans="1:37" ht="15" customHeight="1">
      <c r="A96" s="58" t="s">
        <v>1312</v>
      </c>
      <c r="B96" s="7" t="s">
        <v>1313</v>
      </c>
      <c r="C96" s="9">
        <v>10.186204</v>
      </c>
      <c r="D96" s="9">
        <v>10.297212999999999</v>
      </c>
      <c r="E96" s="9">
        <v>10.405301</v>
      </c>
      <c r="F96" s="9">
        <v>10.514687</v>
      </c>
      <c r="G96" s="9">
        <v>10.623635</v>
      </c>
      <c r="H96" s="9">
        <v>10.732908999999999</v>
      </c>
      <c r="I96" s="9">
        <v>10.843113000000001</v>
      </c>
      <c r="J96" s="9">
        <v>10.951307</v>
      </c>
      <c r="K96" s="9">
        <v>11.054736999999999</v>
      </c>
      <c r="L96" s="9">
        <v>11.157768000000001</v>
      </c>
      <c r="M96" s="9">
        <v>11.25986</v>
      </c>
      <c r="N96" s="9">
        <v>11.359583000000001</v>
      </c>
      <c r="O96" s="9">
        <v>11.458235999999999</v>
      </c>
      <c r="P96" s="9">
        <v>11.556338</v>
      </c>
      <c r="Q96" s="9">
        <v>11.653212</v>
      </c>
      <c r="R96" s="9">
        <v>11.748480000000001</v>
      </c>
      <c r="S96" s="9">
        <v>11.844671999999999</v>
      </c>
      <c r="T96" s="9">
        <v>11.940115</v>
      </c>
      <c r="U96" s="9">
        <v>12.034717000000001</v>
      </c>
      <c r="V96" s="9">
        <v>12.128380999999999</v>
      </c>
      <c r="W96" s="9">
        <v>12.221003</v>
      </c>
      <c r="X96" s="9">
        <v>12.312512999999999</v>
      </c>
      <c r="Y96" s="9">
        <v>12.40286</v>
      </c>
      <c r="Z96" s="9">
        <v>12.492032999999999</v>
      </c>
      <c r="AA96" s="9">
        <v>12.580064</v>
      </c>
      <c r="AB96" s="9">
        <v>12.667017</v>
      </c>
      <c r="AC96" s="9">
        <v>12.752957</v>
      </c>
      <c r="AD96" s="9">
        <v>12.837978</v>
      </c>
      <c r="AE96" s="9">
        <v>12.922190000000001</v>
      </c>
      <c r="AF96" s="9">
        <v>13.005718999999999</v>
      </c>
      <c r="AG96" s="9">
        <v>13.088661</v>
      </c>
      <c r="AH96" s="9">
        <v>13.171181000000001</v>
      </c>
      <c r="AI96" s="9">
        <v>13.25347</v>
      </c>
      <c r="AJ96" s="9">
        <v>13.335722000000001</v>
      </c>
      <c r="AK96" s="5">
        <v>8.1130000000000004E-3</v>
      </c>
    </row>
    <row r="97" spans="1:37" ht="15" customHeight="1">
      <c r="A97" s="58" t="s">
        <v>1314</v>
      </c>
      <c r="B97" s="7" t="s">
        <v>1289</v>
      </c>
      <c r="C97" s="9">
        <v>1.679244</v>
      </c>
      <c r="D97" s="9">
        <v>1.6975439999999999</v>
      </c>
      <c r="E97" s="9">
        <v>1.7153640000000001</v>
      </c>
      <c r="F97" s="9">
        <v>1.7333970000000001</v>
      </c>
      <c r="G97" s="9">
        <v>1.7513570000000001</v>
      </c>
      <c r="H97" s="9">
        <v>1.769371</v>
      </c>
      <c r="I97" s="9">
        <v>1.787539</v>
      </c>
      <c r="J97" s="9">
        <v>1.805375</v>
      </c>
      <c r="K97" s="9">
        <v>1.8224260000000001</v>
      </c>
      <c r="L97" s="9">
        <v>1.839412</v>
      </c>
      <c r="M97" s="9">
        <v>1.856241</v>
      </c>
      <c r="N97" s="9">
        <v>1.872682</v>
      </c>
      <c r="O97" s="9">
        <v>1.8889450000000001</v>
      </c>
      <c r="P97" s="9">
        <v>1.9051169999999999</v>
      </c>
      <c r="Q97" s="9">
        <v>1.921087</v>
      </c>
      <c r="R97" s="9">
        <v>1.936793</v>
      </c>
      <c r="S97" s="9">
        <v>1.9526509999999999</v>
      </c>
      <c r="T97" s="9">
        <v>1.9683850000000001</v>
      </c>
      <c r="U97" s="9">
        <v>1.9839800000000001</v>
      </c>
      <c r="V97" s="9">
        <v>1.9994209999999999</v>
      </c>
      <c r="W97" s="9">
        <v>2.0146899999999999</v>
      </c>
      <c r="X97" s="9">
        <v>2.0297770000000002</v>
      </c>
      <c r="Y97" s="9">
        <v>2.04467</v>
      </c>
      <c r="Z97" s="9">
        <v>2.0593710000000001</v>
      </c>
      <c r="AA97" s="9">
        <v>2.0738829999999999</v>
      </c>
      <c r="AB97" s="9">
        <v>2.0882179999999999</v>
      </c>
      <c r="AC97" s="9">
        <v>2.1023860000000001</v>
      </c>
      <c r="AD97" s="9">
        <v>2.1164019999999999</v>
      </c>
      <c r="AE97" s="9">
        <v>2.1302840000000001</v>
      </c>
      <c r="AF97" s="9">
        <v>2.1440540000000001</v>
      </c>
      <c r="AG97" s="9">
        <v>2.1577280000000001</v>
      </c>
      <c r="AH97" s="9">
        <v>2.171332</v>
      </c>
      <c r="AI97" s="9">
        <v>2.1848969999999999</v>
      </c>
      <c r="AJ97" s="9">
        <v>2.198458</v>
      </c>
      <c r="AK97" s="5">
        <v>8.1130000000000004E-3</v>
      </c>
    </row>
    <row r="98" spans="1:37" ht="15" customHeight="1">
      <c r="A98" s="58" t="s">
        <v>1315</v>
      </c>
      <c r="B98" s="7" t="s">
        <v>1316</v>
      </c>
      <c r="C98" s="9">
        <v>8.5069599999999994</v>
      </c>
      <c r="D98" s="9">
        <v>8.5996690000000005</v>
      </c>
      <c r="E98" s="9">
        <v>8.6899379999999997</v>
      </c>
      <c r="F98" s="9">
        <v>8.7812900000000003</v>
      </c>
      <c r="G98" s="9">
        <v>8.8722779999999997</v>
      </c>
      <c r="H98" s="9">
        <v>8.9635379999999998</v>
      </c>
      <c r="I98" s="9">
        <v>9.055574</v>
      </c>
      <c r="J98" s="9">
        <v>9.1459320000000002</v>
      </c>
      <c r="K98" s="9">
        <v>9.2323109999999993</v>
      </c>
      <c r="L98" s="9">
        <v>9.3183570000000007</v>
      </c>
      <c r="M98" s="9">
        <v>9.4036190000000008</v>
      </c>
      <c r="N98" s="9">
        <v>9.4869009999999996</v>
      </c>
      <c r="O98" s="9">
        <v>9.5692909999999998</v>
      </c>
      <c r="P98" s="9">
        <v>9.6512209999999996</v>
      </c>
      <c r="Q98" s="9">
        <v>9.7321240000000007</v>
      </c>
      <c r="R98" s="9">
        <v>9.8116869999999992</v>
      </c>
      <c r="S98" s="9">
        <v>9.8920209999999997</v>
      </c>
      <c r="T98" s="9">
        <v>9.9717300000000009</v>
      </c>
      <c r="U98" s="9">
        <v>10.050736000000001</v>
      </c>
      <c r="V98" s="9">
        <v>10.128959999999999</v>
      </c>
      <c r="W98" s="9">
        <v>10.206312</v>
      </c>
      <c r="X98" s="9">
        <v>10.282736999999999</v>
      </c>
      <c r="Y98" s="9">
        <v>10.35819</v>
      </c>
      <c r="Z98" s="9">
        <v>10.432662000000001</v>
      </c>
      <c r="AA98" s="9">
        <v>10.506181</v>
      </c>
      <c r="AB98" s="9">
        <v>10.578799</v>
      </c>
      <c r="AC98" s="9">
        <v>10.650572</v>
      </c>
      <c r="AD98" s="9">
        <v>10.721577</v>
      </c>
      <c r="AE98" s="9">
        <v>10.791905</v>
      </c>
      <c r="AF98" s="9">
        <v>10.861665</v>
      </c>
      <c r="AG98" s="9">
        <v>10.930933</v>
      </c>
      <c r="AH98" s="9">
        <v>10.999848</v>
      </c>
      <c r="AI98" s="9">
        <v>11.068573000000001</v>
      </c>
      <c r="AJ98" s="9">
        <v>11.137264</v>
      </c>
      <c r="AK98" s="5">
        <v>8.1130000000000004E-3</v>
      </c>
    </row>
    <row r="99" spans="1:37" ht="15" customHeight="1">
      <c r="A99" s="58" t="s">
        <v>1317</v>
      </c>
      <c r="B99" s="7" t="s">
        <v>1318</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5" t="s">
        <v>187</v>
      </c>
    </row>
    <row r="100" spans="1:37" ht="15" customHeight="1">
      <c r="A100" s="58" t="s">
        <v>1319</v>
      </c>
      <c r="B100" s="7" t="s">
        <v>1320</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5" t="s">
        <v>187</v>
      </c>
    </row>
    <row r="101" spans="1:37" ht="15" customHeight="1">
      <c r="A101" s="58" t="s">
        <v>1321</v>
      </c>
      <c r="B101" s="7" t="s">
        <v>1322</v>
      </c>
      <c r="C101" s="9">
        <v>15.999097000000001</v>
      </c>
      <c r="D101" s="9">
        <v>16.130721999999999</v>
      </c>
      <c r="E101" s="9">
        <v>16.316534000000001</v>
      </c>
      <c r="F101" s="9">
        <v>16.481345999999998</v>
      </c>
      <c r="G101" s="9">
        <v>16.641085</v>
      </c>
      <c r="H101" s="9">
        <v>16.795180999999999</v>
      </c>
      <c r="I101" s="9">
        <v>16.949228000000002</v>
      </c>
      <c r="J101" s="9">
        <v>17.103591999999999</v>
      </c>
      <c r="K101" s="9">
        <v>17.257421000000001</v>
      </c>
      <c r="L101" s="9">
        <v>17.411604000000001</v>
      </c>
      <c r="M101" s="9">
        <v>17.557075999999999</v>
      </c>
      <c r="N101" s="9">
        <v>17.719833000000001</v>
      </c>
      <c r="O101" s="9">
        <v>17.849571000000001</v>
      </c>
      <c r="P101" s="9">
        <v>17.987839000000001</v>
      </c>
      <c r="Q101" s="9">
        <v>18.116645999999999</v>
      </c>
      <c r="R101" s="9">
        <v>18.243845</v>
      </c>
      <c r="S101" s="9">
        <v>18.372828999999999</v>
      </c>
      <c r="T101" s="9">
        <v>18.497709</v>
      </c>
      <c r="U101" s="9">
        <v>18.617874</v>
      </c>
      <c r="V101" s="9">
        <v>18.729818000000002</v>
      </c>
      <c r="W101" s="9">
        <v>18.843767</v>
      </c>
      <c r="X101" s="9">
        <v>18.949031999999999</v>
      </c>
      <c r="Y101" s="9">
        <v>19.047654999999999</v>
      </c>
      <c r="Z101" s="9">
        <v>19.140422999999998</v>
      </c>
      <c r="AA101" s="9">
        <v>19.225750000000001</v>
      </c>
      <c r="AB101" s="9">
        <v>19.303459</v>
      </c>
      <c r="AC101" s="9">
        <v>19.379301000000002</v>
      </c>
      <c r="AD101" s="9">
        <v>19.451170000000001</v>
      </c>
      <c r="AE101" s="9">
        <v>19.519166999999999</v>
      </c>
      <c r="AF101" s="9">
        <v>19.590423999999999</v>
      </c>
      <c r="AG101" s="9">
        <v>19.670580000000001</v>
      </c>
      <c r="AH101" s="9">
        <v>19.757104999999999</v>
      </c>
      <c r="AI101" s="9">
        <v>19.856714</v>
      </c>
      <c r="AJ101" s="9">
        <v>19.965975</v>
      </c>
      <c r="AK101" s="5">
        <v>6.6880000000000004E-3</v>
      </c>
    </row>
    <row r="102" spans="1:37" ht="15" customHeight="1">
      <c r="A102" s="58" t="s">
        <v>1323</v>
      </c>
      <c r="B102" s="7" t="s">
        <v>1289</v>
      </c>
      <c r="C102" s="9">
        <v>15.999097000000001</v>
      </c>
      <c r="D102" s="9">
        <v>16.130721999999999</v>
      </c>
      <c r="E102" s="9">
        <v>16.316534000000001</v>
      </c>
      <c r="F102" s="9">
        <v>16.481345999999998</v>
      </c>
      <c r="G102" s="9">
        <v>16.641085</v>
      </c>
      <c r="H102" s="9">
        <v>16.795180999999999</v>
      </c>
      <c r="I102" s="9">
        <v>16.949228000000002</v>
      </c>
      <c r="J102" s="9">
        <v>17.103591999999999</v>
      </c>
      <c r="K102" s="9">
        <v>17.257421000000001</v>
      </c>
      <c r="L102" s="9">
        <v>17.411604000000001</v>
      </c>
      <c r="M102" s="9">
        <v>17.557075999999999</v>
      </c>
      <c r="N102" s="9">
        <v>17.719833000000001</v>
      </c>
      <c r="O102" s="9">
        <v>17.849571000000001</v>
      </c>
      <c r="P102" s="9">
        <v>17.987839000000001</v>
      </c>
      <c r="Q102" s="9">
        <v>18.116645999999999</v>
      </c>
      <c r="R102" s="9">
        <v>18.243845</v>
      </c>
      <c r="S102" s="9">
        <v>18.372828999999999</v>
      </c>
      <c r="T102" s="9">
        <v>18.497709</v>
      </c>
      <c r="U102" s="9">
        <v>18.617874</v>
      </c>
      <c r="V102" s="9">
        <v>18.729818000000002</v>
      </c>
      <c r="W102" s="9">
        <v>18.843767</v>
      </c>
      <c r="X102" s="9">
        <v>18.949031999999999</v>
      </c>
      <c r="Y102" s="9">
        <v>19.047654999999999</v>
      </c>
      <c r="Z102" s="9">
        <v>19.140422999999998</v>
      </c>
      <c r="AA102" s="9">
        <v>19.225750000000001</v>
      </c>
      <c r="AB102" s="9">
        <v>19.303459</v>
      </c>
      <c r="AC102" s="9">
        <v>19.379301000000002</v>
      </c>
      <c r="AD102" s="9">
        <v>19.451170000000001</v>
      </c>
      <c r="AE102" s="9">
        <v>19.519166999999999</v>
      </c>
      <c r="AF102" s="9">
        <v>19.590423999999999</v>
      </c>
      <c r="AG102" s="9">
        <v>19.670580000000001</v>
      </c>
      <c r="AH102" s="9">
        <v>19.757104999999999</v>
      </c>
      <c r="AI102" s="9">
        <v>19.856714</v>
      </c>
      <c r="AJ102" s="9">
        <v>19.965975</v>
      </c>
      <c r="AK102" s="5">
        <v>6.6880000000000004E-3</v>
      </c>
    </row>
    <row r="103" spans="1:37" ht="15" customHeight="1">
      <c r="A103" s="58" t="s">
        <v>1324</v>
      </c>
      <c r="B103" s="7" t="s">
        <v>1325</v>
      </c>
      <c r="C103" s="9">
        <v>20.357882</v>
      </c>
      <c r="D103" s="9">
        <v>20.36768</v>
      </c>
      <c r="E103" s="9">
        <v>20.807881999999999</v>
      </c>
      <c r="F103" s="9">
        <v>21.115765</v>
      </c>
      <c r="G103" s="9">
        <v>21.457144</v>
      </c>
      <c r="H103" s="9">
        <v>21.765969999999999</v>
      </c>
      <c r="I103" s="9">
        <v>22.061487</v>
      </c>
      <c r="J103" s="9">
        <v>22.366409000000001</v>
      </c>
      <c r="K103" s="9">
        <v>22.713412999999999</v>
      </c>
      <c r="L103" s="9">
        <v>23.074417</v>
      </c>
      <c r="M103" s="9">
        <v>23.378798</v>
      </c>
      <c r="N103" s="9">
        <v>23.795158000000001</v>
      </c>
      <c r="O103" s="9">
        <v>24.045202</v>
      </c>
      <c r="P103" s="9">
        <v>24.416687</v>
      </c>
      <c r="Q103" s="9">
        <v>24.753779999999999</v>
      </c>
      <c r="R103" s="9">
        <v>25.103003999999999</v>
      </c>
      <c r="S103" s="9">
        <v>25.473616</v>
      </c>
      <c r="T103" s="9">
        <v>25.830566000000001</v>
      </c>
      <c r="U103" s="9">
        <v>26.186191999999998</v>
      </c>
      <c r="V103" s="9">
        <v>26.521656</v>
      </c>
      <c r="W103" s="9">
        <v>26.897117999999999</v>
      </c>
      <c r="X103" s="9">
        <v>27.253191000000001</v>
      </c>
      <c r="Y103" s="9">
        <v>27.605484000000001</v>
      </c>
      <c r="Z103" s="9">
        <v>27.957125000000001</v>
      </c>
      <c r="AA103" s="9">
        <v>28.326695999999998</v>
      </c>
      <c r="AB103" s="9">
        <v>28.682119</v>
      </c>
      <c r="AC103" s="9">
        <v>29.066517000000001</v>
      </c>
      <c r="AD103" s="9">
        <v>29.455832000000001</v>
      </c>
      <c r="AE103" s="9">
        <v>29.836265999999998</v>
      </c>
      <c r="AF103" s="9">
        <v>30.207602999999999</v>
      </c>
      <c r="AG103" s="9">
        <v>30.587774</v>
      </c>
      <c r="AH103" s="9">
        <v>30.934388999999999</v>
      </c>
      <c r="AI103" s="9">
        <v>31.275814</v>
      </c>
      <c r="AJ103" s="9">
        <v>31.576312999999999</v>
      </c>
      <c r="AK103" s="5">
        <v>1.3795999999999999E-2</v>
      </c>
    </row>
    <row r="104" spans="1:37" ht="15" customHeight="1">
      <c r="A104" s="58" t="s">
        <v>1326</v>
      </c>
      <c r="B104" s="7" t="s">
        <v>1289</v>
      </c>
      <c r="C104" s="9">
        <v>6.1437689999999998</v>
      </c>
      <c r="D104" s="9">
        <v>6.1830299999999996</v>
      </c>
      <c r="E104" s="9">
        <v>6.2875100000000002</v>
      </c>
      <c r="F104" s="9">
        <v>6.3673109999999999</v>
      </c>
      <c r="G104" s="9">
        <v>6.4455299999999998</v>
      </c>
      <c r="H104" s="9">
        <v>6.5159200000000004</v>
      </c>
      <c r="I104" s="9">
        <v>6.58683</v>
      </c>
      <c r="J104" s="9">
        <v>6.6612499999999999</v>
      </c>
      <c r="K104" s="9">
        <v>6.7441789999999999</v>
      </c>
      <c r="L104" s="9">
        <v>6.8294620000000004</v>
      </c>
      <c r="M104" s="9">
        <v>6.9060769999999998</v>
      </c>
      <c r="N104" s="9">
        <v>7.0030939999999999</v>
      </c>
      <c r="O104" s="9">
        <v>7.0842109999999998</v>
      </c>
      <c r="P104" s="9">
        <v>7.1679539999999999</v>
      </c>
      <c r="Q104" s="9">
        <v>7.2483979999999999</v>
      </c>
      <c r="R104" s="9">
        <v>7.3287519999999997</v>
      </c>
      <c r="S104" s="9">
        <v>7.411416</v>
      </c>
      <c r="T104" s="9">
        <v>7.4921049999999996</v>
      </c>
      <c r="U104" s="9">
        <v>7.5701780000000003</v>
      </c>
      <c r="V104" s="9">
        <v>7.6451849999999997</v>
      </c>
      <c r="W104" s="9">
        <v>7.7242959999999998</v>
      </c>
      <c r="X104" s="9">
        <v>7.8019730000000003</v>
      </c>
      <c r="Y104" s="9">
        <v>7.8781879999999997</v>
      </c>
      <c r="Z104" s="9">
        <v>7.9546950000000001</v>
      </c>
      <c r="AA104" s="9">
        <v>8.0337180000000004</v>
      </c>
      <c r="AB104" s="9">
        <v>8.1115209999999998</v>
      </c>
      <c r="AC104" s="9">
        <v>8.1914429999999996</v>
      </c>
      <c r="AD104" s="9">
        <v>8.2707499999999996</v>
      </c>
      <c r="AE104" s="9">
        <v>8.3484610000000004</v>
      </c>
      <c r="AF104" s="9">
        <v>8.424042</v>
      </c>
      <c r="AG104" s="9">
        <v>8.5011919999999996</v>
      </c>
      <c r="AH104" s="9">
        <v>8.5732330000000001</v>
      </c>
      <c r="AI104" s="9">
        <v>8.6404800000000002</v>
      </c>
      <c r="AJ104" s="9">
        <v>8.6977449999999994</v>
      </c>
      <c r="AK104" s="5">
        <v>1.0721E-2</v>
      </c>
    </row>
    <row r="105" spans="1:37" ht="15" customHeight="1">
      <c r="A105" s="58" t="s">
        <v>1327</v>
      </c>
      <c r="B105" s="7" t="s">
        <v>1316</v>
      </c>
      <c r="C105" s="9">
        <v>14.214112</v>
      </c>
      <c r="D105" s="9">
        <v>14.184649</v>
      </c>
      <c r="E105" s="9">
        <v>14.520372</v>
      </c>
      <c r="F105" s="9">
        <v>14.748454000000001</v>
      </c>
      <c r="G105" s="9">
        <v>15.011614</v>
      </c>
      <c r="H105" s="9">
        <v>15.250050999999999</v>
      </c>
      <c r="I105" s="9">
        <v>15.474657000000001</v>
      </c>
      <c r="J105" s="9">
        <v>15.705159999999999</v>
      </c>
      <c r="K105" s="9">
        <v>15.969234</v>
      </c>
      <c r="L105" s="9">
        <v>16.244955000000001</v>
      </c>
      <c r="M105" s="9">
        <v>16.472721</v>
      </c>
      <c r="N105" s="9">
        <v>16.792065000000001</v>
      </c>
      <c r="O105" s="9">
        <v>16.960991</v>
      </c>
      <c r="P105" s="9">
        <v>17.248732</v>
      </c>
      <c r="Q105" s="9">
        <v>17.505382999999998</v>
      </c>
      <c r="R105" s="9">
        <v>17.774252000000001</v>
      </c>
      <c r="S105" s="9">
        <v>18.062201000000002</v>
      </c>
      <c r="T105" s="9">
        <v>18.338460999999999</v>
      </c>
      <c r="U105" s="9">
        <v>18.616014</v>
      </c>
      <c r="V105" s="9">
        <v>18.876470999999999</v>
      </c>
      <c r="W105" s="9">
        <v>19.172823000000001</v>
      </c>
      <c r="X105" s="9">
        <v>19.451218000000001</v>
      </c>
      <c r="Y105" s="9">
        <v>19.727297</v>
      </c>
      <c r="Z105" s="9">
        <v>20.00243</v>
      </c>
      <c r="AA105" s="9">
        <v>20.292978000000002</v>
      </c>
      <c r="AB105" s="9">
        <v>20.570599000000001</v>
      </c>
      <c r="AC105" s="9">
        <v>20.875071999999999</v>
      </c>
      <c r="AD105" s="9">
        <v>21.185081</v>
      </c>
      <c r="AE105" s="9">
        <v>21.487804000000001</v>
      </c>
      <c r="AF105" s="9">
        <v>21.783562</v>
      </c>
      <c r="AG105" s="9">
        <v>22.086582</v>
      </c>
      <c r="AH105" s="9">
        <v>22.361156000000001</v>
      </c>
      <c r="AI105" s="9">
        <v>22.635334</v>
      </c>
      <c r="AJ105" s="9">
        <v>22.878568999999999</v>
      </c>
      <c r="AK105" s="5">
        <v>1.5051E-2</v>
      </c>
    </row>
    <row r="106" spans="1:37" ht="15" customHeight="1">
      <c r="A106" s="58" t="s">
        <v>1328</v>
      </c>
      <c r="B106" s="7" t="s">
        <v>1318</v>
      </c>
      <c r="C106" s="9">
        <v>0</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0</v>
      </c>
      <c r="AJ106" s="9">
        <v>0</v>
      </c>
      <c r="AK106" s="5" t="s">
        <v>187</v>
      </c>
    </row>
    <row r="107" spans="1:37" ht="15" customHeight="1">
      <c r="A107" s="58" t="s">
        <v>1329</v>
      </c>
      <c r="B107" s="7" t="s">
        <v>1320</v>
      </c>
      <c r="C107" s="9">
        <v>0</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c r="AJ107" s="9">
        <v>0</v>
      </c>
      <c r="AK107" s="5" t="s">
        <v>187</v>
      </c>
    </row>
    <row r="109" spans="1:37" ht="15" customHeight="1">
      <c r="A109" s="58" t="s">
        <v>1330</v>
      </c>
      <c r="B109" s="4" t="s">
        <v>1331</v>
      </c>
      <c r="C109" s="13">
        <v>242.86506700000001</v>
      </c>
      <c r="D109" s="13">
        <v>242.79818700000001</v>
      </c>
      <c r="E109" s="13">
        <v>243.499268</v>
      </c>
      <c r="F109" s="13">
        <v>243.797821</v>
      </c>
      <c r="G109" s="13">
        <v>244.15794399999999</v>
      </c>
      <c r="H109" s="13">
        <v>244.39501999999999</v>
      </c>
      <c r="I109" s="13">
        <v>244.57638499999999</v>
      </c>
      <c r="J109" s="13">
        <v>244.720505</v>
      </c>
      <c r="K109" s="13">
        <v>244.89648399999999</v>
      </c>
      <c r="L109" s="13">
        <v>245.08663899999999</v>
      </c>
      <c r="M109" s="13">
        <v>245.121307</v>
      </c>
      <c r="N109" s="13">
        <v>245.346497</v>
      </c>
      <c r="O109" s="13">
        <v>245.31044</v>
      </c>
      <c r="P109" s="13">
        <v>245.287949</v>
      </c>
      <c r="Q109" s="13">
        <v>245.21646100000001</v>
      </c>
      <c r="R109" s="13">
        <v>245.07678200000001</v>
      </c>
      <c r="S109" s="13">
        <v>244.892517</v>
      </c>
      <c r="T109" s="13">
        <v>244.69248999999999</v>
      </c>
      <c r="U109" s="13">
        <v>244.41064499999999</v>
      </c>
      <c r="V109" s="13">
        <v>244.05093400000001</v>
      </c>
      <c r="W109" s="13">
        <v>243.70379600000001</v>
      </c>
      <c r="X109" s="13">
        <v>243.28808599999999</v>
      </c>
      <c r="Y109" s="13">
        <v>242.82324199999999</v>
      </c>
      <c r="Z109" s="13">
        <v>242.323669</v>
      </c>
      <c r="AA109" s="13">
        <v>241.79251099999999</v>
      </c>
      <c r="AB109" s="13">
        <v>241.21249399999999</v>
      </c>
      <c r="AC109" s="13">
        <v>240.62974500000001</v>
      </c>
      <c r="AD109" s="13">
        <v>240.037994</v>
      </c>
      <c r="AE109" s="13">
        <v>239.40690599999999</v>
      </c>
      <c r="AF109" s="13">
        <v>238.78274500000001</v>
      </c>
      <c r="AG109" s="13">
        <v>238.14810199999999</v>
      </c>
      <c r="AH109" s="13">
        <v>237.453339</v>
      </c>
      <c r="AI109" s="13">
        <v>236.735229</v>
      </c>
      <c r="AJ109" s="13">
        <v>235.958923</v>
      </c>
      <c r="AK109" s="2">
        <v>-8.9300000000000002E-4</v>
      </c>
    </row>
    <row r="110" spans="1:37" ht="15" customHeight="1">
      <c r="A110" s="58" t="s">
        <v>1332</v>
      </c>
      <c r="B110" s="7" t="s">
        <v>1333</v>
      </c>
      <c r="C110" s="9">
        <v>191.36454800000001</v>
      </c>
      <c r="D110" s="9">
        <v>190.832367</v>
      </c>
      <c r="E110" s="9">
        <v>190.20715300000001</v>
      </c>
      <c r="F110" s="9">
        <v>189.55967699999999</v>
      </c>
      <c r="G110" s="9">
        <v>188.87768600000001</v>
      </c>
      <c r="H110" s="9">
        <v>188.15933200000001</v>
      </c>
      <c r="I110" s="9">
        <v>187.40133700000001</v>
      </c>
      <c r="J110" s="9">
        <v>186.602295</v>
      </c>
      <c r="K110" s="9">
        <v>185.76179500000001</v>
      </c>
      <c r="L110" s="9">
        <v>184.88085899999999</v>
      </c>
      <c r="M110" s="9">
        <v>183.956131</v>
      </c>
      <c r="N110" s="9">
        <v>182.98594700000001</v>
      </c>
      <c r="O110" s="9">
        <v>181.96875</v>
      </c>
      <c r="P110" s="9">
        <v>180.90400700000001</v>
      </c>
      <c r="Q110" s="9">
        <v>179.79145800000001</v>
      </c>
      <c r="R110" s="9">
        <v>178.63125600000001</v>
      </c>
      <c r="S110" s="9">
        <v>177.424194</v>
      </c>
      <c r="T110" s="9">
        <v>176.17131000000001</v>
      </c>
      <c r="U110" s="9">
        <v>174.87384</v>
      </c>
      <c r="V110" s="9">
        <v>173.53327899999999</v>
      </c>
      <c r="W110" s="9">
        <v>172.15123</v>
      </c>
      <c r="X110" s="9">
        <v>170.729401</v>
      </c>
      <c r="Y110" s="9">
        <v>169.26956200000001</v>
      </c>
      <c r="Z110" s="9">
        <v>167.77354399999999</v>
      </c>
      <c r="AA110" s="9">
        <v>166.24323999999999</v>
      </c>
      <c r="AB110" s="9">
        <v>164.68083200000001</v>
      </c>
      <c r="AC110" s="9">
        <v>163.08828700000001</v>
      </c>
      <c r="AD110" s="9">
        <v>161.46795700000001</v>
      </c>
      <c r="AE110" s="9">
        <v>159.82218900000001</v>
      </c>
      <c r="AF110" s="9">
        <v>158.15313699999999</v>
      </c>
      <c r="AG110" s="9">
        <v>156.46227999999999</v>
      </c>
      <c r="AH110" s="9">
        <v>154.75143399999999</v>
      </c>
      <c r="AI110" s="9">
        <v>153.02230800000001</v>
      </c>
      <c r="AJ110" s="9">
        <v>151.27630600000001</v>
      </c>
      <c r="AK110" s="5">
        <v>-7.2329999999999998E-3</v>
      </c>
    </row>
    <row r="111" spans="1:37" ht="15" customHeight="1">
      <c r="A111" s="58" t="s">
        <v>1334</v>
      </c>
      <c r="B111" s="7" t="s">
        <v>1212</v>
      </c>
      <c r="C111" s="9">
        <v>51.500518999999997</v>
      </c>
      <c r="D111" s="9">
        <v>51.965815999999997</v>
      </c>
      <c r="E111" s="9">
        <v>53.292121999999999</v>
      </c>
      <c r="F111" s="9">
        <v>54.238151999999999</v>
      </c>
      <c r="G111" s="9">
        <v>55.280253999999999</v>
      </c>
      <c r="H111" s="9">
        <v>56.235686999999999</v>
      </c>
      <c r="I111" s="9">
        <v>57.175052999999998</v>
      </c>
      <c r="J111" s="9">
        <v>58.118209999999998</v>
      </c>
      <c r="K111" s="9">
        <v>59.134692999999999</v>
      </c>
      <c r="L111" s="9">
        <v>60.205787999999998</v>
      </c>
      <c r="M111" s="9">
        <v>61.165173000000003</v>
      </c>
      <c r="N111" s="9">
        <v>62.360554</v>
      </c>
      <c r="O111" s="9">
        <v>63.341693999999997</v>
      </c>
      <c r="P111" s="9">
        <v>64.383942000000005</v>
      </c>
      <c r="Q111" s="9">
        <v>65.425003000000004</v>
      </c>
      <c r="R111" s="9">
        <v>66.445526000000001</v>
      </c>
      <c r="S111" s="9">
        <v>67.468329999999995</v>
      </c>
      <c r="T111" s="9">
        <v>68.521179000000004</v>
      </c>
      <c r="U111" s="9">
        <v>69.536811999999998</v>
      </c>
      <c r="V111" s="9">
        <v>70.517662000000001</v>
      </c>
      <c r="W111" s="9">
        <v>71.552566999999996</v>
      </c>
      <c r="X111" s="9">
        <v>72.558678</v>
      </c>
      <c r="Y111" s="9">
        <v>73.55368</v>
      </c>
      <c r="Z111" s="9">
        <v>74.550117</v>
      </c>
      <c r="AA111" s="9">
        <v>75.549271000000005</v>
      </c>
      <c r="AB111" s="9">
        <v>76.531661999999997</v>
      </c>
      <c r="AC111" s="9">
        <v>77.541458000000006</v>
      </c>
      <c r="AD111" s="9">
        <v>78.570044999999993</v>
      </c>
      <c r="AE111" s="9">
        <v>79.584716999999998</v>
      </c>
      <c r="AF111" s="9">
        <v>80.629600999999994</v>
      </c>
      <c r="AG111" s="9">
        <v>81.685828999999998</v>
      </c>
      <c r="AH111" s="9">
        <v>82.701911999999993</v>
      </c>
      <c r="AI111" s="9">
        <v>83.712913999999998</v>
      </c>
      <c r="AJ111" s="9">
        <v>84.682616999999993</v>
      </c>
      <c r="AK111" s="5">
        <v>1.5377E-2</v>
      </c>
    </row>
    <row r="113" spans="1:37" ht="15" customHeight="1">
      <c r="A113" s="58" t="s">
        <v>1335</v>
      </c>
      <c r="B113" s="7" t="s">
        <v>1336</v>
      </c>
      <c r="C113" s="9">
        <v>135.31770299999999</v>
      </c>
      <c r="D113" s="9">
        <v>134.27882399999999</v>
      </c>
      <c r="E113" s="9">
        <v>133.616714</v>
      </c>
      <c r="F113" s="9">
        <v>133.108994</v>
      </c>
      <c r="G113" s="9">
        <v>132.632172</v>
      </c>
      <c r="H113" s="9">
        <v>131.97607400000001</v>
      </c>
      <c r="I113" s="9">
        <v>131.40249600000001</v>
      </c>
      <c r="J113" s="9">
        <v>130.875092</v>
      </c>
      <c r="K113" s="9">
        <v>130.32766699999999</v>
      </c>
      <c r="L113" s="9">
        <v>129.819489</v>
      </c>
      <c r="M113" s="9">
        <v>129.33656300000001</v>
      </c>
      <c r="N113" s="9">
        <v>128.91828899999999</v>
      </c>
      <c r="O113" s="9">
        <v>128.549362</v>
      </c>
      <c r="P113" s="9">
        <v>128.27327</v>
      </c>
      <c r="Q113" s="9">
        <v>128.137878</v>
      </c>
      <c r="R113" s="9">
        <v>127.990532</v>
      </c>
      <c r="S113" s="9">
        <v>127.88732899999999</v>
      </c>
      <c r="T113" s="9">
        <v>127.90370900000001</v>
      </c>
      <c r="U113" s="9">
        <v>127.907028</v>
      </c>
      <c r="V113" s="9">
        <v>127.89865899999999</v>
      </c>
      <c r="W113" s="9">
        <v>127.921967</v>
      </c>
      <c r="X113" s="9">
        <v>127.96122</v>
      </c>
      <c r="Y113" s="9">
        <v>127.98297100000001</v>
      </c>
      <c r="Z113" s="9">
        <v>128.01707500000001</v>
      </c>
      <c r="AA113" s="9">
        <v>128.05204800000001</v>
      </c>
      <c r="AB113" s="9">
        <v>128.12657200000001</v>
      </c>
      <c r="AC113" s="9">
        <v>128.19894400000001</v>
      </c>
      <c r="AD113" s="9">
        <v>128.31225599999999</v>
      </c>
      <c r="AE113" s="9">
        <v>128.43161000000001</v>
      </c>
      <c r="AF113" s="9">
        <v>128.538681</v>
      </c>
      <c r="AG113" s="9">
        <v>128.60691800000001</v>
      </c>
      <c r="AH113" s="9">
        <v>128.635727</v>
      </c>
      <c r="AI113" s="9">
        <v>128.67669699999999</v>
      </c>
      <c r="AJ113" s="9">
        <v>128.71118200000001</v>
      </c>
      <c r="AK113" s="5">
        <v>-1.323E-3</v>
      </c>
    </row>
    <row r="114" spans="1:37" ht="15" customHeight="1">
      <c r="A114" s="58" t="s">
        <v>1337</v>
      </c>
      <c r="B114" s="7" t="s">
        <v>1338</v>
      </c>
      <c r="C114" s="9">
        <v>679.153503</v>
      </c>
      <c r="D114" s="9">
        <v>704.263733</v>
      </c>
      <c r="E114" s="9">
        <v>690.70654300000001</v>
      </c>
      <c r="F114" s="9">
        <v>673.19164999999998</v>
      </c>
      <c r="G114" s="9">
        <v>660.01245100000006</v>
      </c>
      <c r="H114" s="9">
        <v>647.85308799999996</v>
      </c>
      <c r="I114" s="9">
        <v>640.444885</v>
      </c>
      <c r="J114" s="9">
        <v>641.46557600000006</v>
      </c>
      <c r="K114" s="9">
        <v>653.29547100000002</v>
      </c>
      <c r="L114" s="9">
        <v>657.33300799999995</v>
      </c>
      <c r="M114" s="9">
        <v>664.64691200000004</v>
      </c>
      <c r="N114" s="9">
        <v>673.61926300000005</v>
      </c>
      <c r="O114" s="9">
        <v>680.86157200000002</v>
      </c>
      <c r="P114" s="9">
        <v>682.96490500000004</v>
      </c>
      <c r="Q114" s="9">
        <v>685.36377000000005</v>
      </c>
      <c r="R114" s="9">
        <v>692.49523899999997</v>
      </c>
      <c r="S114" s="9">
        <v>693.11206100000004</v>
      </c>
      <c r="T114" s="9">
        <v>696.35351600000001</v>
      </c>
      <c r="U114" s="9">
        <v>697.71765100000005</v>
      </c>
      <c r="V114" s="9">
        <v>700.13562000000002</v>
      </c>
      <c r="W114" s="9">
        <v>700.378784</v>
      </c>
      <c r="X114" s="9">
        <v>703.28393600000004</v>
      </c>
      <c r="Y114" s="9">
        <v>706.42126499999995</v>
      </c>
      <c r="Z114" s="9">
        <v>711.11010699999997</v>
      </c>
      <c r="AA114" s="9">
        <v>715.57800299999997</v>
      </c>
      <c r="AB114" s="9">
        <v>721.45178199999998</v>
      </c>
      <c r="AC114" s="9">
        <v>725.307861</v>
      </c>
      <c r="AD114" s="9">
        <v>731.30902100000003</v>
      </c>
      <c r="AE114" s="9">
        <v>736.50280799999996</v>
      </c>
      <c r="AF114" s="9">
        <v>740.35290499999996</v>
      </c>
      <c r="AG114" s="9">
        <v>745.32843000000003</v>
      </c>
      <c r="AH114" s="9">
        <v>751.28027299999997</v>
      </c>
      <c r="AI114" s="9">
        <v>757.93084699999997</v>
      </c>
      <c r="AJ114" s="9">
        <v>764.31817599999999</v>
      </c>
      <c r="AK114" s="5">
        <v>2.5600000000000002E-3</v>
      </c>
    </row>
    <row r="116" spans="1:37" ht="15" customHeight="1">
      <c r="A116" s="58" t="s">
        <v>1339</v>
      </c>
      <c r="B116" s="4" t="s">
        <v>789</v>
      </c>
      <c r="C116" s="13">
        <v>27942.273438</v>
      </c>
      <c r="D116" s="13">
        <v>28028.386718999998</v>
      </c>
      <c r="E116" s="13">
        <v>28231.378906000002</v>
      </c>
      <c r="F116" s="13">
        <v>27907.550781000002</v>
      </c>
      <c r="G116" s="13">
        <v>27649.613281000002</v>
      </c>
      <c r="H116" s="13">
        <v>27413.679688</v>
      </c>
      <c r="I116" s="13">
        <v>27081.539062</v>
      </c>
      <c r="J116" s="13">
        <v>26737.728515999999</v>
      </c>
      <c r="K116" s="13">
        <v>26403.916015999999</v>
      </c>
      <c r="L116" s="13">
        <v>26130.222656000002</v>
      </c>
      <c r="M116" s="13">
        <v>25866.310547000001</v>
      </c>
      <c r="N116" s="13">
        <v>25650.449218999998</v>
      </c>
      <c r="O116" s="13">
        <v>25419.376952999999</v>
      </c>
      <c r="P116" s="13">
        <v>25192.322265999999</v>
      </c>
      <c r="Q116" s="13">
        <v>24995.238281000002</v>
      </c>
      <c r="R116" s="13">
        <v>24816.873047000001</v>
      </c>
      <c r="S116" s="13">
        <v>24656.070312</v>
      </c>
      <c r="T116" s="13">
        <v>24529.458984000001</v>
      </c>
      <c r="U116" s="13">
        <v>24422.037109000001</v>
      </c>
      <c r="V116" s="13">
        <v>24372.001952999999</v>
      </c>
      <c r="W116" s="13">
        <v>24351.914062</v>
      </c>
      <c r="X116" s="13">
        <v>24362.824218999998</v>
      </c>
      <c r="Y116" s="13">
        <v>24386.867188</v>
      </c>
      <c r="Z116" s="13">
        <v>24422.039062</v>
      </c>
      <c r="AA116" s="13">
        <v>24479.832031000002</v>
      </c>
      <c r="AB116" s="13">
        <v>24551.398438</v>
      </c>
      <c r="AC116" s="13">
        <v>24650.125</v>
      </c>
      <c r="AD116" s="13">
        <v>24759.980468999998</v>
      </c>
      <c r="AE116" s="13">
        <v>24889.339843999998</v>
      </c>
      <c r="AF116" s="13">
        <v>25021.359375</v>
      </c>
      <c r="AG116" s="13">
        <v>25169.119140999999</v>
      </c>
      <c r="AH116" s="13">
        <v>25320.494140999999</v>
      </c>
      <c r="AI116" s="13">
        <v>25468.285156000002</v>
      </c>
      <c r="AJ116" s="13">
        <v>25620.25</v>
      </c>
      <c r="AK116" s="2">
        <v>-2.8029999999999999E-3</v>
      </c>
    </row>
    <row r="117" spans="1:37" ht="15" customHeight="1" thickBot="1"/>
    <row r="118" spans="1:37" ht="15" customHeight="1">
      <c r="B118" s="80" t="s">
        <v>1340</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row>
    <row r="119" spans="1:37" ht="15" customHeight="1">
      <c r="B119" s="60" t="s">
        <v>795</v>
      </c>
    </row>
    <row r="120" spans="1:37" ht="15" customHeight="1">
      <c r="B120" s="60" t="s">
        <v>1341</v>
      </c>
    </row>
    <row r="121" spans="1:37" ht="15" customHeight="1">
      <c r="B121" s="60" t="s">
        <v>1342</v>
      </c>
    </row>
    <row r="122" spans="1:37" ht="15" customHeight="1">
      <c r="B122" s="60" t="s">
        <v>1343</v>
      </c>
    </row>
    <row r="123" spans="1:37" ht="15" customHeight="1">
      <c r="B123" s="60" t="s">
        <v>4</v>
      </c>
    </row>
    <row r="124" spans="1:37" ht="15" customHeight="1">
      <c r="B124" s="60" t="s">
        <v>128</v>
      </c>
    </row>
    <row r="125" spans="1:37" ht="15" customHeight="1">
      <c r="B125" s="60" t="s">
        <v>797</v>
      </c>
    </row>
    <row r="126" spans="1:37" ht="15" customHeight="1">
      <c r="B126" s="60" t="s">
        <v>1158</v>
      </c>
    </row>
    <row r="127" spans="1:37" ht="15" customHeight="1">
      <c r="B127" s="60" t="s">
        <v>1344</v>
      </c>
    </row>
    <row r="128" spans="1:37" ht="15" customHeight="1">
      <c r="B128" s="60" t="s">
        <v>1345</v>
      </c>
    </row>
    <row r="129" spans="2:2" ht="15" customHeight="1">
      <c r="B129" s="60" t="s">
        <v>1346</v>
      </c>
    </row>
    <row r="130" spans="2:2" ht="15" customHeight="1">
      <c r="B130" s="60" t="s">
        <v>1347</v>
      </c>
    </row>
    <row r="131" spans="2:2" ht="15" customHeight="1">
      <c r="B131" s="60" t="s">
        <v>1348</v>
      </c>
    </row>
    <row r="132" spans="2:2" ht="15" customHeight="1">
      <c r="B132" s="60" t="s">
        <v>1349</v>
      </c>
    </row>
  </sheetData>
  <mergeCells count="1">
    <mergeCell ref="B118:AK1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80" t="s">
        <v>1138</v>
      </c>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1165</v>
      </c>
    </row>
    <row r="211" spans="2:2" ht="15" customHeight="1">
      <c r="B211" s="60" t="s">
        <v>1139</v>
      </c>
    </row>
    <row r="212" spans="2:2" ht="15" customHeight="1">
      <c r="B212" s="60" t="s">
        <v>1166</v>
      </c>
    </row>
    <row r="213" spans="2:2" ht="15" customHeight="1">
      <c r="B213" s="60" t="s">
        <v>1167</v>
      </c>
    </row>
    <row r="214" spans="2:2" ht="15" customHeight="1">
      <c r="B214" s="60" t="s">
        <v>1168</v>
      </c>
    </row>
  </sheetData>
  <mergeCells count="1">
    <mergeCell ref="B205:AK20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10.7109375" customWidth="1"/>
    <col min="2" max="2" width="45.71093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80" t="s">
        <v>1169</v>
      </c>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row>
  </sheetData>
  <mergeCells count="1">
    <mergeCell ref="B198:AK198"/>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AEO 7</vt:lpstr>
      <vt:lpstr>AEO 36</vt:lpstr>
      <vt:lpstr>AEO 44</vt:lpstr>
      <vt:lpstr>AEO 47</vt:lpstr>
      <vt:lpstr>AEO 50</vt:lpstr>
      <vt:lpstr>AEO 37</vt:lpstr>
      <vt:lpstr>AEO 48</vt:lpstr>
      <vt:lpstr>AEO 49</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2020-12-21T20:13:44Z</dcterms:modified>
</cp:coreProperties>
</file>