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C4BBF26F-2D6B-4892-B24E-3E460113D756}"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F1" i="23" s="1"/>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E1" i="23" s="1"/>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Y4" i="23"/>
  <c r="H4" i="23"/>
  <c r="E68" i="23"/>
  <c r="AG52" i="23"/>
  <c r="K42" i="23"/>
  <c r="AA35" i="23"/>
  <c r="AA1" i="23" s="1"/>
  <c r="Y30" i="23"/>
  <c r="L25" i="23"/>
  <c r="H23" i="23"/>
  <c r="R21" i="23"/>
  <c r="Y19" i="23"/>
  <c r="O18" i="23"/>
  <c r="G17" i="23"/>
  <c r="AG15" i="23"/>
  <c r="G15" i="23"/>
  <c r="M14" i="23"/>
  <c r="M13" i="23"/>
  <c r="Q12" i="23"/>
  <c r="W11" i="23"/>
  <c r="W10" i="23"/>
  <c r="AC9" i="23"/>
  <c r="AC1" i="23" s="1"/>
  <c r="AG8" i="23"/>
  <c r="AG7" i="23"/>
  <c r="G7" i="23"/>
  <c r="M6" i="23"/>
  <c r="M5" i="23"/>
  <c r="M1" i="23" s="1"/>
  <c r="W4" i="23"/>
  <c r="G4" i="23"/>
  <c r="O33" i="27"/>
  <c r="P33" i="27" s="1"/>
  <c r="J33" i="27"/>
  <c r="K33" i="27" s="1"/>
  <c r="V7" i="23"/>
  <c r="V5" i="23"/>
  <c r="V1" i="23" s="1"/>
  <c r="J32" i="27"/>
  <c r="K32" i="27" s="1"/>
  <c r="O32" i="27"/>
  <c r="P32" i="27" s="1"/>
  <c r="R1" i="23"/>
  <c r="H1" i="23"/>
  <c r="AB1" i="23"/>
  <c r="Z1" i="23"/>
  <c r="Y1" i="23"/>
  <c r="T1" i="23"/>
  <c r="AH1" i="23"/>
  <c r="Q1" i="23"/>
  <c r="U1" i="23"/>
  <c r="L1" i="23"/>
  <c r="J1" i="23"/>
  <c r="S1" i="23"/>
  <c r="D1" i="23"/>
  <c r="C1" i="23"/>
  <c r="G21" i="27" s="1"/>
  <c r="AF1" i="23"/>
  <c r="X1" i="23"/>
  <c r="P1" i="23"/>
  <c r="G1" i="23" l="1"/>
  <c r="N1" i="23"/>
  <c r="W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P13" i="29"/>
  <c r="N13" i="29"/>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P12" i="29"/>
  <c r="K21" i="27"/>
  <c r="E2" i="20" s="1"/>
  <c r="D2" i="20"/>
  <c r="P21" i="27"/>
  <c r="E3" i="20" s="1"/>
  <c r="D3" i="20"/>
  <c r="B43" i="18"/>
  <c r="L13" i="29" l="1"/>
  <c r="J72" i="19" s="1"/>
  <c r="L12" i="29"/>
  <c r="J38" i="19" s="1"/>
  <c r="L2" i="29"/>
  <c r="J18" i="19" s="1"/>
  <c r="P200" i="30" s="1"/>
  <c r="P210" i="30"/>
  <c r="P204" i="30"/>
  <c r="P201" i="30"/>
  <c r="P206" i="30"/>
  <c r="P205" i="30"/>
  <c r="P208" i="30"/>
  <c r="P212" i="30"/>
  <c r="P209"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3" i="30" l="1"/>
  <c r="P207" i="30"/>
  <c r="P211"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<sst xmlns="http://schemas.openxmlformats.org/spreadsheetml/2006/main" count="30711" uniqueCount="2641">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</sst>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2404</v>
      </c>
      <c r="C1" s="200">
        <v>45694</v>
      </c>
      <c r="G1" s="124" t="s">
        <v>2312</v>
      </c>
      <c r="H1" s="124" t="s">
        <v>2313</v>
      </c>
    </row>
    <row r="2" spans="1:8" x14ac:dyDescent="0.75">
      <c r="B2" t="str">
        <f>_xlfn.XLOOKUP(B1,H:H,G:G,0,0,1)</f>
        <v>MS</v>
      </c>
      <c r="C2" t="str">
        <f>_xlfn.XLOOKUP(B2,G:G, H:H, 0,0,1)</f>
        <v>Mississippi</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Mississippi.</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111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Mississippi.</v>
      </c>
      <c r="L9" s="144" t="str">
        <f>J9&amp;K9</f>
        <v>**Description:** This policy prevents new capacity of the selected type(s) from being built or deployed.  // **Guidance for setting values:**No new coal is planned in Mississippi.</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78"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Mississippi</v>
      </c>
      <c r="B3" s="184">
        <f>ROUND(SUMIFS(B$4:B$54, $A$4:$A$54, $A$3),0)</f>
        <v>111092</v>
      </c>
      <c r="C3" s="185">
        <f t="shared" ref="C3" si="0">ROUND(SUMIFS(C$4:C$54, $A$4:$A$54, $A$3),0)</f>
        <v>111</v>
      </c>
      <c r="D3" s="184">
        <f>SUMIFS(D$4:D$54, $A$4:$A$54, $A$3)</f>
        <v>5054916</v>
      </c>
      <c r="E3" s="184">
        <f>SUMIFS(E$4:E$54, $A$4:$A$54, $A$3)</f>
        <v>85752.000000000015</v>
      </c>
      <c r="F3" s="135">
        <f>ROUND(SUMIFS(F$4:F$54,$A$4:$A$54,$A$3)*100,0)</f>
        <v>-98</v>
      </c>
      <c r="G3" s="58">
        <f>SUMIFS(G$4:G$54, $A$4:$A$54, $A$3)</f>
        <v>0</v>
      </c>
      <c r="H3" s="58">
        <f>SUMIFS(H$4:H$54, $A$4:$A$54, $A$3)</f>
        <v>15330151</v>
      </c>
      <c r="I3" s="135">
        <f>ROUND(SUMIFS(I$4:I$54,$A$4:$A$54,$A$3)*100,0)</f>
        <v>0</v>
      </c>
      <c r="J3" s="135">
        <f>ROUND(SUMIFS(J$4:J$54, $A$4:$A$54, $A$3),0)</f>
        <v>3263</v>
      </c>
      <c r="K3" s="58">
        <f t="shared" ref="K3:AI3" si="1">ROUND(SUMIFS(K$4:K$54, $A$4:$A$54, $A$3),0)</f>
        <v>1188</v>
      </c>
      <c r="L3" s="135">
        <f t="shared" si="1"/>
        <v>1561</v>
      </c>
      <c r="M3" s="58">
        <f t="shared" si="1"/>
        <v>1000</v>
      </c>
      <c r="N3" s="58">
        <f t="shared" si="1"/>
        <v>50</v>
      </c>
      <c r="O3" s="58">
        <f t="shared" si="1"/>
        <v>0</v>
      </c>
      <c r="P3" s="58">
        <f t="shared" si="1"/>
        <v>0</v>
      </c>
      <c r="Q3" s="58">
        <f t="shared" si="1"/>
        <v>0</v>
      </c>
      <c r="R3" s="58">
        <f t="shared" si="1"/>
        <v>0</v>
      </c>
      <c r="S3" s="135">
        <f t="shared" si="1"/>
        <v>0</v>
      </c>
      <c r="T3" s="58">
        <f t="shared" si="1"/>
        <v>1444</v>
      </c>
      <c r="U3" s="58">
        <f t="shared" si="1"/>
        <v>7824</v>
      </c>
      <c r="V3" s="58">
        <f t="shared" si="1"/>
        <v>1401</v>
      </c>
      <c r="W3" s="58">
        <f t="shared" si="1"/>
        <v>0</v>
      </c>
      <c r="X3" s="58">
        <f t="shared" si="1"/>
        <v>0</v>
      </c>
      <c r="Y3" s="58">
        <f t="shared" si="1"/>
        <v>218</v>
      </c>
      <c r="Z3" s="58">
        <f t="shared" si="1"/>
        <v>0</v>
      </c>
      <c r="AA3" s="58">
        <f t="shared" si="1"/>
        <v>2</v>
      </c>
      <c r="AB3" s="58">
        <f t="shared" si="1"/>
        <v>0</v>
      </c>
      <c r="AC3" s="58">
        <f t="shared" si="1"/>
        <v>9</v>
      </c>
      <c r="AD3" s="58">
        <f t="shared" si="1"/>
        <v>3306</v>
      </c>
      <c r="AE3" s="58">
        <f t="shared" si="1"/>
        <v>0</v>
      </c>
      <c r="AF3" s="58">
        <f t="shared" si="1"/>
        <v>0</v>
      </c>
      <c r="AG3" s="58">
        <f t="shared" si="1"/>
        <v>0</v>
      </c>
      <c r="AH3" s="58">
        <f t="shared" si="1"/>
        <v>0</v>
      </c>
      <c r="AI3" s="135">
        <f t="shared" si="1"/>
        <v>0</v>
      </c>
      <c r="AJ3" s="58">
        <f>ROUND(SUMIFS(AJ$4:AJ$54,$A$4:$A$54,$A$3)*100,0)</f>
        <v>17</v>
      </c>
      <c r="AK3" s="58">
        <f t="shared" ref="AK3:AL3" si="2">ROUND(SUMIFS(AK$4:AK$54,$A$4:$A$54,$A$3)*100,0)</f>
        <v>17</v>
      </c>
      <c r="AL3" s="58">
        <f t="shared" si="2"/>
        <v>17</v>
      </c>
      <c r="AM3" s="58">
        <f>SUMIFS(AM$4:AM$54, $A$4:$A$54, $A$3)</f>
        <v>0</v>
      </c>
      <c r="AN3" s="58">
        <f t="shared" ref="AN3:AQ3" si="3">SUMIFS(AN$4:AN$54, $A$4:$A$54, $A$3)</f>
        <v>0</v>
      </c>
      <c r="AO3" s="135">
        <f t="shared" si="3"/>
        <v>0</v>
      </c>
      <c r="AP3" s="135">
        <f t="shared" si="3"/>
        <v>281</v>
      </c>
      <c r="AQ3" s="135">
        <f t="shared" si="3"/>
        <v>2940452</v>
      </c>
      <c r="AR3" s="135">
        <f>ROUND(SUMIFS(AR$4:AR$54,$A$4:$A$54,$A$3),2)</f>
        <v>9.56</v>
      </c>
      <c r="AS3" s="58">
        <f>SUMIFS(AS$4:AS$54, $A$4:$A$54, $A$3)</f>
        <v>96089170000000</v>
      </c>
      <c r="AT3" s="58">
        <f t="shared" ref="AT3:BH3" si="4">SUMIFS(AT$4:AT$54, $A$4:$A$54, $A$3)</f>
        <v>0</v>
      </c>
      <c r="AU3" s="58">
        <f t="shared" si="4"/>
        <v>8804927189024.4492</v>
      </c>
      <c r="AV3" s="58">
        <f t="shared" si="4"/>
        <v>44739452273030.797</v>
      </c>
      <c r="AW3" s="58">
        <f t="shared" si="4"/>
        <v>222860253450281</v>
      </c>
      <c r="AX3" s="58">
        <f t="shared" si="4"/>
        <v>0</v>
      </c>
      <c r="AY3" s="58">
        <f t="shared" si="4"/>
        <v>149684498450266</v>
      </c>
      <c r="AZ3" s="58">
        <f t="shared" si="4"/>
        <v>10206321178289.4</v>
      </c>
      <c r="BA3" s="58">
        <f t="shared" si="4"/>
        <v>101826525424318</v>
      </c>
      <c r="BB3" s="58">
        <f t="shared" si="4"/>
        <v>0</v>
      </c>
      <c r="BC3" s="58">
        <f t="shared" si="4"/>
        <v>15133226926046.699</v>
      </c>
      <c r="BD3" s="58">
        <f t="shared" si="4"/>
        <v>81401156348509.406</v>
      </c>
      <c r="BE3" s="58">
        <f t="shared" si="4"/>
        <v>243147321729904</v>
      </c>
      <c r="BF3" s="58">
        <f t="shared" si="4"/>
        <v>36596163197359.797</v>
      </c>
      <c r="BG3" s="58">
        <f t="shared" si="4"/>
        <v>259845411253840</v>
      </c>
      <c r="BH3" s="58">
        <f t="shared" si="4"/>
        <v>180054401287473</v>
      </c>
      <c r="BI3" s="58">
        <f>ROUND(SUMIFS(BI$4:BI$54,$A$4:$A$54,$A$3),2)</f>
        <v>94.37</v>
      </c>
      <c r="BJ3" s="58">
        <f t="shared" ref="BJ3:BP3" si="5">ROUND(SUMIFS(BJ$4:BJ$54,$A$4:$A$54,$A$3),2)</f>
        <v>0</v>
      </c>
      <c r="BK3" s="58">
        <f t="shared" si="5"/>
        <v>58.18</v>
      </c>
      <c r="BL3" s="58">
        <f t="shared" si="5"/>
        <v>54.96</v>
      </c>
      <c r="BM3" s="58">
        <f t="shared" si="5"/>
        <v>91.66</v>
      </c>
      <c r="BN3" s="58">
        <f t="shared" si="5"/>
        <v>0</v>
      </c>
      <c r="BO3" s="58">
        <f t="shared" si="5"/>
        <v>57.61</v>
      </c>
      <c r="BP3" s="135">
        <f t="shared" si="5"/>
        <v>5.67</v>
      </c>
      <c r="BQ3" s="135">
        <f t="shared" ref="BQ3:BR3" si="6">ROUND(SUMIFS(BQ$4:BQ$54,$A$4:$A$54,$A$3)*100,0)</f>
        <v>7</v>
      </c>
      <c r="BR3" s="135">
        <f t="shared" si="6"/>
        <v>9</v>
      </c>
      <c r="BS3" s="135">
        <f>ROUND(SUMIFS(BS$4:BS$54,$A$4:$A$54,$A$3)*100,0)</f>
        <v>54</v>
      </c>
      <c r="BT3" s="135">
        <f>ROUND(SUMIFS(BT$4:BT$54,$A$4:$A$54,$A$3)*100,0)</f>
        <v>52</v>
      </c>
      <c r="BU3" s="135">
        <f t="shared" ref="BU3:CH3" si="7">ROUND(SUMIFS(BU$4:BU$54,$A$4:$A$54,$A$3)*100,0)</f>
        <v>65</v>
      </c>
      <c r="BV3" s="135">
        <f t="shared" si="7"/>
        <v>76</v>
      </c>
      <c r="BW3" s="135">
        <f t="shared" si="7"/>
        <v>26</v>
      </c>
      <c r="BX3" s="135">
        <f t="shared" si="7"/>
        <v>35</v>
      </c>
      <c r="BY3" s="135">
        <f t="shared" si="7"/>
        <v>63</v>
      </c>
      <c r="BZ3" s="135">
        <f>ROUND(SUMIFS(BZ$4:BZ$54,$A$4:$A$54,$A$3)*100,0)</f>
        <v>63</v>
      </c>
      <c r="CA3" s="135">
        <f>ROUND(SUMIFS(CA$4:CA$54,$A$4:$A$54,$A$3)*100,0)</f>
        <v>100</v>
      </c>
      <c r="CB3" s="135">
        <f>ROUND(SUMIFS(CB$4:CB$54,$A$4:$A$54,$A$3)*100,0)</f>
        <v>100</v>
      </c>
      <c r="CC3" s="135">
        <f t="shared" si="7"/>
        <v>26</v>
      </c>
      <c r="CD3" s="135">
        <f t="shared" si="7"/>
        <v>35</v>
      </c>
      <c r="CE3" s="135">
        <f t="shared" si="7"/>
        <v>63</v>
      </c>
      <c r="CF3" s="135">
        <f t="shared" si="7"/>
        <v>63</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Mississippi.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Mississippi.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Mississippi.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Mississippi.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Mississippi.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Mississippi.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Mississippi.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Mississippi.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Mississippi.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Mississippi.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Mississippi.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Mississippi.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Mississippi.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Mississippi.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Mississippi.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Mississippi.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Mississippi.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Mississippi.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Mississippi.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Mississippi.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Mississippi.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Mississippi.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Mississippi.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Mississippi.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MS</v>
      </c>
      <c r="C1" s="116">
        <f>SUM(C4:C87)</f>
        <v>49.041047341452085</v>
      </c>
      <c r="D1" s="116">
        <f t="shared" ref="D1:AG1" si="0">SUM(D4:D87)</f>
        <v>47.615133734141786</v>
      </c>
      <c r="E1" s="116">
        <f t="shared" si="0"/>
        <v>48.118045914399893</v>
      </c>
      <c r="F1" s="116">
        <f t="shared" si="0"/>
        <v>50.210708848200433</v>
      </c>
      <c r="G1" s="116">
        <f t="shared" si="0"/>
        <v>50.165990198959754</v>
      </c>
      <c r="H1" s="116">
        <f t="shared" si="0"/>
        <v>52.454026645608607</v>
      </c>
      <c r="I1" s="116">
        <f t="shared" si="0"/>
        <v>55.750212035311662</v>
      </c>
      <c r="J1" s="116">
        <f t="shared" si="0"/>
        <v>56.988586778907973</v>
      </c>
      <c r="K1" s="116">
        <f t="shared" si="0"/>
        <v>58.464391562448469</v>
      </c>
      <c r="L1" s="116">
        <f t="shared" si="0"/>
        <v>63.661910647603356</v>
      </c>
      <c r="M1" s="116">
        <f t="shared" si="0"/>
        <v>63.107296127036491</v>
      </c>
      <c r="N1" s="116">
        <f t="shared" si="0"/>
        <v>71.601813229623957</v>
      </c>
      <c r="O1" s="116">
        <f t="shared" si="0"/>
        <v>64.109473798896673</v>
      </c>
      <c r="P1" s="116">
        <f t="shared" si="0"/>
        <v>65.589703129539387</v>
      </c>
      <c r="Q1" s="116">
        <f t="shared" si="0"/>
        <v>67.129361726473661</v>
      </c>
      <c r="R1" s="116">
        <f t="shared" si="0"/>
        <v>65.994840820100123</v>
      </c>
      <c r="S1" s="116">
        <f t="shared" si="0"/>
        <v>68.358089312173249</v>
      </c>
      <c r="T1" s="116">
        <f t="shared" si="0"/>
        <v>69.936177339378972</v>
      </c>
      <c r="U1" s="116">
        <f t="shared" si="0"/>
        <v>66.609389845773933</v>
      </c>
      <c r="V1" s="116">
        <f t="shared" si="0"/>
        <v>61.484622831388847</v>
      </c>
      <c r="W1" s="116">
        <f t="shared" si="0"/>
        <v>65.923796642863991</v>
      </c>
      <c r="X1" s="116">
        <f t="shared" si="0"/>
        <v>61.182958250285282</v>
      </c>
      <c r="Y1" s="116">
        <f t="shared" si="0"/>
        <v>62.345706153225827</v>
      </c>
      <c r="Z1" s="116">
        <f t="shared" si="0"/>
        <v>59.559740898959163</v>
      </c>
      <c r="AA1" s="116">
        <f t="shared" si="0"/>
        <v>62.66837778814309</v>
      </c>
      <c r="AB1" s="116">
        <f t="shared" si="0"/>
        <v>63.571024238307899</v>
      </c>
      <c r="AC1" s="116">
        <f t="shared" si="0"/>
        <v>64.547328749191536</v>
      </c>
      <c r="AD1" s="116">
        <f t="shared" si="0"/>
        <v>62.675065564432735</v>
      </c>
      <c r="AE1" s="116">
        <f t="shared" si="0"/>
        <v>65.740551268121834</v>
      </c>
      <c r="AF1" s="116">
        <f t="shared" si="0"/>
        <v>64.825856031590192</v>
      </c>
      <c r="AG1" s="116">
        <f t="shared" si="0"/>
        <v>65.937784133310245</v>
      </c>
      <c r="AH1" s="116">
        <f>SUM(AH4:AH87)</f>
        <v>66.265642325827642</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75">
      <c r="A5" s="120" t="s">
        <v>479</v>
      </c>
      <c r="B5" s="121" t="s">
        <v>2006</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75">
      <c r="A6" s="120" t="s">
        <v>479</v>
      </c>
      <c r="B6" s="121" t="s">
        <v>2007</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75">
      <c r="A7" s="120" t="s">
        <v>479</v>
      </c>
      <c r="B7" s="121" t="s">
        <v>2008</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75">
      <c r="A8" s="120" t="s">
        <v>479</v>
      </c>
      <c r="B8" s="121" t="s">
        <v>2009</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75">
      <c r="A9" s="120" t="s">
        <v>479</v>
      </c>
      <c r="B9" s="121" t="s">
        <v>2010</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75">
      <c r="A10" s="120" t="s">
        <v>479</v>
      </c>
      <c r="B10" s="121" t="s">
        <v>2011</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75">
      <c r="A11" s="120" t="s">
        <v>479</v>
      </c>
      <c r="B11" s="121" t="s">
        <v>2012</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75">
      <c r="A17" s="120" t="s">
        <v>479</v>
      </c>
      <c r="B17" s="121" t="s">
        <v>2018</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0.31577302052520001</v>
      </c>
      <c r="D18" s="122">
        <f>SUMIFS('EPA Export Aggregation'!G:G,'EPA Export Aggregation'!$A:$A,$B18,'EPA Export Aggregation'!$D:$D,$A$1)*IF($A18="CH4",About!$D$58,IF($A18="N2O",About!$D$59,1))</f>
        <v>0.36387006715609999</v>
      </c>
      <c r="E18" s="122">
        <f>SUMIFS('EPA Export Aggregation'!H:H,'EPA Export Aggregation'!$A:$A,$B18,'EPA Export Aggregation'!$D:$D,$A$1)*IF($A18="CH4",About!$D$58,IF($A18="N2O",About!$D$59,1))</f>
        <v>0.40580021164020003</v>
      </c>
      <c r="F18" s="122">
        <f>SUMIFS('EPA Export Aggregation'!I:I,'EPA Export Aggregation'!$A:$A,$B18,'EPA Export Aggregation'!$D:$D,$A$1)*IF($A18="CH4",About!$D$58,IF($A18="N2O",About!$D$59,1))</f>
        <v>0.41301947107140002</v>
      </c>
      <c r="G18" s="122">
        <f>SUMIFS('EPA Export Aggregation'!J:J,'EPA Export Aggregation'!$A:$A,$B18,'EPA Export Aggregation'!$D:$D,$A$1)*IF($A18="CH4",About!$D$58,IF($A18="N2O",About!$D$59,1))</f>
        <v>0.4450640852062</v>
      </c>
      <c r="H18" s="122">
        <f>SUMIFS('EPA Export Aggregation'!K:K,'EPA Export Aggregation'!$A:$A,$B18,'EPA Export Aggregation'!$D:$D,$A$1)*IF($A18="CH4",About!$D$58,IF($A18="N2O",About!$D$59,1))</f>
        <v>0.4450640852062</v>
      </c>
      <c r="I18" s="122">
        <f>SUMIFS('EPA Export Aggregation'!L:L,'EPA Export Aggregation'!$A:$A,$B18,'EPA Export Aggregation'!$D:$D,$A$1)*IF($A18="CH4",About!$D$58,IF($A18="N2O",About!$D$59,1))</f>
        <v>0.47811008394740001</v>
      </c>
      <c r="J18" s="122">
        <f>SUMIFS('EPA Export Aggregation'!M:M,'EPA Export Aggregation'!$A:$A,$B18,'EPA Export Aggregation'!$D:$D,$A$1)*IF($A18="CH4",About!$D$58,IF($A18="N2O",About!$D$59,1))</f>
        <v>0.52981350685840001</v>
      </c>
      <c r="K18" s="122">
        <f>SUMIFS('EPA Export Aggregation'!N:N,'EPA Export Aggregation'!$A:$A,$B18,'EPA Export Aggregation'!$D:$D,$A$1)*IF($A18="CH4",About!$D$58,IF($A18="N2O",About!$D$59,1))</f>
        <v>0.53894707903780004</v>
      </c>
      <c r="L18" s="122">
        <f>SUMIFS('EPA Export Aggregation'!O:O,'EPA Export Aggregation'!$A:$A,$B18,'EPA Export Aggregation'!$D:$D,$A$1)*IF($A18="CH4",About!$D$58,IF($A18="N2O",About!$D$59,1))</f>
        <v>0.55561962579760005</v>
      </c>
      <c r="M18" s="122">
        <f>SUMIFS('EPA Export Aggregation'!P:P,'EPA Export Aggregation'!$A:$A,$B18,'EPA Export Aggregation'!$D:$D,$A$1)*IF($A18="CH4",About!$D$58,IF($A18="N2O",About!$D$59,1))</f>
        <v>0.55903699888979996</v>
      </c>
      <c r="N18" s="122">
        <f>SUMIFS('EPA Export Aggregation'!Q:Q,'EPA Export Aggregation'!$A:$A,$B18,'EPA Export Aggregation'!$D:$D,$A$1)*IF($A18="CH4",About!$D$58,IF($A18="N2O",About!$D$59,1))</f>
        <v>0.54728191570490003</v>
      </c>
      <c r="O18" s="122">
        <f>SUMIFS('EPA Export Aggregation'!R:R,'EPA Export Aggregation'!$A:$A,$B18,'EPA Export Aggregation'!$D:$D,$A$1)*IF($A18="CH4",About!$D$58,IF($A18="N2O",About!$D$59,1))</f>
        <v>0.58836252563040004</v>
      </c>
      <c r="P18" s="122">
        <f>SUMIFS('EPA Export Aggregation'!S:S,'EPA Export Aggregation'!$A:$A,$B18,'EPA Export Aggregation'!$D:$D,$A$1)*IF($A18="CH4",About!$D$58,IF($A18="N2O",About!$D$59,1))</f>
        <v>0.61932424054559998</v>
      </c>
      <c r="Q18" s="122">
        <f>SUMIFS('EPA Export Aggregation'!T:T,'EPA Export Aggregation'!$A:$A,$B18,'EPA Export Aggregation'!$D:$D,$A$1)*IF($A18="CH4",About!$D$58,IF($A18="N2O",About!$D$59,1))</f>
        <v>0.68612412919569998</v>
      </c>
      <c r="R18" s="122">
        <f>SUMIFS('EPA Export Aggregation'!U:U,'EPA Export Aggregation'!$A:$A,$B18,'EPA Export Aggregation'!$D:$D,$A$1)*IF($A18="CH4",About!$D$58,IF($A18="N2O",About!$D$59,1))</f>
        <v>0.50238720538720005</v>
      </c>
      <c r="S18" s="122">
        <f>SUMIFS('EPA Export Aggregation'!V:V,'EPA Export Aggregation'!$A:$A,$B18,'EPA Export Aggregation'!$D:$D,$A$1)*IF($A18="CH4",About!$D$58,IF($A18="N2O",About!$D$59,1))</f>
        <v>0.63829353846150005</v>
      </c>
      <c r="T18" s="122">
        <f>SUMIFS('EPA Export Aggregation'!W:W,'EPA Export Aggregation'!$A:$A,$B18,'EPA Export Aggregation'!$D:$D,$A$1)*IF($A18="CH4",About!$D$58,IF($A18="N2O",About!$D$59,1))</f>
        <v>0.67090707692310003</v>
      </c>
      <c r="U18" s="122">
        <f>SUMIFS('EPA Export Aggregation'!X:X,'EPA Export Aggregation'!$A:$A,$B18,'EPA Export Aggregation'!$D:$D,$A$1)*IF($A18="CH4",About!$D$58,IF($A18="N2O",About!$D$59,1))</f>
        <v>0.62897538461540003</v>
      </c>
      <c r="V18" s="122">
        <f>SUMIFS('EPA Export Aggregation'!Y:Y,'EPA Export Aggregation'!$A:$A,$B18,'EPA Export Aggregation'!$D:$D,$A$1)*IF($A18="CH4",About!$D$58,IF($A18="N2O",About!$D$59,1))</f>
        <v>0.63565392491469996</v>
      </c>
      <c r="W18" s="122">
        <f>SUMIFS('EPA Export Aggregation'!Z:Z,'EPA Export Aggregation'!$A:$A,$B18,'EPA Export Aggregation'!$D:$D,$A$1)*IF($A18="CH4",About!$D$58,IF($A18="N2O",About!$D$59,1))</f>
        <v>0.77498727064020001</v>
      </c>
      <c r="X18" s="122">
        <f>SUMIFS('EPA Export Aggregation'!AA:AA,'EPA Export Aggregation'!$A:$A,$B18,'EPA Export Aggregation'!$D:$D,$A$1)*IF($A18="CH4",About!$D$58,IF($A18="N2O",About!$D$59,1))</f>
        <v>0.71282394408049998</v>
      </c>
      <c r="Y18" s="122">
        <f>SUMIFS('EPA Export Aggregation'!AB:AB,'EPA Export Aggregation'!$A:$A,$B18,'EPA Export Aggregation'!$D:$D,$A$1)*IF($A18="CH4",About!$D$58,IF($A18="N2O",About!$D$59,1))</f>
        <v>0.6089244777717</v>
      </c>
      <c r="Z18" s="122">
        <f>SUMIFS('EPA Export Aggregation'!AC:AC,'EPA Export Aggregation'!$A:$A,$B18,'EPA Export Aggregation'!$D:$D,$A$1)*IF($A18="CH4",About!$D$58,IF($A18="N2O",About!$D$59,1))</f>
        <v>0.7392944506943</v>
      </c>
      <c r="AA18" s="122">
        <f>SUMIFS('EPA Export Aggregation'!AD:AD,'EPA Export Aggregation'!$A:$A,$B18,'EPA Export Aggregation'!$D:$D,$A$1)*IF($A18="CH4",About!$D$58,IF($A18="N2O",About!$D$59,1))</f>
        <v>0.79522624403660003</v>
      </c>
      <c r="AB18" s="122">
        <f>SUMIFS('EPA Export Aggregation'!AE:AE,'EPA Export Aggregation'!$A:$A,$B18,'EPA Export Aggregation'!$D:$D,$A$1)*IF($A18="CH4",About!$D$58,IF($A18="N2O",About!$D$59,1))</f>
        <v>0.74332574869610002</v>
      </c>
      <c r="AC18" s="122">
        <f>SUMIFS('EPA Export Aggregation'!AF:AF,'EPA Export Aggregation'!$A:$A,$B18,'EPA Export Aggregation'!$D:$D,$A$1)*IF($A18="CH4",About!$D$58,IF($A18="N2O",About!$D$59,1))</f>
        <v>0.82796984535960005</v>
      </c>
      <c r="AD18" s="122">
        <f>SUMIFS('EPA Export Aggregation'!AG:AG,'EPA Export Aggregation'!$A:$A,$B18,'EPA Export Aggregation'!$D:$D,$A$1)*IF($A18="CH4",About!$D$58,IF($A18="N2O",About!$D$59,1))</f>
        <v>0.82209894607739997</v>
      </c>
      <c r="AE18" s="122">
        <f>SUMIFS('EPA Export Aggregation'!AH:AH,'EPA Export Aggregation'!$A:$A,$B18,'EPA Export Aggregation'!$D:$D,$A$1)*IF($A18="CH4",About!$D$58,IF($A18="N2O",About!$D$59,1))</f>
        <v>0.71931654820260005</v>
      </c>
      <c r="AF18" s="122">
        <f>SUMIFS('EPA Export Aggregation'!AI:AI,'EPA Export Aggregation'!$A:$A,$B18,'EPA Export Aggregation'!$D:$D,$A$1)*IF($A18="CH4",About!$D$58,IF($A18="N2O",About!$D$59,1))</f>
        <v>0.65062318018870002</v>
      </c>
      <c r="AG18" s="122">
        <f>SUMIFS('EPA Export Aggregation'!AJ:AJ,'EPA Export Aggregation'!$A:$A,$B18,'EPA Export Aggregation'!$D:$D,$A$1)*IF($A18="CH4",About!$D$58,IF($A18="N2O",About!$D$59,1))</f>
        <v>0.56811829884200005</v>
      </c>
      <c r="AH18" s="122">
        <f>SUMIFS('EPA Export Aggregation'!AK:AK,'EPA Export Aggregation'!$A:$A,$B18,'EPA Export Aggregation'!$D:$D,$A$1)*IF($A18="CH4",About!$D$58,IF($A18="N2O",About!$D$59,1))</f>
        <v>0.76312212358700005</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75">
      <c r="A23" s="120" t="s">
        <v>479</v>
      </c>
      <c r="B23" s="121" t="s">
        <v>2024</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75">
      <c r="A24" s="120" t="s">
        <v>479</v>
      </c>
      <c r="B24" s="121" t="s">
        <v>2025</v>
      </c>
      <c r="C24" s="122">
        <f>SUMIFS('EPA Export Aggregation'!F:F,'EPA Export Aggregation'!$A:$A,$B24,'EPA Export Aggregation'!$D:$D,$A$1)*IF($A24="CH4",About!$D$58,IF($A24="N2O",About!$D$59,1))</f>
        <v>1.37128378378E-2</v>
      </c>
      <c r="D24" s="122">
        <f>SUMIFS('EPA Export Aggregation'!G:G,'EPA Export Aggregation'!$A:$A,$B24,'EPA Export Aggregation'!$D:$D,$A$1)*IF($A24="CH4",About!$D$58,IF($A24="N2O",About!$D$59,1))</f>
        <v>1.7956626505999999E-2</v>
      </c>
      <c r="E24" s="122">
        <f>SUMIFS('EPA Export Aggregation'!H:H,'EPA Export Aggregation'!$A:$A,$B24,'EPA Export Aggregation'!$D:$D,$A$1)*IF($A24="CH4",About!$D$58,IF($A24="N2O",About!$D$59,1))</f>
        <v>3.7016129032299998E-2</v>
      </c>
      <c r="F24" s="122">
        <f>SUMIFS('EPA Export Aggregation'!I:I,'EPA Export Aggregation'!$A:$A,$B24,'EPA Export Aggregation'!$D:$D,$A$1)*IF($A24="CH4",About!$D$58,IF($A24="N2O",About!$D$59,1))</f>
        <v>1.56169811321E-2</v>
      </c>
      <c r="G24" s="122">
        <f>SUMIFS('EPA Export Aggregation'!J:J,'EPA Export Aggregation'!$A:$A,$B24,'EPA Export Aggregation'!$D:$D,$A$1)*IF($A24="CH4",About!$D$58,IF($A24="N2O",About!$D$59,1))</f>
        <v>5.2641509433999999E-2</v>
      </c>
      <c r="H24" s="122">
        <f>SUMIFS('EPA Export Aggregation'!K:K,'EPA Export Aggregation'!$A:$A,$B24,'EPA Export Aggregation'!$D:$D,$A$1)*IF($A24="CH4",About!$D$58,IF($A24="N2O",About!$D$59,1))</f>
        <v>5.2641509433999999E-2</v>
      </c>
      <c r="I24" s="122">
        <f>SUMIFS('EPA Export Aggregation'!L:L,'EPA Export Aggregation'!$A:$A,$B24,'EPA Export Aggregation'!$D:$D,$A$1)*IF($A24="CH4",About!$D$58,IF($A24="N2O",About!$D$59,1))</f>
        <v>4.6956521739099998E-2</v>
      </c>
      <c r="J24" s="122">
        <f>SUMIFS('EPA Export Aggregation'!M:M,'EPA Export Aggregation'!$A:$A,$B24,'EPA Export Aggregation'!$D:$D,$A$1)*IF($A24="CH4",About!$D$58,IF($A24="N2O",About!$D$59,1))</f>
        <v>4.3920000000000001E-2</v>
      </c>
      <c r="K24" s="122">
        <f>SUMIFS('EPA Export Aggregation'!N:N,'EPA Export Aggregation'!$A:$A,$B24,'EPA Export Aggregation'!$D:$D,$A$1)*IF($A24="CH4",About!$D$58,IF($A24="N2O",About!$D$59,1))</f>
        <v>4.224E-2</v>
      </c>
      <c r="L24" s="122">
        <f>SUMIFS('EPA Export Aggregation'!O:O,'EPA Export Aggregation'!$A:$A,$B24,'EPA Export Aggregation'!$D:$D,$A$1)*IF($A24="CH4",About!$D$58,IF($A24="N2O",About!$D$59,1))</f>
        <v>5.7677884615400001E-2</v>
      </c>
      <c r="M24" s="122">
        <f>SUMIFS('EPA Export Aggregation'!P:P,'EPA Export Aggregation'!$A:$A,$B24,'EPA Export Aggregation'!$D:$D,$A$1)*IF($A24="CH4",About!$D$58,IF($A24="N2O",About!$D$59,1))</f>
        <v>4.19802259887E-2</v>
      </c>
      <c r="N24" s="122">
        <f>SUMIFS('EPA Export Aggregation'!Q:Q,'EPA Export Aggregation'!$A:$A,$B24,'EPA Export Aggregation'!$D:$D,$A$1)*IF($A24="CH4",About!$D$58,IF($A24="N2O",About!$D$59,1))</f>
        <v>5.1082365364299998E-2</v>
      </c>
      <c r="O24" s="122">
        <f>SUMIFS('EPA Export Aggregation'!R:R,'EPA Export Aggregation'!$A:$A,$B24,'EPA Export Aggregation'!$D:$D,$A$1)*IF($A24="CH4",About!$D$58,IF($A24="N2O",About!$D$59,1))</f>
        <v>5.5168954593499998E-2</v>
      </c>
      <c r="P24" s="122">
        <f>SUMIFS('EPA Export Aggregation'!S:S,'EPA Export Aggregation'!$A:$A,$B24,'EPA Export Aggregation'!$D:$D,$A$1)*IF($A24="CH4",About!$D$58,IF($A24="N2O",About!$D$59,1))</f>
        <v>4.7630769230800001E-2</v>
      </c>
      <c r="Q24" s="122">
        <f>SUMIFS('EPA Export Aggregation'!T:T,'EPA Export Aggregation'!$A:$A,$B24,'EPA Export Aggregation'!$D:$D,$A$1)*IF($A24="CH4",About!$D$58,IF($A24="N2O",About!$D$59,1))</f>
        <v>4.4880952380999997E-2</v>
      </c>
      <c r="R24" s="122">
        <f>SUMIFS('EPA Export Aggregation'!U:U,'EPA Export Aggregation'!$A:$A,$B24,'EPA Export Aggregation'!$D:$D,$A$1)*IF($A24="CH4",About!$D$58,IF($A24="N2O",About!$D$59,1))</f>
        <v>4.72147619048E-2</v>
      </c>
      <c r="S24" s="122">
        <f>SUMIFS('EPA Export Aggregation'!V:V,'EPA Export Aggregation'!$A:$A,$B24,'EPA Export Aggregation'!$D:$D,$A$1)*IF($A24="CH4",About!$D$58,IF($A24="N2O",About!$D$59,1))</f>
        <v>3.33214024836E-2</v>
      </c>
      <c r="T24" s="122">
        <f>SUMIFS('EPA Export Aggregation'!W:W,'EPA Export Aggregation'!$A:$A,$B24,'EPA Export Aggregation'!$D:$D,$A$1)*IF($A24="CH4",About!$D$58,IF($A24="N2O",About!$D$59,1))</f>
        <v>3.6763696128599997E-2</v>
      </c>
      <c r="U24" s="122">
        <f>SUMIFS('EPA Export Aggregation'!X:X,'EPA Export Aggregation'!$A:$A,$B24,'EPA Export Aggregation'!$D:$D,$A$1)*IF($A24="CH4",About!$D$58,IF($A24="N2O",About!$D$59,1))</f>
        <v>3.7865230095000001E-2</v>
      </c>
      <c r="V24" s="122">
        <f>SUMIFS('EPA Export Aggregation'!Y:Y,'EPA Export Aggregation'!$A:$A,$B24,'EPA Export Aggregation'!$D:$D,$A$1)*IF($A24="CH4",About!$D$58,IF($A24="N2O",About!$D$59,1))</f>
        <v>2.753834916E-2</v>
      </c>
      <c r="W24" s="122">
        <f>SUMIFS('EPA Export Aggregation'!Z:Z,'EPA Export Aggregation'!$A:$A,$B24,'EPA Export Aggregation'!$D:$D,$A$1)*IF($A24="CH4",About!$D$58,IF($A24="N2O",About!$D$59,1))</f>
        <v>4.5444272304700002E-2</v>
      </c>
      <c r="X24" s="122">
        <f>SUMIFS('EPA Export Aggregation'!AA:AA,'EPA Export Aggregation'!$A:$A,$B24,'EPA Export Aggregation'!$D:$D,$A$1)*IF($A24="CH4",About!$D$58,IF($A24="N2O",About!$D$59,1))</f>
        <v>8.9519166481900003E-2</v>
      </c>
      <c r="Y24" s="122">
        <f>SUMIFS('EPA Export Aggregation'!AB:AB,'EPA Export Aggregation'!$A:$A,$B24,'EPA Export Aggregation'!$D:$D,$A$1)*IF($A24="CH4",About!$D$58,IF($A24="N2O",About!$D$59,1))</f>
        <v>8.1907659499000002E-2</v>
      </c>
      <c r="Z24" s="122">
        <f>SUMIFS('EPA Export Aggregation'!AC:AC,'EPA Export Aggregation'!$A:$A,$B24,'EPA Export Aggregation'!$D:$D,$A$1)*IF($A24="CH4",About!$D$58,IF($A24="N2O",About!$D$59,1))</f>
        <v>7.3865198041800001E-2</v>
      </c>
      <c r="AA24" s="122">
        <f>SUMIFS('EPA Export Aggregation'!AD:AD,'EPA Export Aggregation'!$A:$A,$B24,'EPA Export Aggregation'!$D:$D,$A$1)*IF($A24="CH4",About!$D$58,IF($A24="N2O",About!$D$59,1))</f>
        <v>4.8979976339800002E-2</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75">
      <c r="A30" s="120" t="s">
        <v>479</v>
      </c>
      <c r="B30" s="121" t="s">
        <v>2031</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75">
      <c r="A33" s="120" t="s">
        <v>479</v>
      </c>
      <c r="B33" s="121" t="s">
        <v>2034</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122">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122">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0.15370146931510001</v>
      </c>
      <c r="AG33" s="122">
        <f>SUMIFS('EPA Export Aggregation'!AJ:AJ,'EPA Export Aggregation'!$A:$A,$B33,'EPA Export Aggregation'!$D:$D,$A$1)*IF($A33="CH4",About!$D$58,IF($A33="N2O",About!$D$59,1))</f>
        <v>0.29593687248520001</v>
      </c>
      <c r="AH33" s="122">
        <f>SUMIFS('EPA Export Aggregation'!AK:AK,'EPA Export Aggregation'!$A:$A,$B33,'EPA Export Aggregation'!$D:$D,$A$1)*IF($A33="CH4",About!$D$58,IF($A33="N2O",About!$D$59,1))</f>
        <v>0.30929129920289999</v>
      </c>
    </row>
    <row r="34" spans="1:34" x14ac:dyDescent="0.75">
      <c r="A34" s="120" t="s">
        <v>479</v>
      </c>
      <c r="B34" s="121" t="s">
        <v>2035</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1.5960641E-5</v>
      </c>
      <c r="D76" s="122">
        <f>SUMIFS('EPA Export Aggregation'!G:G,'EPA Export Aggregation'!$A:$A,$B76,'EPA Export Aggregation'!$D:$D,$A$1)*IF($A76="CH4",About!$D$58,IF($A76="N2O",About!$D$59,1))</f>
        <v>1.5960641E-5</v>
      </c>
      <c r="E76" s="122">
        <f>SUMIFS('EPA Export Aggregation'!H:H,'EPA Export Aggregation'!$A:$A,$B76,'EPA Export Aggregation'!$D:$D,$A$1)*IF($A76="CH4",About!$D$58,IF($A76="N2O",About!$D$59,1))</f>
        <v>1.5960641E-5</v>
      </c>
      <c r="F76" s="122">
        <f>SUMIFS('EPA Export Aggregation'!I:I,'EPA Export Aggregation'!$A:$A,$B76,'EPA Export Aggregation'!$D:$D,$A$1)*IF($A76="CH4",About!$D$58,IF($A76="N2O",About!$D$59,1))</f>
        <v>1.9950897200000001E-5</v>
      </c>
      <c r="G76" s="122">
        <f>SUMIFS('EPA Export Aggregation'!J:J,'EPA Export Aggregation'!$A:$A,$B76,'EPA Export Aggregation'!$D:$D,$A$1)*IF($A76="CH4",About!$D$58,IF($A76="N2O",About!$D$59,1))</f>
        <v>2.1945340299999999E-5</v>
      </c>
      <c r="H76" s="122">
        <f>SUMIFS('EPA Export Aggregation'!K:K,'EPA Export Aggregation'!$A:$A,$B76,'EPA Export Aggregation'!$D:$D,$A$1)*IF($A76="CH4",About!$D$58,IF($A76="N2O",About!$D$59,1))</f>
        <v>2.7577926300000002E-5</v>
      </c>
      <c r="I76" s="122">
        <f>SUMIFS('EPA Export Aggregation'!L:L,'EPA Export Aggregation'!$A:$A,$B76,'EPA Export Aggregation'!$D:$D,$A$1)*IF($A76="CH4",About!$D$58,IF($A76="N2O",About!$D$59,1))</f>
        <v>3.0623755499999998E-5</v>
      </c>
      <c r="J76" s="122">
        <f>SUMIFS('EPA Export Aggregation'!M:M,'EPA Export Aggregation'!$A:$A,$B76,'EPA Export Aggregation'!$D:$D,$A$1)*IF($A76="CH4",About!$D$58,IF($A76="N2O",About!$D$59,1))</f>
        <v>3.2364397299999998E-5</v>
      </c>
      <c r="K76" s="122">
        <f>SUMIFS('EPA Export Aggregation'!N:N,'EPA Export Aggregation'!$A:$A,$B76,'EPA Export Aggregation'!$D:$D,$A$1)*IF($A76="CH4",About!$D$58,IF($A76="N2O",About!$D$59,1))</f>
        <v>3.9683925599999999E-5</v>
      </c>
      <c r="L76" s="122">
        <f>SUMIFS('EPA Export Aggregation'!O:O,'EPA Export Aggregation'!$A:$A,$B76,'EPA Export Aggregation'!$D:$D,$A$1)*IF($A76="CH4",About!$D$58,IF($A76="N2O",About!$D$59,1))</f>
        <v>4.0268810900000002E-5</v>
      </c>
      <c r="M76" s="122">
        <f>SUMIFS('EPA Export Aggregation'!P:P,'EPA Export Aggregation'!$A:$A,$B76,'EPA Export Aggregation'!$D:$D,$A$1)*IF($A76="CH4",About!$D$58,IF($A76="N2O",About!$D$59,1))</f>
        <v>2.4523013699999999E-5</v>
      </c>
      <c r="N76" s="122">
        <f>SUMIFS('EPA Export Aggregation'!Q:Q,'EPA Export Aggregation'!$A:$A,$B76,'EPA Export Aggregation'!$D:$D,$A$1)*IF($A76="CH4",About!$D$58,IF($A76="N2O",About!$D$59,1))</f>
        <v>1.6296231500000001E-5</v>
      </c>
      <c r="O76" s="122">
        <f>SUMIFS('EPA Export Aggregation'!R:R,'EPA Export Aggregation'!$A:$A,$B76,'EPA Export Aggregation'!$D:$D,$A$1)*IF($A76="CH4",About!$D$58,IF($A76="N2O",About!$D$59,1))</f>
        <v>1.55796206E-5</v>
      </c>
      <c r="P76" s="122">
        <f>SUMIFS('EPA Export Aggregation'!S:S,'EPA Export Aggregation'!$A:$A,$B76,'EPA Export Aggregation'!$D:$D,$A$1)*IF($A76="CH4",About!$D$58,IF($A76="N2O",About!$D$59,1))</f>
        <v>1.6291182600000001E-5</v>
      </c>
      <c r="Q76" s="122">
        <f>SUMIFS('EPA Export Aggregation'!T:T,'EPA Export Aggregation'!$A:$A,$B76,'EPA Export Aggregation'!$D:$D,$A$1)*IF($A76="CH4",About!$D$58,IF($A76="N2O",About!$D$59,1))</f>
        <v>1.62204528E-5</v>
      </c>
      <c r="R76" s="122">
        <f>SUMIFS('EPA Export Aggregation'!U:U,'EPA Export Aggregation'!$A:$A,$B76,'EPA Export Aggregation'!$D:$D,$A$1)*IF($A76="CH4",About!$D$58,IF($A76="N2O",About!$D$59,1))</f>
        <v>1.55699547E-5</v>
      </c>
      <c r="S76" s="122">
        <f>SUMIFS('EPA Export Aggregation'!V:V,'EPA Export Aggregation'!$A:$A,$B76,'EPA Export Aggregation'!$D:$D,$A$1)*IF($A76="CH4",About!$D$58,IF($A76="N2O",About!$D$59,1))</f>
        <v>1.85385474E-5</v>
      </c>
      <c r="T76" s="122">
        <f>SUMIFS('EPA Export Aggregation'!W:W,'EPA Export Aggregation'!$A:$A,$B76,'EPA Export Aggregation'!$D:$D,$A$1)*IF($A76="CH4",About!$D$58,IF($A76="N2O",About!$D$59,1))</f>
        <v>1.8039898400000001E-5</v>
      </c>
      <c r="U76" s="122">
        <f>SUMIFS('EPA Export Aggregation'!X:X,'EPA Export Aggregation'!$A:$A,$B76,'EPA Export Aggregation'!$D:$D,$A$1)*IF($A76="CH4",About!$D$58,IF($A76="N2O",About!$D$59,1))</f>
        <v>1.70499203E-5</v>
      </c>
      <c r="V76" s="122">
        <f>SUMIFS('EPA Export Aggregation'!Y:Y,'EPA Export Aggregation'!$A:$A,$B76,'EPA Export Aggregation'!$D:$D,$A$1)*IF($A76="CH4",About!$D$58,IF($A76="N2O",About!$D$59,1))</f>
        <v>1.30849287E-5</v>
      </c>
      <c r="W76" s="122">
        <f>SUMIFS('EPA Export Aggregation'!Z:Z,'EPA Export Aggregation'!$A:$A,$B76,'EPA Export Aggregation'!$D:$D,$A$1)*IF($A76="CH4",About!$D$58,IF($A76="N2O",About!$D$59,1))</f>
        <v>1.74822919E-5</v>
      </c>
      <c r="X76" s="122">
        <f>SUMIFS('EPA Export Aggregation'!AA:AA,'EPA Export Aggregation'!$A:$A,$B76,'EPA Export Aggregation'!$D:$D,$A$1)*IF($A76="CH4",About!$D$58,IF($A76="N2O",About!$D$59,1))</f>
        <v>5.0518462340000002E-4</v>
      </c>
      <c r="Y76" s="122">
        <f>SUMIFS('EPA Export Aggregation'!AB:AB,'EPA Export Aggregation'!$A:$A,$B76,'EPA Export Aggregation'!$D:$D,$A$1)*IF($A76="CH4",About!$D$58,IF($A76="N2O",About!$D$59,1))</f>
        <v>5.4974907279999995E-4</v>
      </c>
      <c r="Z76" s="122">
        <f>SUMIFS('EPA Export Aggregation'!AC:AC,'EPA Export Aggregation'!$A:$A,$B76,'EPA Export Aggregation'!$D:$D,$A$1)*IF($A76="CH4",About!$D$58,IF($A76="N2O",About!$D$59,1))</f>
        <v>2.03329417E-5</v>
      </c>
      <c r="AA76" s="122">
        <f>SUMIFS('EPA Export Aggregation'!AD:AD,'EPA Export Aggregation'!$A:$A,$B76,'EPA Export Aggregation'!$D:$D,$A$1)*IF($A76="CH4",About!$D$58,IF($A76="N2O",About!$D$59,1))</f>
        <v>5.2954834699999997E-5</v>
      </c>
      <c r="AB76" s="122">
        <f>SUMIFS('EPA Export Aggregation'!AE:AE,'EPA Export Aggregation'!$A:$A,$B76,'EPA Export Aggregation'!$D:$D,$A$1)*IF($A76="CH4",About!$D$58,IF($A76="N2O",About!$D$59,1))</f>
        <v>8.2483560600000004E-5</v>
      </c>
      <c r="AC76" s="122">
        <f>SUMIFS('EPA Export Aggregation'!AF:AF,'EPA Export Aggregation'!$A:$A,$B76,'EPA Export Aggregation'!$D:$D,$A$1)*IF($A76="CH4",About!$D$58,IF($A76="N2O",About!$D$59,1))</f>
        <v>8.3702879699999998E-5</v>
      </c>
      <c r="AD76" s="122">
        <f>SUMIFS('EPA Export Aggregation'!AG:AG,'EPA Export Aggregation'!$A:$A,$B76,'EPA Export Aggregation'!$D:$D,$A$1)*IF($A76="CH4",About!$D$58,IF($A76="N2O",About!$D$59,1))</f>
        <v>8.2827880000000006E-5</v>
      </c>
      <c r="AE76" s="122">
        <f>SUMIFS('EPA Export Aggregation'!AH:AH,'EPA Export Aggregation'!$A:$A,$B76,'EPA Export Aggregation'!$D:$D,$A$1)*IF($A76="CH4",About!$D$58,IF($A76="N2O",About!$D$59,1))</f>
        <v>7.4094804600000001E-5</v>
      </c>
      <c r="AF76" s="122">
        <f>SUMIFS('EPA Export Aggregation'!AI:AI,'EPA Export Aggregation'!$A:$A,$B76,'EPA Export Aggregation'!$D:$D,$A$1)*IF($A76="CH4",About!$D$58,IF($A76="N2O",About!$D$59,1))</f>
        <v>6.2179312699999997E-5</v>
      </c>
      <c r="AG76" s="122">
        <f>SUMIFS('EPA Export Aggregation'!AJ:AJ,'EPA Export Aggregation'!$A:$A,$B76,'EPA Export Aggregation'!$D:$D,$A$1)*IF($A76="CH4",About!$D$58,IF($A76="N2O",About!$D$59,1))</f>
        <v>6.3726997500000005E-5</v>
      </c>
      <c r="AH76" s="122">
        <f>SUMIFS('EPA Export Aggregation'!AK:AK,'EPA Export Aggregation'!$A:$A,$B76,'EPA Export Aggregation'!$D:$D,$A$1)*IF($A76="CH4",About!$D$58,IF($A76="N2O",About!$D$59,1))</f>
        <v>6.67046725E-5</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2.2373450738359999E-4</v>
      </c>
      <c r="D80" s="122">
        <f>SUMIFS('EPA Export Aggregation'!G:G,'EPA Export Aggregation'!$A:$A,$B80,'EPA Export Aggregation'!$D:$D,$A$1)*IF($A80="CH4",About!$D$58,IF($A80="N2O",About!$D$59,1))</f>
        <v>2.2373450738359999E-4</v>
      </c>
      <c r="E80" s="122">
        <f>SUMIFS('EPA Export Aggregation'!H:H,'EPA Export Aggregation'!$A:$A,$B80,'EPA Export Aggregation'!$D:$D,$A$1)*IF($A80="CH4",About!$D$58,IF($A80="N2O",About!$D$59,1))</f>
        <v>2.2373450738359999E-4</v>
      </c>
      <c r="F80" s="122">
        <f>SUMIFS('EPA Export Aggregation'!I:I,'EPA Export Aggregation'!$A:$A,$B80,'EPA Export Aggregation'!$D:$D,$A$1)*IF($A80="CH4",About!$D$58,IF($A80="N2O",About!$D$59,1))</f>
        <v>2.7966746842979999E-4</v>
      </c>
      <c r="G80" s="122">
        <f>SUMIFS('EPA Export Aggregation'!J:J,'EPA Export Aggregation'!$A:$A,$B80,'EPA Export Aggregation'!$D:$D,$A$1)*IF($A80="CH4",About!$D$58,IF($A80="N2O",About!$D$59,1))</f>
        <v>3.0763405905259998E-4</v>
      </c>
      <c r="H80" s="122">
        <f>SUMIFS('EPA Export Aggregation'!K:K,'EPA Export Aggregation'!$A:$A,$B80,'EPA Export Aggregation'!$D:$D,$A$1)*IF($A80="CH4",About!$D$58,IF($A80="N2O",About!$D$59,1))</f>
        <v>3.8659080671739999E-4</v>
      </c>
      <c r="I80" s="122">
        <f>SUMIFS('EPA Export Aggregation'!L:L,'EPA Export Aggregation'!$A:$A,$B80,'EPA Export Aggregation'!$D:$D,$A$1)*IF($A80="CH4",About!$D$58,IF($A80="N2O",About!$D$59,1))</f>
        <v>4.2929469595249999E-4</v>
      </c>
      <c r="J80" s="122">
        <f>SUMIFS('EPA Export Aggregation'!M:M,'EPA Export Aggregation'!$A:$A,$B80,'EPA Export Aggregation'!$D:$D,$A$1)*IF($A80="CH4",About!$D$58,IF($A80="N2O",About!$D$59,1))</f>
        <v>4.5367927817259999E-4</v>
      </c>
      <c r="K80" s="122">
        <f>SUMIFS('EPA Export Aggregation'!N:N,'EPA Export Aggregation'!$A:$A,$B80,'EPA Export Aggregation'!$D:$D,$A$1)*IF($A80="CH4",About!$D$58,IF($A80="N2O",About!$D$59,1))</f>
        <v>5.5629143785690003E-4</v>
      </c>
      <c r="L80" s="122">
        <f>SUMIFS('EPA Export Aggregation'!O:O,'EPA Export Aggregation'!$A:$A,$B80,'EPA Export Aggregation'!$D:$D,$A$1)*IF($A80="CH4",About!$D$58,IF($A80="N2O",About!$D$59,1))</f>
        <v>5.6450210386349998E-4</v>
      </c>
      <c r="M80" s="122">
        <f>SUMIFS('EPA Export Aggregation'!P:P,'EPA Export Aggregation'!$A:$A,$B80,'EPA Export Aggregation'!$D:$D,$A$1)*IF($A80="CH4",About!$D$58,IF($A80="N2O",About!$D$59,1))</f>
        <v>4.814802433909E-4</v>
      </c>
      <c r="N80" s="122">
        <f>SUMIFS('EPA Export Aggregation'!Q:Q,'EPA Export Aggregation'!$A:$A,$B80,'EPA Export Aggregation'!$D:$D,$A$1)*IF($A80="CH4",About!$D$58,IF($A80="N2O",About!$D$59,1))</f>
        <v>3.388538348769E-4</v>
      </c>
      <c r="O80" s="122">
        <f>SUMIFS('EPA Export Aggregation'!R:R,'EPA Export Aggregation'!$A:$A,$B80,'EPA Export Aggregation'!$D:$D,$A$1)*IF($A80="CH4",About!$D$58,IF($A80="N2O",About!$D$59,1))</f>
        <v>3.3194628028469997E-4</v>
      </c>
      <c r="P80" s="122">
        <f>SUMIFS('EPA Export Aggregation'!S:S,'EPA Export Aggregation'!$A:$A,$B80,'EPA Export Aggregation'!$D:$D,$A$1)*IF($A80="CH4",About!$D$58,IF($A80="N2O",About!$D$59,1))</f>
        <v>3.0349092287239998E-4</v>
      </c>
      <c r="Q80" s="122">
        <f>SUMIFS('EPA Export Aggregation'!T:T,'EPA Export Aggregation'!$A:$A,$B80,'EPA Export Aggregation'!$D:$D,$A$1)*IF($A80="CH4",About!$D$58,IF($A80="N2O",About!$D$59,1))</f>
        <v>2.8189476965710002E-4</v>
      </c>
      <c r="R80" s="122">
        <f>SUMIFS('EPA Export Aggregation'!U:U,'EPA Export Aggregation'!$A:$A,$B80,'EPA Export Aggregation'!$D:$D,$A$1)*IF($A80="CH4",About!$D$58,IF($A80="N2O",About!$D$59,1))</f>
        <v>2.597271255427E-4</v>
      </c>
      <c r="S80" s="122">
        <f>SUMIFS('EPA Export Aggregation'!V:V,'EPA Export Aggregation'!$A:$A,$B80,'EPA Export Aggregation'!$D:$D,$A$1)*IF($A80="CH4",About!$D$58,IF($A80="N2O",About!$D$59,1))</f>
        <v>2.774985784646E-4</v>
      </c>
      <c r="T80" s="122">
        <f>SUMIFS('EPA Export Aggregation'!W:W,'EPA Export Aggregation'!$A:$A,$B80,'EPA Export Aggregation'!$D:$D,$A$1)*IF($A80="CH4",About!$D$58,IF($A80="N2O",About!$D$59,1))</f>
        <v>2.6516775564060002E-4</v>
      </c>
      <c r="U80" s="122">
        <f>SUMIFS('EPA Export Aggregation'!X:X,'EPA Export Aggregation'!$A:$A,$B80,'EPA Export Aggregation'!$D:$D,$A$1)*IF($A80="CH4",About!$D$58,IF($A80="N2O",About!$D$59,1))</f>
        <v>2.4097596502229999E-4</v>
      </c>
      <c r="V80" s="122">
        <f>SUMIFS('EPA Export Aggregation'!Y:Y,'EPA Export Aggregation'!$A:$A,$B80,'EPA Export Aggregation'!$D:$D,$A$1)*IF($A80="CH4",About!$D$58,IF($A80="N2O",About!$D$59,1))</f>
        <v>1.6529696495809999E-4</v>
      </c>
      <c r="W80" s="122">
        <f>SUMIFS('EPA Export Aggregation'!Z:Z,'EPA Export Aggregation'!$A:$A,$B80,'EPA Export Aggregation'!$D:$D,$A$1)*IF($A80="CH4",About!$D$58,IF($A80="N2O",About!$D$59,1))</f>
        <v>2.2217881990849999E-4</v>
      </c>
      <c r="X80" s="122">
        <f>SUMIFS('EPA Export Aggregation'!AA:AA,'EPA Export Aggregation'!$A:$A,$B80,'EPA Export Aggregation'!$D:$D,$A$1)*IF($A80="CH4",About!$D$58,IF($A80="N2O",About!$D$59,1))</f>
        <v>4.1722404876179999E-4</v>
      </c>
      <c r="Y80" s="122">
        <f>SUMIFS('EPA Export Aggregation'!AB:AB,'EPA Export Aggregation'!$A:$A,$B80,'EPA Export Aggregation'!$D:$D,$A$1)*IF($A80="CH4",About!$D$58,IF($A80="N2O",About!$D$59,1))</f>
        <v>4.0843206260679998E-4</v>
      </c>
      <c r="Z80" s="122">
        <f>SUMIFS('EPA Export Aggregation'!AC:AC,'EPA Export Aggregation'!$A:$A,$B80,'EPA Export Aggregation'!$D:$D,$A$1)*IF($A80="CH4",About!$D$58,IF($A80="N2O",About!$D$59,1))</f>
        <v>2.2101129186100001E-4</v>
      </c>
      <c r="AA80" s="122">
        <f>SUMIFS('EPA Export Aggregation'!AD:AD,'EPA Export Aggregation'!$A:$A,$B80,'EPA Export Aggregation'!$D:$D,$A$1)*IF($A80="CH4",About!$D$58,IF($A80="N2O",About!$D$59,1))</f>
        <v>5.7201455849409995E-4</v>
      </c>
      <c r="AB80" s="122">
        <f>SUMIFS('EPA Export Aggregation'!AE:AE,'EPA Export Aggregation'!$A:$A,$B80,'EPA Export Aggregation'!$D:$D,$A$1)*IF($A80="CH4",About!$D$58,IF($A80="N2O",About!$D$59,1))</f>
        <v>1.0925046496947999E-3</v>
      </c>
      <c r="AC80" s="122">
        <f>SUMIFS('EPA Export Aggregation'!AF:AF,'EPA Export Aggregation'!$A:$A,$B80,'EPA Export Aggregation'!$D:$D,$A$1)*IF($A80="CH4",About!$D$58,IF($A80="N2O",About!$D$59,1))</f>
        <v>9.6845319163120004E-4</v>
      </c>
      <c r="AD80" s="122">
        <f>SUMIFS('EPA Export Aggregation'!AG:AG,'EPA Export Aggregation'!$A:$A,$B80,'EPA Export Aggregation'!$D:$D,$A$1)*IF($A80="CH4",About!$D$58,IF($A80="N2O",About!$D$59,1))</f>
        <v>9.3223583762909999E-4</v>
      </c>
      <c r="AE80" s="122">
        <f>SUMIFS('EPA Export Aggregation'!AH:AH,'EPA Export Aggregation'!$A:$A,$B80,'EPA Export Aggregation'!$D:$D,$A$1)*IF($A80="CH4",About!$D$58,IF($A80="N2O",About!$D$59,1))</f>
        <v>8.6075296883720003E-4</v>
      </c>
      <c r="AF80" s="122">
        <f>SUMIFS('EPA Export Aggregation'!AI:AI,'EPA Export Aggregation'!$A:$A,$B80,'EPA Export Aggregation'!$D:$D,$A$1)*IF($A80="CH4",About!$D$58,IF($A80="N2O",About!$D$59,1))</f>
        <v>7.1545021320000004E-4</v>
      </c>
      <c r="AG80" s="122">
        <f>SUMIFS('EPA Export Aggregation'!AJ:AJ,'EPA Export Aggregation'!$A:$A,$B80,'EPA Export Aggregation'!$D:$D,$A$1)*IF($A80="CH4",About!$D$58,IF($A80="N2O",About!$D$59,1))</f>
        <v>5.5278984224560001E-4</v>
      </c>
      <c r="AH80" s="122">
        <f>SUMIFS('EPA Export Aggregation'!AK:AK,'EPA Export Aggregation'!$A:$A,$B80,'EPA Export Aggregation'!$D:$D,$A$1)*IF($A80="CH4",About!$D$58,IF($A80="N2O",About!$D$59,1))</f>
        <v>5.6760408763450001E-4</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4.4974300000000001E-5</v>
      </c>
      <c r="D84" s="122">
        <f>SUMIFS('EPA Export Aggregation'!G:G,'EPA Export Aggregation'!$A:$A,$B84,'EPA Export Aggregation'!$D:$D,$A$1)*IF($A84="CH4",About!$D$58,IF($A84="N2O",About!$D$59,1))</f>
        <v>4.4974300000000001E-5</v>
      </c>
      <c r="E84" s="122">
        <f>SUMIFS('EPA Export Aggregation'!H:H,'EPA Export Aggregation'!$A:$A,$B84,'EPA Export Aggregation'!$D:$D,$A$1)*IF($A84="CH4",About!$D$58,IF($A84="N2O",About!$D$59,1))</f>
        <v>4.4974300000000001E-5</v>
      </c>
      <c r="F84" s="122">
        <f>SUMIFS('EPA Export Aggregation'!I:I,'EPA Export Aggregation'!$A:$A,$B84,'EPA Export Aggregation'!$D:$D,$A$1)*IF($A84="CH4",About!$D$58,IF($A84="N2O",About!$D$59,1))</f>
        <v>5.62167E-5</v>
      </c>
      <c r="G84" s="122">
        <f>SUMIFS('EPA Export Aggregation'!J:J,'EPA Export Aggregation'!$A:$A,$B84,'EPA Export Aggregation'!$D:$D,$A$1)*IF($A84="CH4",About!$D$58,IF($A84="N2O",About!$D$59,1))</f>
        <v>6.1837900000000006E-5</v>
      </c>
      <c r="H84" s="122">
        <f>SUMIFS('EPA Export Aggregation'!K:K,'EPA Export Aggregation'!$A:$A,$B84,'EPA Export Aggregation'!$D:$D,$A$1)*IF($A84="CH4",About!$D$58,IF($A84="N2O",About!$D$59,1))</f>
        <v>7.7709799999999999E-5</v>
      </c>
      <c r="I84" s="122">
        <f>SUMIFS('EPA Export Aggregation'!L:L,'EPA Export Aggregation'!$A:$A,$B84,'EPA Export Aggregation'!$D:$D,$A$1)*IF($A84="CH4",About!$D$58,IF($A84="N2O",About!$D$59,1))</f>
        <v>8.6294349999999995E-5</v>
      </c>
      <c r="J84" s="122">
        <f>SUMIFS('EPA Export Aggregation'!M:M,'EPA Export Aggregation'!$A:$A,$B84,'EPA Export Aggregation'!$D:$D,$A$1)*IF($A84="CH4",About!$D$58,IF($A84="N2O",About!$D$59,1))</f>
        <v>9.1196450000000003E-5</v>
      </c>
      <c r="K84" s="122">
        <f>SUMIFS('EPA Export Aggregation'!N:N,'EPA Export Aggregation'!$A:$A,$B84,'EPA Export Aggregation'!$D:$D,$A$1)*IF($A84="CH4",About!$D$58,IF($A84="N2O",About!$D$59,1))</f>
        <v>1.118224E-4</v>
      </c>
      <c r="L84" s="122">
        <f>SUMIFS('EPA Export Aggregation'!O:O,'EPA Export Aggregation'!$A:$A,$B84,'EPA Export Aggregation'!$D:$D,$A$1)*IF($A84="CH4",About!$D$58,IF($A84="N2O",About!$D$59,1))</f>
        <v>1.1347209999999999E-4</v>
      </c>
      <c r="M84" s="122">
        <f>SUMIFS('EPA Export Aggregation'!P:P,'EPA Export Aggregation'!$A:$A,$B84,'EPA Export Aggregation'!$D:$D,$A$1)*IF($A84="CH4",About!$D$58,IF($A84="N2O",About!$D$59,1))</f>
        <v>9.17158E-5</v>
      </c>
      <c r="N84" s="122">
        <f>SUMIFS('EPA Export Aggregation'!Q:Q,'EPA Export Aggregation'!$A:$A,$B84,'EPA Export Aggregation'!$D:$D,$A$1)*IF($A84="CH4",About!$D$58,IF($A84="N2O",About!$D$59,1))</f>
        <v>6.2357250000000003E-5</v>
      </c>
      <c r="O84" s="122">
        <f>SUMIFS('EPA Export Aggregation'!R:R,'EPA Export Aggregation'!$A:$A,$B84,'EPA Export Aggregation'!$D:$D,$A$1)*IF($A84="CH4",About!$D$58,IF($A84="N2O",About!$D$59,1))</f>
        <v>5.5351900000000001E-5</v>
      </c>
      <c r="P84" s="122">
        <f>SUMIFS('EPA Export Aggregation'!S:S,'EPA Export Aggregation'!$A:$A,$B84,'EPA Export Aggregation'!$D:$D,$A$1)*IF($A84="CH4",About!$D$58,IF($A84="N2O",About!$D$59,1))</f>
        <v>6.6681249999999998E-5</v>
      </c>
      <c r="Q84" s="122">
        <f>SUMIFS('EPA Export Aggregation'!T:T,'EPA Export Aggregation'!$A:$A,$B84,'EPA Export Aggregation'!$D:$D,$A$1)*IF($A84="CH4",About!$D$58,IF($A84="N2O",About!$D$59,1))</f>
        <v>6.4009299999999997E-5</v>
      </c>
      <c r="R84" s="122">
        <f>SUMIFS('EPA Export Aggregation'!U:U,'EPA Export Aggregation'!$A:$A,$B84,'EPA Export Aggregation'!$D:$D,$A$1)*IF($A84="CH4",About!$D$58,IF($A84="N2O",About!$D$59,1))</f>
        <v>6.9604649999999998E-5</v>
      </c>
      <c r="S84" s="122">
        <f>SUMIFS('EPA Export Aggregation'!V:V,'EPA Export Aggregation'!$A:$A,$B84,'EPA Export Aggregation'!$D:$D,$A$1)*IF($A84="CH4",About!$D$58,IF($A84="N2O",About!$D$59,1))</f>
        <v>6.7593050000000005E-5</v>
      </c>
      <c r="T84" s="122">
        <f>SUMIFS('EPA Export Aggregation'!W:W,'EPA Export Aggregation'!$A:$A,$B84,'EPA Export Aggregation'!$D:$D,$A$1)*IF($A84="CH4",About!$D$58,IF($A84="N2O",About!$D$59,1))</f>
        <v>5.4383699999999999E-5</v>
      </c>
      <c r="U84" s="122">
        <f>SUMIFS('EPA Export Aggregation'!X:X,'EPA Export Aggregation'!$A:$A,$B84,'EPA Export Aggregation'!$D:$D,$A$1)*IF($A84="CH4",About!$D$58,IF($A84="N2O",About!$D$59,1))</f>
        <v>4.9939850000000003E-5</v>
      </c>
      <c r="V84" s="122">
        <f>SUMIFS('EPA Export Aggregation'!Y:Y,'EPA Export Aggregation'!$A:$A,$B84,'EPA Export Aggregation'!$D:$D,$A$1)*IF($A84="CH4",About!$D$58,IF($A84="N2O",About!$D$59,1))</f>
        <v>3.8159299999999999E-5</v>
      </c>
      <c r="W84" s="122">
        <f>SUMIFS('EPA Export Aggregation'!Z:Z,'EPA Export Aggregation'!$A:$A,$B84,'EPA Export Aggregation'!$D:$D,$A$1)*IF($A84="CH4",About!$D$58,IF($A84="N2O",About!$D$59,1))</f>
        <v>4.9890499999999999E-5</v>
      </c>
      <c r="X84" s="122">
        <f>SUMIFS('EPA Export Aggregation'!AA:AA,'EPA Export Aggregation'!$A:$A,$B84,'EPA Export Aggregation'!$D:$D,$A$1)*IF($A84="CH4",About!$D$58,IF($A84="N2O",About!$D$59,1))</f>
        <v>4.6682750000000003E-5</v>
      </c>
      <c r="Y84" s="122">
        <f>SUMIFS('EPA Export Aggregation'!AB:AB,'EPA Export Aggregation'!$A:$A,$B84,'EPA Export Aggregation'!$D:$D,$A$1)*IF($A84="CH4",About!$D$58,IF($A84="N2O",About!$D$59,1))</f>
        <v>4.91338E-5</v>
      </c>
      <c r="Z84" s="122">
        <f>SUMIFS('EPA Export Aggregation'!AC:AC,'EPA Export Aggregation'!$A:$A,$B84,'EPA Export Aggregation'!$D:$D,$A$1)*IF($A84="CH4",About!$D$58,IF($A84="N2O",About!$D$59,1))</f>
        <v>5.6855899999999999E-5</v>
      </c>
      <c r="AA84" s="122">
        <f>SUMIFS('EPA Export Aggregation'!AD:AD,'EPA Export Aggregation'!$A:$A,$B84,'EPA Export Aggregation'!$D:$D,$A$1)*IF($A84="CH4",About!$D$58,IF($A84="N2O",About!$D$59,1))</f>
        <v>1.5267245000000001E-4</v>
      </c>
      <c r="AB84" s="122">
        <f>SUMIFS('EPA Export Aggregation'!AE:AE,'EPA Export Aggregation'!$A:$A,$B84,'EPA Export Aggregation'!$D:$D,$A$1)*IF($A84="CH4",About!$D$58,IF($A84="N2O",About!$D$59,1))</f>
        <v>2.3419395E-4</v>
      </c>
      <c r="AC84" s="122">
        <f>SUMIFS('EPA Export Aggregation'!AF:AF,'EPA Export Aggregation'!$A:$A,$B84,'EPA Export Aggregation'!$D:$D,$A$1)*IF($A84="CH4",About!$D$58,IF($A84="N2O",About!$D$59,1))</f>
        <v>2.8704309999999999E-4</v>
      </c>
      <c r="AD84" s="122">
        <f>SUMIFS('EPA Export Aggregation'!AG:AG,'EPA Export Aggregation'!$A:$A,$B84,'EPA Export Aggregation'!$D:$D,$A$1)*IF($A84="CH4",About!$D$58,IF($A84="N2O",About!$D$59,1))</f>
        <v>2.5447445000000002E-4</v>
      </c>
      <c r="AE84" s="122">
        <f>SUMIFS('EPA Export Aggregation'!AH:AH,'EPA Export Aggregation'!$A:$A,$B84,'EPA Export Aggregation'!$D:$D,$A$1)*IF($A84="CH4",About!$D$58,IF($A84="N2O",About!$D$59,1))</f>
        <v>2.5169675000000002E-4</v>
      </c>
      <c r="AF84" s="122">
        <f>SUMIFS('EPA Export Aggregation'!AI:AI,'EPA Export Aggregation'!$A:$A,$B84,'EPA Export Aggregation'!$D:$D,$A$1)*IF($A84="CH4",About!$D$58,IF($A84="N2O",About!$D$59,1))</f>
        <v>2.4123689999999999E-4</v>
      </c>
      <c r="AG84" s="122">
        <f>SUMIFS('EPA Export Aggregation'!AJ:AJ,'EPA Export Aggregation'!$A:$A,$B84,'EPA Export Aggregation'!$D:$D,$A$1)*IF($A84="CH4",About!$D$58,IF($A84="N2O",About!$D$59,1))</f>
        <v>2.9271365000000001E-4</v>
      </c>
      <c r="AH84" s="122">
        <f>SUMIFS('EPA Export Aggregation'!AK:AK,'EPA Export Aggregation'!$A:$A,$B84,'EPA Export Aggregation'!$D:$D,$A$1)*IF($A84="CH4",About!$D$58,IF($A84="N2O",About!$D$59,1))</f>
        <v>3.5621535000000001E-4</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3.94933E-6</v>
      </c>
      <c r="D87" s="122">
        <f>SUMIFS('EPA Export Aggregation'!$F:$F,'EPA Export Aggregation'!$A:$A,$B87,'EPA Export Aggregation'!$D:$D,$A$1)*IF($A87="CH4",About!$D$58,IF($A87="N2O",About!$D$59,1))</f>
        <v>3.94933E-6</v>
      </c>
      <c r="E87" s="122">
        <f>SUMIFS('EPA Export Aggregation'!$F:$F,'EPA Export Aggregation'!$A:$A,$B87,'EPA Export Aggregation'!$D:$D,$A$1)*IF($A87="CH4",About!$D$58,IF($A87="N2O",About!$D$59,1))</f>
        <v>3.94933E-6</v>
      </c>
      <c r="F87" s="122">
        <f>SUMIFS('EPA Export Aggregation'!$F:$F,'EPA Export Aggregation'!$A:$A,$B87,'EPA Export Aggregation'!$D:$D,$A$1)*IF($A87="CH4",About!$D$58,IF($A87="N2O",About!$D$59,1))</f>
        <v>3.94933E-6</v>
      </c>
      <c r="G87" s="122">
        <f>SUMIFS('EPA Export Aggregation'!$F:$F,'EPA Export Aggregation'!$A:$A,$B87,'EPA Export Aggregation'!$D:$D,$A$1)*IF($A87="CH4",About!$D$58,IF($A87="N2O",About!$D$59,1))</f>
        <v>3.94933E-6</v>
      </c>
      <c r="H87" s="122">
        <f>SUMIFS('EPA Export Aggregation'!$F:$F,'EPA Export Aggregation'!$A:$A,$B87,'EPA Export Aggregation'!$D:$D,$A$1)*IF($A87="CH4",About!$D$58,IF($A87="N2O",About!$D$59,1))</f>
        <v>3.94933E-6</v>
      </c>
      <c r="I87" s="122">
        <f>SUMIFS('EPA Export Aggregation'!$F:$F,'EPA Export Aggregation'!$A:$A,$B87,'EPA Export Aggregation'!$D:$D,$A$1)*IF($A87="CH4",About!$D$58,IF($A87="N2O",About!$D$59,1))</f>
        <v>3.94933E-6</v>
      </c>
      <c r="J87" s="122">
        <f>SUMIFS('EPA Export Aggregation'!$F:$F,'EPA Export Aggregation'!$A:$A,$B87,'EPA Export Aggregation'!$D:$D,$A$1)*IF($A87="CH4",About!$D$58,IF($A87="N2O",About!$D$59,1))</f>
        <v>3.94933E-6</v>
      </c>
      <c r="K87" s="122">
        <f>SUMIFS('EPA Export Aggregation'!$F:$F,'EPA Export Aggregation'!$A:$A,$B87,'EPA Export Aggregation'!$D:$D,$A$1)*IF($A87="CH4",About!$D$58,IF($A87="N2O",About!$D$59,1))</f>
        <v>3.94933E-6</v>
      </c>
      <c r="L87" s="122">
        <f>SUMIFS('EPA Export Aggregation'!$F:$F,'EPA Export Aggregation'!$A:$A,$B87,'EPA Export Aggregation'!$D:$D,$A$1)*IF($A87="CH4",About!$D$58,IF($A87="N2O",About!$D$59,1))</f>
        <v>3.94933E-6</v>
      </c>
      <c r="M87" s="122">
        <f>SUMIFS('EPA Export Aggregation'!$F:$F,'EPA Export Aggregation'!$A:$A,$B87,'EPA Export Aggregation'!$D:$D,$A$1)*IF($A87="CH4",About!$D$58,IF($A87="N2O",About!$D$59,1))</f>
        <v>3.94933E-6</v>
      </c>
      <c r="N87" s="122">
        <f>SUMIFS('EPA Export Aggregation'!$F:$F,'EPA Export Aggregation'!$A:$A,$B87,'EPA Export Aggregation'!$D:$D,$A$1)*IF($A87="CH4",About!$D$58,IF($A87="N2O",About!$D$59,1))</f>
        <v>3.94933E-6</v>
      </c>
      <c r="O87" s="122">
        <f>SUMIFS('EPA Export Aggregation'!$F:$F,'EPA Export Aggregation'!$A:$A,$B87,'EPA Export Aggregation'!$D:$D,$A$1)*IF($A87="CH4",About!$D$58,IF($A87="N2O",About!$D$59,1))</f>
        <v>3.94933E-6</v>
      </c>
      <c r="P87" s="122">
        <f>SUMIFS('EPA Export Aggregation'!$F:$F,'EPA Export Aggregation'!$A:$A,$B87,'EPA Export Aggregation'!$D:$D,$A$1)*IF($A87="CH4",About!$D$58,IF($A87="N2O",About!$D$59,1))</f>
        <v>3.94933E-6</v>
      </c>
      <c r="Q87" s="122">
        <f>SUMIFS('EPA Export Aggregation'!$F:$F,'EPA Export Aggregation'!$A:$A,$B87,'EPA Export Aggregation'!$D:$D,$A$1)*IF($A87="CH4",About!$D$58,IF($A87="N2O",About!$D$59,1))</f>
        <v>3.94933E-6</v>
      </c>
      <c r="R87" s="122">
        <f>SUMIFS('EPA Export Aggregation'!$F:$F,'EPA Export Aggregation'!$A:$A,$B87,'EPA Export Aggregation'!$D:$D,$A$1)*IF($A87="CH4",About!$D$58,IF($A87="N2O",About!$D$59,1))</f>
        <v>3.94933E-6</v>
      </c>
      <c r="S87" s="122">
        <f>SUMIFS('EPA Export Aggregation'!$F:$F,'EPA Export Aggregation'!$A:$A,$B87,'EPA Export Aggregation'!$D:$D,$A$1)*IF($A87="CH4",About!$D$58,IF($A87="N2O",About!$D$59,1))</f>
        <v>3.94933E-6</v>
      </c>
      <c r="T87" s="122">
        <f>SUMIFS('EPA Export Aggregation'!$F:$F,'EPA Export Aggregation'!$A:$A,$B87,'EPA Export Aggregation'!$D:$D,$A$1)*IF($A87="CH4",About!$D$58,IF($A87="N2O",About!$D$59,1))</f>
        <v>3.94933E-6</v>
      </c>
      <c r="U87" s="122">
        <f>SUMIFS('EPA Export Aggregation'!$F:$F,'EPA Export Aggregation'!$A:$A,$B87,'EPA Export Aggregation'!$D:$D,$A$1)*IF($A87="CH4",About!$D$58,IF($A87="N2O",About!$D$59,1))</f>
        <v>3.94933E-6</v>
      </c>
      <c r="V87" s="122">
        <f>SUMIFS('EPA Export Aggregation'!$F:$F,'EPA Export Aggregation'!$A:$A,$B87,'EPA Export Aggregation'!$D:$D,$A$1)*IF($A87="CH4",About!$D$58,IF($A87="N2O",About!$D$59,1))</f>
        <v>3.94933E-6</v>
      </c>
      <c r="W87" s="122">
        <f>SUMIFS('EPA Export Aggregation'!$F:$F,'EPA Export Aggregation'!$A:$A,$B87,'EPA Export Aggregation'!$D:$D,$A$1)*IF($A87="CH4",About!$D$58,IF($A87="N2O",About!$D$59,1))</f>
        <v>3.94933E-6</v>
      </c>
      <c r="X87" s="122">
        <f>SUMIFS('EPA Export Aggregation'!$F:$F,'EPA Export Aggregation'!$A:$A,$B87,'EPA Export Aggregation'!$D:$D,$A$1)*IF($A87="CH4",About!$D$58,IF($A87="N2O",About!$D$59,1))</f>
        <v>3.94933E-6</v>
      </c>
      <c r="Y87" s="122">
        <f>SUMIFS('EPA Export Aggregation'!$F:$F,'EPA Export Aggregation'!$A:$A,$B87,'EPA Export Aggregation'!$D:$D,$A$1)*IF($A87="CH4",About!$D$58,IF($A87="N2O",About!$D$59,1))</f>
        <v>3.94933E-6</v>
      </c>
      <c r="Z87" s="122">
        <f>SUMIFS('EPA Export Aggregation'!$F:$F,'EPA Export Aggregation'!$A:$A,$B87,'EPA Export Aggregation'!$D:$D,$A$1)*IF($A87="CH4",About!$D$58,IF($A87="N2O",About!$D$59,1))</f>
        <v>3.94933E-6</v>
      </c>
      <c r="AA87" s="122">
        <f>SUMIFS('EPA Export Aggregation'!$F:$F,'EPA Export Aggregation'!$A:$A,$B87,'EPA Export Aggregation'!$D:$D,$A$1)*IF($A87="CH4",About!$D$58,IF($A87="N2O",About!$D$59,1))</f>
        <v>3.94933E-6</v>
      </c>
      <c r="AB87" s="122">
        <f>SUMIFS('EPA Export Aggregation'!$F:$F,'EPA Export Aggregation'!$A:$A,$B87,'EPA Export Aggregation'!$D:$D,$A$1)*IF($A87="CH4",About!$D$58,IF($A87="N2O",About!$D$59,1))</f>
        <v>3.94933E-6</v>
      </c>
      <c r="AC87" s="122">
        <f>SUMIFS('EPA Export Aggregation'!$F:$F,'EPA Export Aggregation'!$A:$A,$B87,'EPA Export Aggregation'!$D:$D,$A$1)*IF($A87="CH4",About!$D$58,IF($A87="N2O",About!$D$59,1))</f>
        <v>3.94933E-6</v>
      </c>
      <c r="AD87" s="122">
        <f>SUMIFS('EPA Export Aggregation'!$F:$F,'EPA Export Aggregation'!$A:$A,$B87,'EPA Export Aggregation'!$D:$D,$A$1)*IF($A87="CH4",About!$D$58,IF($A87="N2O",About!$D$59,1))</f>
        <v>3.94933E-6</v>
      </c>
      <c r="AE87" s="122">
        <f>SUMIFS('EPA Export Aggregation'!$F:$F,'EPA Export Aggregation'!$A:$A,$B87,'EPA Export Aggregation'!$D:$D,$A$1)*IF($A87="CH4",About!$D$58,IF($A87="N2O",About!$D$59,1))</f>
        <v>3.94933E-6</v>
      </c>
      <c r="AF87" s="122">
        <f>SUMIFS('EPA Export Aggregation'!$F:$F,'EPA Export Aggregation'!$A:$A,$B87,'EPA Export Aggregation'!$D:$D,$A$1)*IF($A87="CH4",About!$D$58,IF($A87="N2O",About!$D$59,1))</f>
        <v>3.94933E-6</v>
      </c>
      <c r="AG87" s="122">
        <f>SUMIFS('EPA Export Aggregation'!$F:$F,'EPA Export Aggregation'!$A:$A,$B87,'EPA Export Aggregation'!$D:$D,$A$1)*IF($A87="CH4",About!$D$58,IF($A87="N2O",About!$D$59,1))</f>
        <v>3.94933E-6</v>
      </c>
      <c r="AH87" s="122">
        <f>SUMIFS('EPA Export Aggregation'!$F:$F,'EPA Export Aggregation'!$A:$A,$B87,'EPA Export Aggregation'!$D:$D,$A$1)*IF($A87="CH4",About!$D$58,IF($A87="N2O",About!$D$59,1))</f>
        <v>3.94933E-6</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2025-02-06T19:54:39Z</dcterms:modified>
</cp:coreProperties>
</file>