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elec\EIaE\"/>
    </mc:Choice>
  </mc:AlternateContent>
  <xr:revisionPtr revIDLastSave="0" documentId="8_{A4072076-68B0-43BA-A108-5E7A5246162D}"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M1370" i="22" s="1"/>
  <c r="E52" i="23"/>
  <c r="E3" i="23"/>
  <c r="E42" i="23"/>
  <c r="E14" i="23"/>
  <c r="E11" i="23"/>
  <c r="E45" i="23"/>
  <c r="E44" i="23"/>
  <c r="E34" i="23"/>
  <c r="K1155" i="22" s="1"/>
  <c r="E37" i="23"/>
  <c r="E39" i="23"/>
  <c r="E30" i="23"/>
  <c r="E36" i="23"/>
  <c r="E17" i="23"/>
  <c r="E19" i="23"/>
  <c r="E38" i="23"/>
  <c r="E53" i="23"/>
  <c r="L1444" i="22" s="1"/>
  <c r="E46" i="23"/>
  <c r="E32" i="23"/>
  <c r="E15" i="23"/>
  <c r="E33" i="23"/>
  <c r="E35" i="23"/>
  <c r="E25" i="23"/>
  <c r="E41" i="23"/>
  <c r="E50" i="23"/>
  <c r="J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71" i="22"/>
  <c r="O1371" i="22"/>
  <c r="Q1361" i="22"/>
  <c r="L1365" i="22"/>
  <c r="N1366" i="22"/>
  <c r="K1368" i="22"/>
  <c r="Q1368" i="22"/>
  <c r="L1372" i="22"/>
  <c r="G1361" i="22"/>
  <c r="F1364" i="22"/>
  <c r="G1373" i="22"/>
  <c r="J1361"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G1445" i="22"/>
  <c r="J1438" i="22"/>
  <c r="L1447" i="22"/>
  <c r="O1440" i="22"/>
  <c r="H1435" i="22"/>
  <c r="O1443" i="22"/>
  <c r="H1438" i="22"/>
  <c r="J1447" i="22"/>
  <c r="P1441" i="22"/>
  <c r="I1436" i="22"/>
  <c r="F1446" i="22"/>
  <c r="G1441" i="22"/>
  <c r="H1436" i="22"/>
  <c r="L1446" i="22"/>
  <c r="M1441" i="22"/>
  <c r="N1436" i="22"/>
  <c r="F1447" i="22"/>
  <c r="G1442" i="22"/>
  <c r="H1437" i="22"/>
  <c r="J1437" i="22"/>
  <c r="K1440" i="22"/>
  <c r="P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R1402" i="22"/>
  <c r="I1399" i="22"/>
  <c r="F1398" i="22"/>
  <c r="K1400" i="22"/>
  <c r="F1399" i="22"/>
  <c r="H1395" i="22"/>
  <c r="R1393" i="22"/>
  <c r="I1390" i="22"/>
  <c r="F1389" i="22"/>
  <c r="J1400" i="22"/>
  <c r="R1398" i="22"/>
  <c r="G1395" i="22"/>
  <c r="Q1393" i="22"/>
  <c r="H1390" i="22"/>
  <c r="P1403" i="22"/>
  <c r="M1399" i="22"/>
  <c r="H1398" i="22"/>
  <c r="K1394" i="22"/>
  <c r="H1393" i="22"/>
  <c r="L1389" i="22"/>
  <c r="F1403" i="22"/>
  <c r="P1398" i="22"/>
  <c r="K1397" i="22"/>
  <c r="O1393" i="22"/>
  <c r="L1392" i="22"/>
  <c r="N1403" i="22"/>
  <c r="H1402" i="22"/>
  <c r="R1397" i="22"/>
  <c r="O1396" i="22"/>
  <c r="F1393" i="22"/>
  <c r="P1391" i="22"/>
  <c r="O1402" i="22"/>
  <c r="J1401" i="22"/>
  <c r="H1397" i="22"/>
  <c r="R1395" i="22"/>
  <c r="I1392" i="22"/>
  <c r="F1391" i="22"/>
  <c r="R1401" i="22"/>
  <c r="P1399" i="22"/>
  <c r="J1399" i="22"/>
  <c r="H1394" i="22"/>
  <c r="F1394" i="22"/>
  <c r="G1389" i="22"/>
  <c r="K1401" i="22"/>
  <c r="Q1395" i="22"/>
  <c r="P1392" i="22"/>
  <c r="F1400" i="22"/>
  <c r="R1392" i="22"/>
  <c r="O140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R1437" i="22" l="1"/>
  <c r="O1444" i="22"/>
  <c r="N1441" i="22"/>
  <c r="R1435" i="22"/>
  <c r="Q1440" i="22"/>
  <c r="P1445" i="22"/>
  <c r="K1435" i="22"/>
  <c r="J1440" i="22"/>
  <c r="I1445" i="22"/>
  <c r="R1434" i="22"/>
  <c r="Q1439" i="22"/>
  <c r="P1444" i="22"/>
  <c r="F1435" i="22"/>
  <c r="M1440" i="22"/>
  <c r="G1446" i="22"/>
  <c r="R1436" i="22"/>
  <c r="L1442" i="22"/>
  <c r="F1448" i="22"/>
  <c r="Q1438" i="22"/>
  <c r="N1445" i="22"/>
  <c r="G1437" i="22"/>
  <c r="I1443" i="22"/>
  <c r="R1359" i="22"/>
  <c r="K1361" i="22"/>
  <c r="O1373" i="22"/>
  <c r="L1364" i="22"/>
  <c r="H1361" i="22"/>
  <c r="H1365" i="22"/>
  <c r="O1364" i="22"/>
  <c r="R1362" i="22"/>
  <c r="P1372" i="22"/>
  <c r="N1371" i="22"/>
  <c r="F1368" i="22"/>
  <c r="L1367" i="22"/>
  <c r="J1162" i="22"/>
  <c r="F1157" i="22"/>
  <c r="L1150" i="22"/>
  <c r="J1030" i="22"/>
  <c r="G1039" i="22"/>
  <c r="K1034"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M1403" i="22"/>
  <c r="Q1442" i="22"/>
  <c r="L1435" i="22"/>
  <c r="M1446" i="22"/>
  <c r="M1436" i="22"/>
  <c r="L1441" i="22"/>
  <c r="K1446" i="22"/>
  <c r="F1436" i="22"/>
  <c r="R1440" i="22"/>
  <c r="Q1445" i="22"/>
  <c r="M1435" i="22"/>
  <c r="L1440" i="22"/>
  <c r="K1445" i="22"/>
  <c r="N1435" i="22"/>
  <c r="H1441" i="22"/>
  <c r="O1446" i="22"/>
  <c r="M1437" i="22"/>
  <c r="G1443" i="22"/>
  <c r="N1448" i="22"/>
  <c r="G1440" i="22"/>
  <c r="Q1446" i="22"/>
  <c r="O1437" i="22"/>
  <c r="I1373" i="22"/>
  <c r="I1362" i="22"/>
  <c r="K1359" i="22"/>
  <c r="R1366" i="22"/>
  <c r="F1362" i="22"/>
  <c r="P1365" i="22"/>
  <c r="J1365" i="22"/>
  <c r="M1363" i="22"/>
  <c r="K1373" i="22"/>
  <c r="I1372" i="22"/>
  <c r="N1368" i="22"/>
  <c r="M1152" i="22"/>
  <c r="R1161" i="22"/>
  <c r="I1035" i="22"/>
  <c r="J1029" i="22"/>
  <c r="O1445" i="22"/>
  <c r="P1440" i="22"/>
  <c r="Q1435" i="22"/>
  <c r="I1446" i="22"/>
  <c r="J1441" i="22"/>
  <c r="P1448" i="22"/>
  <c r="Q1443" i="22"/>
  <c r="R1438" i="22"/>
  <c r="F1434" i="22"/>
  <c r="K1444" i="22"/>
  <c r="L1439" i="22"/>
  <c r="M1434" i="22"/>
  <c r="J1444" i="22"/>
  <c r="K1439" i="22"/>
  <c r="L1434" i="22"/>
  <c r="I1444" i="22"/>
  <c r="J1439"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M67" i="23" s="1"/>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H1371" i="22"/>
  <c r="I1366"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R1444" i="22"/>
  <c r="P1435" i="22"/>
  <c r="R1441" i="22"/>
  <c r="G1448" i="22"/>
  <c r="M1439" i="22"/>
  <c r="J1446" i="22"/>
  <c r="H1362" i="22"/>
  <c r="J1359" i="22"/>
  <c r="L1366" i="22"/>
  <c r="R1361" i="22"/>
  <c r="N1359" i="22"/>
  <c r="L1369" i="22"/>
  <c r="F1369" i="22"/>
  <c r="I1367" i="22"/>
  <c r="G1366" i="22"/>
  <c r="L1362" i="22"/>
  <c r="J1372" i="22"/>
  <c r="K1372" i="22"/>
  <c r="K1152" i="22"/>
  <c r="K1162" i="22"/>
  <c r="L1156" i="22"/>
  <c r="J1036" i="22"/>
  <c r="P1029" i="22"/>
  <c r="H1039" i="22"/>
  <c r="Q1389" i="22"/>
  <c r="O1397" i="22"/>
  <c r="M1393" i="22"/>
  <c r="G1399" i="22"/>
  <c r="O1389" i="22"/>
  <c r="J1403" i="22"/>
  <c r="L1393" i="22"/>
  <c r="L1398" i="22"/>
  <c r="J1389" i="22"/>
  <c r="I1394" i="22"/>
  <c r="K1399" i="22"/>
  <c r="F1390" i="22"/>
  <c r="R1394" i="22"/>
  <c r="H1400" i="22"/>
  <c r="O1390" i="22"/>
  <c r="N1395" i="22"/>
  <c r="R1400" i="22"/>
  <c r="K1391" i="22"/>
  <c r="J1396" i="22"/>
  <c r="P1401" i="22"/>
  <c r="L1391" i="22"/>
  <c r="K1396" i="22"/>
  <c r="Q1401" i="22"/>
  <c r="L1400" i="22"/>
  <c r="L1443" i="22"/>
  <c r="G1436" i="22"/>
  <c r="H1447" i="22"/>
  <c r="K1438" i="22"/>
  <c r="J1443" i="22"/>
  <c r="I1448" i="22"/>
  <c r="Q1437" i="22"/>
  <c r="P1442" i="22"/>
  <c r="O1447" i="22"/>
  <c r="K1437" i="22"/>
  <c r="J1442" i="22"/>
  <c r="I1447" i="22"/>
  <c r="L1437" i="22"/>
  <c r="F1443" i="22"/>
  <c r="M1448" i="22"/>
  <c r="F1440" i="22"/>
  <c r="M1445" i="22"/>
  <c r="K1436" i="22"/>
  <c r="M1442" i="22"/>
  <c r="O1448" i="22"/>
  <c r="H1440" i="22"/>
  <c r="R1446" i="22"/>
  <c r="I1363" i="22"/>
  <c r="F1360" i="22"/>
  <c r="R1368" i="22"/>
  <c r="P1362" i="22"/>
  <c r="I1360" i="22"/>
  <c r="G1370" i="22"/>
  <c r="N1369" i="22"/>
  <c r="Q1367" i="22"/>
  <c r="O1366" i="22"/>
  <c r="G1363" i="22"/>
  <c r="R1372" i="22"/>
  <c r="J1157" i="22"/>
  <c r="N1152" i="22"/>
  <c r="K1161" i="22"/>
  <c r="I1041" i="22"/>
  <c r="O1034" i="22"/>
  <c r="K1029"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G1435" i="22"/>
  <c r="N1440" i="22"/>
  <c r="H1446" i="22"/>
  <c r="F1437" i="22"/>
  <c r="H1443" i="22"/>
  <c r="N1434" i="22"/>
  <c r="K1441" i="22"/>
  <c r="M1447" i="22"/>
  <c r="L1363" i="22"/>
  <c r="I1365" i="22"/>
  <c r="P1360" i="22"/>
  <c r="K1371" i="22"/>
  <c r="N1364" i="22"/>
  <c r="Q1360" i="22"/>
  <c r="O1370" i="22"/>
  <c r="I1370" i="22"/>
  <c r="L1368" i="22"/>
  <c r="J1367" i="22"/>
  <c r="O1363" i="22"/>
  <c r="M1373" i="22"/>
  <c r="I1162" i="22"/>
  <c r="M1157" i="22"/>
  <c r="F1151" i="22"/>
  <c r="Q1030" i="22"/>
  <c r="N1039" i="22"/>
  <c r="J1034"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Q1444" i="22"/>
  <c r="O1435" i="22"/>
  <c r="I1441" i="22"/>
  <c r="P1446" i="22"/>
  <c r="N1437" i="22"/>
  <c r="P1443" i="22"/>
  <c r="I1435" i="22"/>
  <c r="F1442" i="22"/>
  <c r="H1448" i="22"/>
  <c r="I1359" i="22"/>
  <c r="Q1359" i="22"/>
  <c r="P1368" i="22"/>
  <c r="P1361" i="22"/>
  <c r="O1359" i="22"/>
  <c r="R1363" i="22"/>
  <c r="P1373" i="22"/>
  <c r="J1373" i="22"/>
  <c r="M1371" i="22"/>
  <c r="K1370" i="22"/>
  <c r="P1366" i="22"/>
  <c r="N1365" i="22"/>
  <c r="L1152" i="22"/>
  <c r="L1162" i="22"/>
  <c r="R1155" i="22"/>
  <c r="P1035" i="22"/>
  <c r="I1029" i="22"/>
  <c r="I1039" i="22"/>
  <c r="J1392"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G1444" i="22"/>
  <c r="P1439" i="22"/>
  <c r="O1436" i="22"/>
  <c r="J1435" i="22"/>
  <c r="I1440" i="22"/>
  <c r="H1445" i="22"/>
  <c r="P1434" i="22"/>
  <c r="O1439" i="22"/>
  <c r="N1444" i="22"/>
  <c r="J1434" i="22"/>
  <c r="I1439" i="22"/>
  <c r="H1444" i="22"/>
  <c r="K1434" i="22"/>
  <c r="R1439" i="22"/>
  <c r="L1445" i="22"/>
  <c r="J1436" i="22"/>
  <c r="Q1441" i="22"/>
  <c r="K1447" i="22"/>
  <c r="I1438" i="22"/>
  <c r="F1445" i="22"/>
  <c r="L1436" i="22"/>
  <c r="N1442" i="22"/>
  <c r="P1370" i="22"/>
  <c r="M1360" i="22"/>
  <c r="I1371" i="22"/>
  <c r="N1362" i="22"/>
  <c r="K1360" i="22"/>
  <c r="M1364" i="22"/>
  <c r="G1364" i="22"/>
  <c r="R1373" i="22"/>
  <c r="H1372" i="22"/>
  <c r="F1371" i="22"/>
  <c r="K1367" i="22"/>
  <c r="Q1366"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H73" i="23" s="1"/>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H60" i="23" s="1"/>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H62" i="23" s="1"/>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M825" i="22"/>
  <c r="N820" i="22"/>
  <c r="K830" i="22"/>
  <c r="L825" i="22"/>
  <c r="M820" i="22"/>
  <c r="Q830" i="22"/>
  <c r="R825" i="22"/>
  <c r="F821" i="22"/>
  <c r="K831" i="22"/>
  <c r="L826" i="22"/>
  <c r="G61" i="23" s="1"/>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K72" i="23" s="1"/>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C66" i="23" s="1"/>
  <c r="F731" i="22"/>
  <c r="R735" i="22"/>
  <c r="Q740" i="22"/>
  <c r="P739" i="22"/>
  <c r="M733" i="22"/>
  <c r="L738" i="22"/>
  <c r="K743" i="22"/>
  <c r="I731" i="22"/>
  <c r="H736" i="22"/>
  <c r="G741" i="22"/>
  <c r="K740" i="22"/>
  <c r="H733" i="22"/>
  <c r="G738" i="22"/>
  <c r="B62" i="23" s="1"/>
  <c r="F743" i="22"/>
  <c r="H730" i="22"/>
  <c r="G735" i="22"/>
  <c r="B64" i="23" s="1"/>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C73" i="23"/>
  <c r="D62" i="23"/>
  <c r="D66" i="23"/>
  <c r="B73" i="23"/>
  <c r="M70" i="23"/>
  <c r="AM10" i="26"/>
  <c r="AL14" i="26"/>
  <c r="AL15" i="26"/>
  <c r="AM11" i="26"/>
  <c r="AF93" i="23"/>
  <c r="AG87" i="23"/>
  <c r="AG93" i="23" s="1"/>
  <c r="AF101" i="23"/>
  <c r="AG88" i="23"/>
  <c r="AG101" i="23" s="1"/>
  <c r="AF96" i="23"/>
  <c r="AG82" i="23"/>
  <c r="AG96" i="23" s="1"/>
  <c r="AF100" i="23"/>
  <c r="AF99" i="23"/>
  <c r="AG83" i="23"/>
  <c r="AF92" i="23"/>
  <c r="AG86" i="23"/>
  <c r="AG92" i="23" s="1"/>
  <c r="I61" i="23" l="1"/>
  <c r="J67" i="23"/>
  <c r="F61" i="23"/>
  <c r="F67" i="23"/>
  <c r="C65" i="23"/>
  <c r="I68" i="23"/>
  <c r="J65" i="23"/>
  <c r="M61" i="23"/>
  <c r="H61" i="23"/>
  <c r="L67" i="23"/>
  <c r="C63" i="23"/>
  <c r="J61" i="23"/>
  <c r="I73" i="23"/>
  <c r="L68" i="23"/>
  <c r="L72" i="23"/>
  <c r="G60" i="23"/>
  <c r="E66" i="23"/>
  <c r="B66" i="23"/>
  <c r="B68" i="23"/>
  <c r="E70" i="23"/>
  <c r="F64" i="23"/>
  <c r="F66" i="23"/>
  <c r="C60" i="23"/>
  <c r="K61" i="23"/>
  <c r="K62" i="23"/>
  <c r="D73" i="23"/>
  <c r="H67" i="23"/>
  <c r="H64" i="23"/>
  <c r="B65" i="23"/>
  <c r="B63" i="23"/>
  <c r="D63" i="23"/>
  <c r="E64" i="23"/>
  <c r="G66" i="23"/>
  <c r="H70" i="23"/>
  <c r="I72" i="23"/>
  <c r="G68" i="23"/>
  <c r="K64" i="23"/>
  <c r="L65" i="23"/>
  <c r="K66" i="23"/>
  <c r="H63" i="23"/>
  <c r="B67" i="23"/>
  <c r="E72" i="23"/>
  <c r="G62" i="23"/>
  <c r="E62" i="23"/>
  <c r="G67" i="23"/>
  <c r="J72" i="23"/>
  <c r="C68" i="23"/>
  <c r="J62" i="23"/>
  <c r="G7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<sst xmlns="http://schemas.openxmlformats.org/spreadsheetml/2006/main" count="14980" uniqueCount="1049">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</sst>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499</v>
      </c>
      <c r="C1" s="86">
        <v>45301</v>
      </c>
      <c r="D1" s="87"/>
      <c r="E1" s="87"/>
      <c r="F1" s="87"/>
      <c r="G1" s="87"/>
      <c r="H1" s="87"/>
      <c r="I1" s="87"/>
      <c r="J1" s="87"/>
      <c r="K1" s="85" t="s">
        <v>534</v>
      </c>
      <c r="L1" s="85" t="s">
        <v>536</v>
      </c>
    </row>
    <row r="2" spans="1:12">
      <c r="A2" s="1" t="s">
        <v>1</v>
      </c>
      <c r="B2" s="87" t="str">
        <f>LOOKUP(B1,K1:L50,L1:L50)</f>
        <v>MS</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MS</v>
      </c>
      <c r="C6" s="91">
        <f t="shared" ref="C6:AE6" si="1">SUMIFS(C$20:C$119,$B$20:$B$119,$B$6,$A$20:$A$119,$A$6)</f>
        <v>10791733</v>
      </c>
      <c r="D6" s="91">
        <f t="shared" si="1"/>
        <v>11108581</v>
      </c>
      <c r="E6" s="91">
        <f t="shared" si="1"/>
        <v>14274106</v>
      </c>
      <c r="F6" s="91">
        <f t="shared" si="1"/>
        <v>13211682</v>
      </c>
      <c r="G6" s="91">
        <f t="shared" si="1"/>
        <v>12410270</v>
      </c>
      <c r="H6" s="91">
        <f t="shared" si="1"/>
        <v>13646931</v>
      </c>
      <c r="I6" s="91">
        <f t="shared" si="1"/>
        <v>13231391</v>
      </c>
      <c r="J6" s="91">
        <f t="shared" si="1"/>
        <v>11253984</v>
      </c>
      <c r="K6" s="91">
        <f t="shared" si="1"/>
        <v>13075003</v>
      </c>
      <c r="L6" s="91">
        <f t="shared" si="1"/>
        <v>14605799</v>
      </c>
      <c r="M6" s="91">
        <f t="shared" si="1"/>
        <v>13214383</v>
      </c>
      <c r="N6" s="91">
        <f t="shared" si="1"/>
        <v>0</v>
      </c>
      <c r="O6" s="91">
        <f t="shared" si="1"/>
        <v>7704961</v>
      </c>
      <c r="P6" s="91">
        <f t="shared" si="1"/>
        <v>10562162</v>
      </c>
      <c r="Q6" s="91">
        <f t="shared" si="1"/>
        <v>8018602</v>
      </c>
      <c r="R6" s="91">
        <f t="shared" si="1"/>
        <v>6092172</v>
      </c>
      <c r="S6" s="91">
        <f t="shared" si="1"/>
        <v>5997499</v>
      </c>
      <c r="T6" s="91">
        <f t="shared" si="1"/>
        <v>3894890</v>
      </c>
      <c r="U6" s="91">
        <f t="shared" si="1"/>
        <v>5054916</v>
      </c>
      <c r="V6" s="91">
        <f t="shared" si="1"/>
        <v>2575483</v>
      </c>
      <c r="W6" s="91">
        <f t="shared" si="1"/>
        <v>503319</v>
      </c>
      <c r="X6" s="91">
        <f t="shared" si="1"/>
        <v>2882995</v>
      </c>
      <c r="Y6" s="91">
        <f t="shared" si="1"/>
        <v>0</v>
      </c>
      <c r="Z6" s="91">
        <f t="shared" si="1"/>
        <v>1097948</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MS</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4431908</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867906</v>
      </c>
      <c r="Z7" s="91">
        <f t="shared" si="3"/>
        <v>0</v>
      </c>
      <c r="AA7" s="91">
        <f t="shared" si="3"/>
        <v>742713</v>
      </c>
      <c r="AB7" s="91">
        <f t="shared" si="3"/>
        <v>11044956</v>
      </c>
      <c r="AC7" s="91">
        <f t="shared" si="3"/>
        <v>8897736</v>
      </c>
      <c r="AD7" s="91">
        <f t="shared" si="3"/>
        <v>7130436</v>
      </c>
      <c r="AE7" s="91">
        <f t="shared" si="3"/>
        <v>8365348</v>
      </c>
      <c r="AF7" s="119">
        <f>AVERAGE(U7:AE7)</f>
        <v>3368099.5454545454</v>
      </c>
      <c r="AG7" s="119">
        <f t="shared" si="2"/>
        <v>3368099.5454545454</v>
      </c>
      <c r="AH7" s="119">
        <f t="shared" si="2"/>
        <v>3368099.5454545454</v>
      </c>
      <c r="AI7" s="119">
        <f t="shared" si="2"/>
        <v>3368099.5454545454</v>
      </c>
      <c r="AJ7" s="119">
        <f t="shared" si="2"/>
        <v>3368099.5454545454</v>
      </c>
      <c r="AK7" s="119">
        <f t="shared" si="2"/>
        <v>3368099.5454545454</v>
      </c>
      <c r="AL7" s="119">
        <f t="shared" si="2"/>
        <v>3368099.5454545454</v>
      </c>
      <c r="AM7" s="119">
        <f t="shared" si="2"/>
        <v>3368099.5454545454</v>
      </c>
      <c r="AN7" s="119">
        <f t="shared" si="2"/>
        <v>3368099.5454545454</v>
      </c>
      <c r="AO7" s="119">
        <f t="shared" si="2"/>
        <v>3368099.5454545454</v>
      </c>
      <c r="AP7" s="119">
        <f t="shared" si="2"/>
        <v>3368099.5454545454</v>
      </c>
      <c r="AQ7" s="119">
        <f t="shared" si="2"/>
        <v>3368099.5454545454</v>
      </c>
      <c r="AR7" s="119">
        <f t="shared" si="2"/>
        <v>3368099.5454545454</v>
      </c>
      <c r="AS7" s="119">
        <f t="shared" si="2"/>
        <v>3368099.5454545454</v>
      </c>
      <c r="AT7" s="119">
        <f t="shared" si="2"/>
        <v>3368099.5454545454</v>
      </c>
      <c r="AU7" s="119">
        <f t="shared" si="2"/>
        <v>3368099.5454545454</v>
      </c>
      <c r="AV7" s="119">
        <f t="shared" si="2"/>
        <v>3368099.5454545454</v>
      </c>
      <c r="AW7" s="119">
        <f t="shared" si="2"/>
        <v>3368099.5454545454</v>
      </c>
      <c r="AX7" s="119">
        <f t="shared" si="2"/>
        <v>3368099.5454545454</v>
      </c>
      <c r="AY7" s="119">
        <f t="shared" si="2"/>
        <v>3368099.5454545454</v>
      </c>
      <c r="AZ7" s="119">
        <f t="shared" si="2"/>
        <v>3368099.5454545454</v>
      </c>
      <c r="BA7" s="119">
        <f t="shared" si="2"/>
        <v>3368099.5454545454</v>
      </c>
      <c r="BB7" s="119">
        <f t="shared" si="2"/>
        <v>3368099.5454545454</v>
      </c>
      <c r="BC7" s="119">
        <f t="shared" si="2"/>
        <v>3368099.5454545454</v>
      </c>
      <c r="BD7" s="119">
        <f t="shared" si="2"/>
        <v>3368099.5454545454</v>
      </c>
      <c r="BE7" s="119">
        <f t="shared" si="2"/>
        <v>3368099.5454545454</v>
      </c>
      <c r="BF7" s="119">
        <f t="shared" si="2"/>
        <v>3368099.5454545454</v>
      </c>
      <c r="BG7" s="119">
        <f t="shared" si="2"/>
        <v>3368099.5454545454</v>
      </c>
      <c r="BH7" s="119">
        <f t="shared" si="2"/>
        <v>3368099.5454545454</v>
      </c>
      <c r="BI7" s="119">
        <f t="shared" si="2"/>
        <v>3368099.5454545454</v>
      </c>
      <c r="BJ7" s="119">
        <f t="shared" si="2"/>
        <v>3368099.5454545454</v>
      </c>
      <c r="BK7" s="119">
        <f t="shared" si="2"/>
        <v>3368099.5454545454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MS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MS</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MS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0.1449437084790767</v>
      </c>
      <c r="G730" s="107">
        <f>G4/SUMIFS(G$3:G$722,$B$3:$B$722,$B730)*SUMIFS(Calculations!$E$3:$E$53,Calculations!$A$3:$A$53,$B730)</f>
        <v>0.12736788840192212</v>
      </c>
      <c r="H730" s="107">
        <f>H4/SUMIFS(H$3:H$722,$B$3:$B$722,$B730)*SUMIFS(Calculations!$E$3:$E$53,Calculations!$A$3:$A$53,$B730)</f>
        <v>0.10931235747769609</v>
      </c>
      <c r="I730" s="107">
        <f>I4/SUMIFS(I$3:I$722,$B$3:$B$722,$B730)*SUMIFS(Calculations!$E$3:$E$53,Calculations!$A$3:$A$53,$B730)</f>
        <v>0.12497306466063608</v>
      </c>
      <c r="J730" s="107">
        <f>J4/SUMIFS(J$3:J$722,$B$3:$B$722,$B730)*SUMIFS(Calculations!$E$3:$E$53,Calculations!$A$3:$A$53,$B730)</f>
        <v>0.14059286270200977</v>
      </c>
      <c r="K730" s="107">
        <f>K4/SUMIFS(K$3:K$722,$B$3:$B$722,$B730)*SUMIFS(Calculations!$E$3:$E$53,Calculations!$A$3:$A$53,$B730)</f>
        <v>0.16046781104991384</v>
      </c>
      <c r="L730" s="107">
        <f>L4/SUMIFS(L$3:L$722,$B$3:$B$722,$B730)*SUMIFS(Calculations!$E$3:$E$53,Calculations!$A$3:$A$53,$B730)</f>
        <v>0.18186263433238145</v>
      </c>
      <c r="M730" s="107">
        <f>M4/SUMIFS(M$3:M$722,$B$3:$B$722,$B730)*SUMIFS(Calculations!$E$3:$E$53,Calculations!$A$3:$A$53,$B730)</f>
        <v>0.18505371107004095</v>
      </c>
      <c r="N730" s="107">
        <f>N4/SUMIFS(N$3:N$722,$B$3:$B$722,$B730)*SUMIFS(Calculations!$E$3:$E$53,Calculations!$A$3:$A$53,$B730)</f>
        <v>0.18838329911587168</v>
      </c>
      <c r="O730" s="107">
        <f>O4/SUMIFS(O$3:O$722,$B$3:$B$722,$B730)*SUMIFS(Calculations!$E$3:$E$53,Calculations!$A$3:$A$53,$B730)</f>
        <v>0.18835094969636898</v>
      </c>
      <c r="P730" s="107">
        <f>P4/SUMIFS(P$3:P$722,$B$3:$B$722,$B730)*SUMIFS(Calculations!$E$3:$E$53,Calculations!$A$3:$A$53,$B730)</f>
        <v>0.18831879447678282</v>
      </c>
      <c r="Q730" s="107">
        <f>Q4/SUMIFS(Q$3:Q$722,$B$3:$B$722,$B730)*SUMIFS(Calculations!$E$3:$E$53,Calculations!$A$3:$A$53,$B730)</f>
        <v>0.19025975612076654</v>
      </c>
      <c r="R730" s="107">
        <f>R4/SUMIFS(R$3:R$722,$B$3:$B$722,$B730)*SUMIFS(Calculations!$E$3:$E$53,Calculations!$A$3:$A$53,$B730)</f>
        <v>0.19220411027015699</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3.9971581120115528E-2</v>
      </c>
      <c r="G733" s="107">
        <f>G7/SUMIFS(G$3:G$722,$B$3:$B$722,$B733)*SUMIFS(Calculations!$E$3:$E$53,Calculations!$A$3:$A$53,$B733)</f>
        <v>4.1353340820919529E-2</v>
      </c>
      <c r="H733" s="107">
        <f>H7/SUMIFS(H$3:H$722,$B$3:$B$722,$B733)*SUMIFS(Calculations!$E$3:$E$53,Calculations!$A$3:$A$53,$B733)</f>
        <v>4.2772813989067425E-2</v>
      </c>
      <c r="I733" s="107">
        <f>I7/SUMIFS(I$3:I$722,$B$3:$B$722,$B733)*SUMIFS(Calculations!$E$3:$E$53,Calculations!$A$3:$A$53,$B733)</f>
        <v>4.2723380365360941E-2</v>
      </c>
      <c r="J733" s="107">
        <f>J7/SUMIFS(J$3:J$722,$B$3:$B$722,$B733)*SUMIFS(Calculations!$E$3:$E$53,Calculations!$A$3:$A$53,$B733)</f>
        <v>4.2674075872931018E-2</v>
      </c>
      <c r="K733" s="107">
        <f>K7/SUMIFS(K$3:K$722,$B$3:$B$722,$B733)*SUMIFS(Calculations!$E$3:$E$53,Calculations!$A$3:$A$53,$B733)</f>
        <v>4.4240375787880641E-2</v>
      </c>
      <c r="L733" s="107">
        <f>L7/SUMIFS(L$3:L$722,$B$3:$B$722,$B733)*SUMIFS(Calculations!$E$3:$E$53,Calculations!$A$3:$A$53,$B733)</f>
        <v>4.5926453623208699E-2</v>
      </c>
      <c r="M733" s="107">
        <f>M7/SUMIFS(M$3:M$722,$B$3:$B$722,$B733)*SUMIFS(Calculations!$E$3:$E$53,Calculations!$A$3:$A$53,$B733)</f>
        <v>4.6929679382008857E-2</v>
      </c>
      <c r="N733" s="107">
        <f>N7/SUMIFS(N$3:N$722,$B$3:$B$722,$B733)*SUMIFS(Calculations!$E$3:$E$53,Calculations!$A$3:$A$53,$B733)</f>
        <v>4.7976450979303795E-2</v>
      </c>
      <c r="O733" s="107">
        <f>O7/SUMIFS(O$3:O$722,$B$3:$B$722,$B733)*SUMIFS(Calculations!$E$3:$E$53,Calculations!$A$3:$A$53,$B733)</f>
        <v>4.7878712400531286E-2</v>
      </c>
      <c r="P733" s="107">
        <f>P7/SUMIFS(P$3:P$722,$B$3:$B$722,$B733)*SUMIFS(Calculations!$E$3:$E$53,Calculations!$A$3:$A$53,$B733)</f>
        <v>4.778156056563649E-2</v>
      </c>
      <c r="Q733" s="107">
        <f>Q7/SUMIFS(Q$3:Q$722,$B$3:$B$722,$B733)*SUMIFS(Calculations!$E$3:$E$53,Calculations!$A$3:$A$53,$B733)</f>
        <v>4.7823281550797417E-2</v>
      </c>
      <c r="R733" s="107">
        <f>R7/SUMIFS(R$3:R$722,$B$3:$B$722,$B733)*SUMIFS(Calculations!$E$3:$E$53,Calculations!$A$3:$A$53,$B733)</f>
        <v>4.7865075457887624E-2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0.34949047597740018</v>
      </c>
      <c r="G736" s="107">
        <f>G10/SUMIFS(G$3:G$722,$B$3:$B$722,$B736)*SUMIFS(Calculations!$E$3:$E$53,Calculations!$A$3:$A$53,$B736)</f>
        <v>0.3530600424170105</v>
      </c>
      <c r="H736" s="107">
        <f>H10/SUMIFS(H$3:H$722,$B$3:$B$722,$B736)*SUMIFS(Calculations!$E$3:$E$53,Calculations!$A$3:$A$53,$B736)</f>
        <v>0.3567270358747005</v>
      </c>
      <c r="I736" s="107">
        <f>I10/SUMIFS(I$3:I$722,$B$3:$B$722,$B736)*SUMIFS(Calculations!$E$3:$E$53,Calculations!$A$3:$A$53,$B736)</f>
        <v>0.3413782139294062</v>
      </c>
      <c r="J736" s="107">
        <f>J10/SUMIFS(J$3:J$722,$B$3:$B$722,$B736)*SUMIFS(Calculations!$E$3:$E$53,Calculations!$A$3:$A$53,$B736)</f>
        <v>0.32606948641423572</v>
      </c>
      <c r="K736" s="107">
        <f>K10/SUMIFS(K$3:K$722,$B$3:$B$722,$B736)*SUMIFS(Calculations!$E$3:$E$53,Calculations!$A$3:$A$53,$B736)</f>
        <v>0.29575656459524685</v>
      </c>
      <c r="L736" s="107">
        <f>L10/SUMIFS(L$3:L$722,$B$3:$B$722,$B736)*SUMIFS(Calculations!$E$3:$E$53,Calculations!$A$3:$A$53,$B736)</f>
        <v>0.26312555624543571</v>
      </c>
      <c r="M736" s="107">
        <f>M10/SUMIFS(M$3:M$722,$B$3:$B$722,$B736)*SUMIFS(Calculations!$E$3:$E$53,Calculations!$A$3:$A$53,$B736)</f>
        <v>0.25321219784916893</v>
      </c>
      <c r="N736" s="107">
        <f>N10/SUMIFS(N$3:N$722,$B$3:$B$722,$B736)*SUMIFS(Calculations!$E$3:$E$53,Calculations!$A$3:$A$53,$B736)</f>
        <v>0.24286854198508095</v>
      </c>
      <c r="O736" s="107">
        <f>O10/SUMIFS(O$3:O$722,$B$3:$B$722,$B736)*SUMIFS(Calculations!$E$3:$E$53,Calculations!$A$3:$A$53,$B736)</f>
        <v>0.24324640274479292</v>
      </c>
      <c r="P736" s="107">
        <f>P10/SUMIFS(P$3:P$722,$B$3:$B$722,$B736)*SUMIFS(Calculations!$E$3:$E$53,Calculations!$A$3:$A$53,$B736)</f>
        <v>0.24362199513217775</v>
      </c>
      <c r="Q736" s="107">
        <f>Q10/SUMIFS(Q$3:Q$722,$B$3:$B$722,$B736)*SUMIFS(Calculations!$E$3:$E$53,Calculations!$A$3:$A$53,$B736)</f>
        <v>0.24023240661069004</v>
      </c>
      <c r="R736" s="107">
        <f>R10/SUMIFS(R$3:R$722,$B$3:$B$722,$B736)*SUMIFS(Calculations!$E$3:$E$53,Calculations!$A$3:$A$53,$B736)</f>
        <v>0.2368368936045937</v>
      </c>
    </row>
    <row r="737" spans="2:18" ht="15.75" customHeight="1">
      <c r="B737" s="107" t="s">
        <v>536</v>
      </c>
      <c r="C737" s="107" t="s">
        <v>449</v>
      </c>
      <c r="D737" s="107" t="s">
        <v>646</v>
      </c>
      <c r="E737" s="107" t="str">
        <f t="shared" si="300"/>
        <v>natural gas peaker</v>
      </c>
      <c r="F737" s="107">
        <f>F11/SUMIFS(F$3:F$722,$B$3:$B$722,$B737)*SUMIFS(Calculations!$E$3:$E$53,Calculations!$A$3:$A$53,$B737)</f>
        <v>6.1736774566518375E-4</v>
      </c>
      <c r="G737" s="107">
        <f>G11/SUMIFS(G$3:G$722,$B$3:$B$722,$B737)*SUMIFS(Calculations!$E$3:$E$53,Calculations!$A$3:$A$53,$B737)</f>
        <v>5.345439236617396E-4</v>
      </c>
      <c r="H737" s="107">
        <f>H11/SUMIFS(H$3:H$722,$B$3:$B$722,$B737)*SUMIFS(Calculations!$E$3:$E$53,Calculations!$A$3:$A$53,$B737)</f>
        <v>4.494595251596427E-4</v>
      </c>
      <c r="I737" s="107">
        <f>I11/SUMIFS(I$3:I$722,$B$3:$B$722,$B737)*SUMIFS(Calculations!$E$3:$E$53,Calculations!$A$3:$A$53,$B737)</f>
        <v>4.4887171485379128E-4</v>
      </c>
      <c r="J737" s="107">
        <f>J11/SUMIFS(J$3:J$722,$B$3:$B$722,$B737)*SUMIFS(Calculations!$E$3:$E$53,Calculations!$A$3:$A$53,$B737)</f>
        <v>4.4828544003511391E-4</v>
      </c>
      <c r="K737" s="107">
        <f>K11/SUMIFS(K$3:K$722,$B$3:$B$722,$B737)*SUMIFS(Calculations!$E$3:$E$53,Calculations!$A$3:$A$53,$B737)</f>
        <v>4.6479480698634091E-4</v>
      </c>
      <c r="L737" s="107">
        <f>L11/SUMIFS(L$3:L$722,$B$3:$B$722,$B737)*SUMIFS(Calculations!$E$3:$E$53,Calculations!$A$3:$A$53,$B737)</f>
        <v>4.8256667648979861E-4</v>
      </c>
      <c r="M737" s="107">
        <f>M11/SUMIFS(M$3:M$722,$B$3:$B$722,$B737)*SUMIFS(Calculations!$E$3:$E$53,Calculations!$A$3:$A$53,$B737)</f>
        <v>4.9281730949422853E-4</v>
      </c>
      <c r="N737" s="107">
        <f>N11/SUMIFS(N$3:N$722,$B$3:$B$722,$B737)*SUMIFS(Calculations!$E$3:$E$53,Calculations!$A$3:$A$53,$B737)</f>
        <v>5.035128796480133E-4</v>
      </c>
      <c r="O737" s="107">
        <f>O11/SUMIFS(O$3:O$722,$B$3:$B$722,$B737)*SUMIFS(Calculations!$E$3:$E$53,Calculations!$A$3:$A$53,$B737)</f>
        <v>5.0199698620863103E-4</v>
      </c>
      <c r="P737" s="107">
        <f>P11/SUMIFS(P$3:P$722,$B$3:$B$722,$B737)*SUMIFS(Calculations!$E$3:$E$53,Calculations!$A$3:$A$53,$B737)</f>
        <v>5.0049019297518556E-4</v>
      </c>
      <c r="Q737" s="107">
        <f>Q11/SUMIFS(Q$3:Q$722,$B$3:$B$722,$B737)*SUMIFS(Calculations!$E$3:$E$53,Calculations!$A$3:$A$53,$B737)</f>
        <v>5.0092720138736639E-4</v>
      </c>
      <c r="R737" s="107">
        <f>R11/SUMIFS(R$3:R$722,$B$3:$B$722,$B737)*SUMIFS(Calculations!$E$3:$E$53,Calculations!$A$3:$A$53,$B737)</f>
        <v>5.0136497362370902E-4</v>
      </c>
    </row>
    <row r="738" spans="2:18" ht="15.75" customHeight="1">
      <c r="B738" s="107" t="s">
        <v>536</v>
      </c>
      <c r="C738" s="107" t="s">
        <v>449</v>
      </c>
      <c r="D738" s="107" t="s">
        <v>647</v>
      </c>
      <c r="E738" s="107" t="str">
        <f t="shared" si="300"/>
        <v>nuclear</v>
      </c>
      <c r="F738" s="107">
        <f>F12/SUMIFS(F$3:F$722,$B$3:$B$722,$B738)*SUMIFS(Calculations!$E$3:$E$53,Calculations!$A$3:$A$53,$B738)</f>
        <v>0.21029497564500763</v>
      </c>
      <c r="G738" s="107">
        <f>G12/SUMIFS(G$3:G$722,$B$3:$B$722,$B738)*SUMIFS(Calculations!$E$3:$E$53,Calculations!$A$3:$A$53,$B738)</f>
        <v>0.22291829265898278</v>
      </c>
      <c r="H738" s="107">
        <f>H12/SUMIFS(H$3:H$722,$B$3:$B$722,$B738)*SUMIFS(Calculations!$E$3:$E$53,Calculations!$A$3:$A$53,$B738)</f>
        <v>0.23588614791191595</v>
      </c>
      <c r="I738" s="107">
        <f>I12/SUMIFS(I$3:I$722,$B$3:$B$722,$B738)*SUMIFS(Calculations!$E$3:$E$53,Calculations!$A$3:$A$53,$B738)</f>
        <v>0.23557765226105404</v>
      </c>
      <c r="J738" s="107">
        <f>J12/SUMIFS(J$3:J$722,$B$3:$B$722,$B738)*SUMIFS(Calculations!$E$3:$E$53,Calculations!$A$3:$A$53,$B738)</f>
        <v>0.23526996246730356</v>
      </c>
      <c r="K738" s="107">
        <f>K12/SUMIFS(K$3:K$722,$B$3:$B$722,$B738)*SUMIFS(Calculations!$E$3:$E$53,Calculations!$A$3:$A$53,$B738)</f>
        <v>0.24393443781290006</v>
      </c>
      <c r="L738" s="107">
        <f>L12/SUMIFS(L$3:L$722,$B$3:$B$722,$B738)*SUMIFS(Calculations!$E$3:$E$53,Calculations!$A$3:$A$53,$B738)</f>
        <v>0.25326150199487485</v>
      </c>
      <c r="M738" s="107">
        <f>M12/SUMIFS(M$3:M$722,$B$3:$B$722,$B738)*SUMIFS(Calculations!$E$3:$E$53,Calculations!$A$3:$A$53,$B738)</f>
        <v>0.25864125745164235</v>
      </c>
      <c r="N738" s="107">
        <f>N12/SUMIFS(N$3:N$722,$B$3:$B$722,$B738)*SUMIFS(Calculations!$E$3:$E$53,Calculations!$A$3:$A$53,$B738)</f>
        <v>0.26425452561500329</v>
      </c>
      <c r="O738" s="107">
        <f>O12/SUMIFS(O$3:O$722,$B$3:$B$722,$B738)*SUMIFS(Calculations!$E$3:$E$53,Calculations!$A$3:$A$53,$B738)</f>
        <v>0.26345895172226214</v>
      </c>
      <c r="P738" s="107">
        <f>P12/SUMIFS(P$3:P$722,$B$3:$B$722,$B738)*SUMIFS(Calculations!$E$3:$E$53,Calculations!$A$3:$A$53,$B738)</f>
        <v>0.26266815381579678</v>
      </c>
      <c r="Q738" s="107">
        <f>Q12/SUMIFS(Q$3:Q$722,$B$3:$B$722,$B738)*SUMIFS(Calculations!$E$3:$E$53,Calculations!$A$3:$A$53,$B738)</f>
        <v>0.26289750534843548</v>
      </c>
      <c r="R738" s="107">
        <f>R12/SUMIFS(R$3:R$722,$B$3:$B$722,$B738)*SUMIFS(Calculations!$E$3:$E$53,Calculations!$A$3:$A$53,$B738)</f>
        <v>0.26312725775263024</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1.5398804609381779E-4</v>
      </c>
      <c r="G740" s="107">
        <f>G14/SUMIFS(G$3:G$722,$B$3:$B$722,$B740)*SUMIFS(Calculations!$E$3:$E$53,Calculations!$A$3:$A$53,$B740)</f>
        <v>1.5606121295262383E-4</v>
      </c>
      <c r="H740" s="107">
        <f>H14/SUMIFS(H$3:H$722,$B$3:$B$722,$B740)*SUMIFS(Calculations!$E$3:$E$53,Calculations!$A$3:$A$53,$B740)</f>
        <v>1.5819096440467171E-4</v>
      </c>
      <c r="I740" s="107">
        <f>I14/SUMIFS(I$3:I$722,$B$3:$B$722,$B740)*SUMIFS(Calculations!$E$3:$E$53,Calculations!$A$3:$A$53,$B740)</f>
        <v>1.5798407974884735E-4</v>
      </c>
      <c r="J740" s="107">
        <f>J14/SUMIFS(J$3:J$722,$B$3:$B$722,$B740)*SUMIFS(Calculations!$E$3:$E$53,Calculations!$A$3:$A$53,$B740)</f>
        <v>1.5777773552032133E-4</v>
      </c>
      <c r="K740" s="107">
        <f>K14/SUMIFS(K$3:K$722,$B$3:$B$722,$B740)*SUMIFS(Calculations!$E$3:$E$53,Calculations!$A$3:$A$53,$B740)</f>
        <v>1.6358834255728998E-4</v>
      </c>
      <c r="L740" s="107">
        <f>L14/SUMIFS(L$3:L$722,$B$3:$B$722,$B740)*SUMIFS(Calculations!$E$3:$E$53,Calculations!$A$3:$A$53,$B740)</f>
        <v>1.698432977171064E-4</v>
      </c>
      <c r="M740" s="107">
        <f>M14/SUMIFS(M$3:M$722,$B$3:$B$722,$B740)*SUMIFS(Calculations!$E$3:$E$53,Calculations!$A$3:$A$53,$B740)</f>
        <v>1.7345109203441042E-4</v>
      </c>
      <c r="N740" s="107">
        <f>N14/SUMIFS(N$3:N$722,$B$3:$B$722,$B740)*SUMIFS(Calculations!$E$3:$E$53,Calculations!$A$3:$A$53,$B740)</f>
        <v>1.7721548562888166E-4</v>
      </c>
      <c r="O740" s="107">
        <f>O14/SUMIFS(O$3:O$722,$B$3:$B$722,$B740)*SUMIFS(Calculations!$E$3:$E$53,Calculations!$A$3:$A$53,$B740)</f>
        <v>1.7668195450608386E-4</v>
      </c>
      <c r="P740" s="107">
        <f>P14/SUMIFS(P$3:P$722,$B$3:$B$722,$B740)*SUMIFS(Calculations!$E$3:$E$53,Calculations!$A$3:$A$53,$B740)</f>
        <v>1.7615162627536608E-4</v>
      </c>
      <c r="Q740" s="107">
        <f>Q14/SUMIFS(Q$3:Q$722,$B$3:$B$722,$B740)*SUMIFS(Calculations!$E$3:$E$53,Calculations!$A$3:$A$53,$B740)</f>
        <v>1.7630543496848758E-4</v>
      </c>
      <c r="R740" s="107">
        <f>R14/SUMIFS(R$3:R$722,$B$3:$B$722,$B740)*SUMIFS(Calculations!$E$3:$E$53,Calculations!$A$3:$A$53,$B740)</f>
        <v>1.7645951249578451E-4</v>
      </c>
    </row>
    <row r="741" spans="2:18" ht="15.75" customHeight="1">
      <c r="B741" s="107" t="s">
        <v>536</v>
      </c>
      <c r="C741" s="107" t="s">
        <v>449</v>
      </c>
      <c r="D741" s="107" t="s">
        <v>650</v>
      </c>
      <c r="E741" s="107" t="str">
        <f t="shared" si="300"/>
        <v>solar PV</v>
      </c>
      <c r="F741" s="107">
        <f>F15/SUMIFS(F$3:F$722,$B$3:$B$722,$B741)*SUMIFS(Calculations!$E$3:$E$53,Calculations!$A$3:$A$53,$B741)</f>
        <v>1.4873432081391808E-4</v>
      </c>
      <c r="G741" s="107">
        <f>G15/SUMIFS(G$3:G$722,$B$3:$B$722,$B741)*SUMIFS(Calculations!$E$3:$E$53,Calculations!$A$3:$A$53,$B741)</f>
        <v>2.0139978296126413E-4</v>
      </c>
      <c r="H741" s="107">
        <f>H15/SUMIFS(H$3:H$722,$B$3:$B$722,$B741)*SUMIFS(Calculations!$E$3:$E$53,Calculations!$A$3:$A$53,$B741)</f>
        <v>2.5550268548676664E-4</v>
      </c>
      <c r="I741" s="107">
        <f>I15/SUMIFS(I$3:I$722,$B$3:$B$722,$B741)*SUMIFS(Calculations!$E$3:$E$53,Calculations!$A$3:$A$53,$B741)</f>
        <v>3.0526153097539725E-4</v>
      </c>
      <c r="J741" s="107">
        <f>J15/SUMIFS(J$3:J$722,$B$3:$B$722,$B741)*SUMIFS(Calculations!$E$3:$E$53,Calculations!$A$3:$A$53,$B741)</f>
        <v>3.5489039563809874E-4</v>
      </c>
      <c r="K741" s="107">
        <f>K15/SUMIFS(K$3:K$722,$B$3:$B$722,$B741)*SUMIFS(Calculations!$E$3:$E$53,Calculations!$A$3:$A$53,$B741)</f>
        <v>4.6922296467990506E-4</v>
      </c>
      <c r="L741" s="107">
        <f>L15/SUMIFS(L$3:L$722,$B$3:$B$722,$B741)*SUMIFS(Calculations!$E$3:$E$53,Calculations!$A$3:$A$53,$B741)</f>
        <v>5.9229876177187225E-4</v>
      </c>
      <c r="M741" s="107">
        <f>M15/SUMIFS(M$3:M$722,$B$3:$B$722,$B741)*SUMIFS(Calculations!$E$3:$E$53,Calculations!$A$3:$A$53,$B741)</f>
        <v>8.7943568636709242E-4</v>
      </c>
      <c r="N741" s="107">
        <f>N15/SUMIFS(N$3:N$722,$B$3:$B$722,$B741)*SUMIFS(Calculations!$E$3:$E$53,Calculations!$A$3:$A$53,$B741)</f>
        <v>1.1790360251386612E-3</v>
      </c>
      <c r="O741" s="107">
        <f>O15/SUMIFS(O$3:O$722,$B$3:$B$722,$B741)*SUMIFS(Calculations!$E$3:$E$53,Calculations!$A$3:$A$53,$B741)</f>
        <v>1.7484777905185981E-3</v>
      </c>
      <c r="P741" s="107">
        <f>P15/SUMIFS(P$3:P$722,$B$3:$B$722,$B741)*SUMIFS(Calculations!$E$3:$E$53,Calculations!$A$3:$A$53,$B741)</f>
        <v>2.3145010851806287E-3</v>
      </c>
      <c r="Q741" s="107">
        <f>Q15/SUMIFS(Q$3:Q$722,$B$3:$B$722,$B741)*SUMIFS(Calculations!$E$3:$E$53,Calculations!$A$3:$A$53,$B741)</f>
        <v>3.5014157290377853E-3</v>
      </c>
      <c r="R741" s="107">
        <f>R15/SUMIFS(R$3:R$722,$B$3:$B$722,$B741)*SUMIFS(Calculations!$E$3:$E$53,Calculations!$A$3:$A$53,$B741)</f>
        <v>4.690404918962914E-3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2.1734941457717621E-3</v>
      </c>
      <c r="G743" s="107">
        <f>G17/SUMIFS(G$3:G$722,$B$3:$B$722,$B743)*SUMIFS(Calculations!$E$3:$E$53,Calculations!$A$3:$A$53,$B743)</f>
        <v>2.2027562615341608E-3</v>
      </c>
      <c r="H743" s="107">
        <f>H17/SUMIFS(H$3:H$722,$B$3:$B$722,$B743)*SUMIFS(Calculations!$E$3:$E$53,Calculations!$A$3:$A$53,$B743)</f>
        <v>2.23281705151363E-3</v>
      </c>
      <c r="I743" s="107">
        <f>I17/SUMIFS(I$3:I$722,$B$3:$B$722,$B743)*SUMIFS(Calculations!$E$3:$E$53,Calculations!$A$3:$A$53,$B743)</f>
        <v>2.2298969379094197E-3</v>
      </c>
      <c r="J743" s="107">
        <f>J17/SUMIFS(J$3:J$722,$B$3:$B$722,$B743)*SUMIFS(Calculations!$E$3:$E$53,Calculations!$A$3:$A$53,$B743)</f>
        <v>2.2269844522711394E-3</v>
      </c>
      <c r="K743" s="107">
        <f>K17/SUMIFS(K$3:K$722,$B$3:$B$722,$B743)*SUMIFS(Calculations!$E$3:$E$53,Calculations!$A$3:$A$53,$B743)</f>
        <v>2.2975301197797008E-3</v>
      </c>
      <c r="L743" s="107">
        <f>L17/SUMIFS(L$3:L$722,$B$3:$B$722,$B743)*SUMIFS(Calculations!$E$3:$E$53,Calculations!$A$3:$A$53,$B743)</f>
        <v>2.3734705480650685E-3</v>
      </c>
      <c r="M743" s="107">
        <f>M17/SUMIFS(M$3:M$722,$B$3:$B$722,$B743)*SUMIFS(Calculations!$E$3:$E$53,Calculations!$A$3:$A$53,$B743)</f>
        <v>2.4117756391878443E-3</v>
      </c>
      <c r="N743" s="107">
        <f>N17/SUMIFS(N$3:N$722,$B$3:$B$722,$B743)*SUMIFS(Calculations!$E$3:$E$53,Calculations!$A$3:$A$53,$B743)</f>
        <v>2.4517433942692836E-3</v>
      </c>
      <c r="O743" s="107">
        <f>O17/SUMIFS(O$3:O$722,$B$3:$B$722,$B743)*SUMIFS(Calculations!$E$3:$E$53,Calculations!$A$3:$A$53,$B743)</f>
        <v>2.4321521847559106E-3</v>
      </c>
      <c r="P743" s="107">
        <f>P17/SUMIFS(P$3:P$722,$B$3:$B$722,$B743)*SUMIFS(Calculations!$E$3:$E$53,Calculations!$A$3:$A$53,$B743)</f>
        <v>2.4126785851196521E-3</v>
      </c>
      <c r="Q743" s="107">
        <f>Q17/SUMIFS(Q$3:Q$722,$B$3:$B$722,$B743)*SUMIFS(Calculations!$E$3:$E$53,Calculations!$A$3:$A$53,$B743)</f>
        <v>2.4027274838614946E-3</v>
      </c>
      <c r="R743" s="107">
        <f>R17/SUMIFS(R$3:R$722,$B$3:$B$722,$B743)*SUMIFS(Calculations!$E$3:$E$53,Calculations!$A$3:$A$53,$B743)</f>
        <v>2.3927589895935755E-3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7.5969950956390211E-2</v>
      </c>
      <c r="G745" s="107">
        <f>G19/SUMIFS(G$3:G$722,$B$3:$B$722,$B745)*SUMIFS(Calculations!$E$3:$E$53,Calculations!$A$3:$A$53,$B745)</f>
        <v>7.6783038203809634E-2</v>
      </c>
      <c r="H745" s="107">
        <f>H19/SUMIFS(H$3:H$722,$B$3:$B$722,$B745)*SUMIFS(Calculations!$E$3:$E$53,Calculations!$A$3:$A$53,$B745)</f>
        <v>7.7676847469764387E-2</v>
      </c>
      <c r="I745" s="107">
        <f>I19/SUMIFS(I$3:I$722,$B$3:$B$722,$B745)*SUMIFS(Calculations!$E$3:$E$53,Calculations!$A$3:$A$53,$B745)</f>
        <v>7.8096525281284912E-2</v>
      </c>
      <c r="J745" s="107">
        <f>J19/SUMIFS(J$3:J$722,$B$3:$B$722,$B745)*SUMIFS(Calculations!$E$3:$E$53,Calculations!$A$3:$A$53,$B745)</f>
        <v>7.8538274638678227E-2</v>
      </c>
      <c r="K745" s="107">
        <f>K19/SUMIFS(K$3:K$722,$B$3:$B$722,$B745)*SUMIFS(Calculations!$E$3:$E$53,Calculations!$A$3:$A$53,$B745)</f>
        <v>8.6216439723909855E-2</v>
      </c>
      <c r="L745" s="107">
        <f>L19/SUMIFS(L$3:L$722,$B$3:$B$722,$B745)*SUMIFS(Calculations!$E$3:$E$53,Calculations!$A$3:$A$53,$B745)</f>
        <v>9.4955908175451034E-2</v>
      </c>
      <c r="M745" s="107">
        <f>M19/SUMIFS(M$3:M$722,$B$3:$B$722,$B745)*SUMIFS(Calculations!$E$3:$E$53,Calculations!$A$3:$A$53,$B745)</f>
        <v>8.3355546789160129E-2</v>
      </c>
      <c r="N745" s="107">
        <f>N19/SUMIFS(N$3:N$722,$B$3:$B$722,$B745)*SUMIFS(Calculations!$E$3:$E$53,Calculations!$A$3:$A$53,$B745)</f>
        <v>7.3585882426667817E-2</v>
      </c>
      <c r="O745" s="107">
        <f>O19/SUMIFS(O$3:O$722,$B$3:$B$722,$B745)*SUMIFS(Calculations!$E$3:$E$53,Calculations!$A$3:$A$53,$B745)</f>
        <v>7.1610192700370653E-2</v>
      </c>
      <c r="P745" s="107">
        <f>P19/SUMIFS(P$3:P$722,$B$3:$B$722,$B745)*SUMIFS(Calculations!$E$3:$E$53,Calculations!$A$3:$A$53,$B745)</f>
        <v>6.9636367264460264E-2</v>
      </c>
      <c r="Q745" s="107">
        <f>Q19/SUMIFS(Q$3:Q$722,$B$3:$B$722,$B745)*SUMIFS(Calculations!$E$3:$E$53,Calculations!$A$3:$A$53,$B745)</f>
        <v>7.0075399831262944E-2</v>
      </c>
      <c r="R745" s="107">
        <f>R19/SUMIFS(R$3:R$722,$B$3:$B$722,$B745)*SUMIFS(Calculations!$E$3:$E$53,Calculations!$A$3:$A$53,$B745)</f>
        <v>7.0519822868184034E-2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1.1813249845697928E-2</v>
      </c>
      <c r="G748" s="107">
        <f>G22/SUMIFS(G$3:G$722,$B$3:$B$722,$B748)*SUMIFS(Calculations!$E$3:$E$53,Calculations!$A$3:$A$53,$B748)</f>
        <v>1.2381602459221991E-2</v>
      </c>
      <c r="H748" s="107">
        <f>H22/SUMIFS(H$3:H$722,$B$3:$B$722,$B748)*SUMIFS(Calculations!$E$3:$E$53,Calculations!$A$3:$A$53,$B748)</f>
        <v>1.3006380223120889E-2</v>
      </c>
      <c r="I748" s="107">
        <f>I22/SUMIFS(I$3:I$722,$B$3:$B$722,$B748)*SUMIFS(Calculations!$E$3:$E$53,Calculations!$A$3:$A$53,$B748)</f>
        <v>1.3335347343448592E-2</v>
      </c>
      <c r="J748" s="107">
        <f>J22/SUMIFS(J$3:J$722,$B$3:$B$722,$B748)*SUMIFS(Calculations!$E$3:$E$53,Calculations!$A$3:$A$53,$B748)</f>
        <v>1.3681615385310937E-2</v>
      </c>
      <c r="K748" s="107">
        <f>K22/SUMIFS(K$3:K$722,$B$3:$B$722,$B748)*SUMIFS(Calculations!$E$3:$E$53,Calculations!$A$3:$A$53,$B748)</f>
        <v>1.4567885766229848E-2</v>
      </c>
      <c r="L748" s="107">
        <f>L22/SUMIFS(L$3:L$722,$B$3:$B$722,$B748)*SUMIFS(Calculations!$E$3:$E$53,Calculations!$A$3:$A$53,$B748)</f>
        <v>1.5576659600550513E-2</v>
      </c>
      <c r="M748" s="107">
        <f>M22/SUMIFS(M$3:M$722,$B$3:$B$722,$B748)*SUMIFS(Calculations!$E$3:$E$53,Calculations!$A$3:$A$53,$B748)</f>
        <v>1.424876586236646E-2</v>
      </c>
      <c r="N748" s="107">
        <f>N22/SUMIFS(N$3:N$722,$B$3:$B$722,$B748)*SUMIFS(Calculations!$E$3:$E$53,Calculations!$A$3:$A$53,$B748)</f>
        <v>1.3130432070934339E-2</v>
      </c>
      <c r="O748" s="107">
        <f>O22/SUMIFS(O$3:O$722,$B$3:$B$722,$B748)*SUMIFS(Calculations!$E$3:$E$53,Calculations!$A$3:$A$53,$B748)</f>
        <v>1.312423411060782E-2</v>
      </c>
      <c r="P748" s="107">
        <f>P22/SUMIFS(P$3:P$722,$B$3:$B$722,$B748)*SUMIFS(Calculations!$E$3:$E$53,Calculations!$A$3:$A$53,$B748)</f>
        <v>1.3118041998769399E-2</v>
      </c>
      <c r="Q748" s="107">
        <f>Q22/SUMIFS(Q$3:Q$722,$B$3:$B$722,$B748)*SUMIFS(Calculations!$E$3:$E$53,Calculations!$A$3:$A$53,$B748)</f>
        <v>1.3203222703705299E-2</v>
      </c>
      <c r="R748" s="107">
        <f>R22/SUMIFS(R$3:R$722,$B$3:$B$722,$B748)*SUMIFS(Calculations!$E$3:$E$53,Calculations!$A$3:$A$53,$B748)</f>
        <v>1.3289449262820002E-2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0.10381514503280398</v>
      </c>
      <c r="G751" s="107">
        <f>G25/SUMIFS(G$3:G$722,$B$3:$B$722,$B751)*SUMIFS(Calculations!$E$3:$E$53,Calculations!$A$3:$A$53,$B751)</f>
        <v>9.9509408098436086E-2</v>
      </c>
      <c r="H751" s="107">
        <f>H25/SUMIFS(H$3:H$722,$B$3:$B$722,$B751)*SUMIFS(Calculations!$E$3:$E$53,Calculations!$A$3:$A$53,$B751)</f>
        <v>9.4776204397460387E-2</v>
      </c>
      <c r="I751" s="107">
        <f>I25/SUMIFS(I$3:I$722,$B$3:$B$722,$B751)*SUMIFS(Calculations!$E$3:$E$53,Calculations!$A$3:$A$53,$B751)</f>
        <v>9.201129034432079E-2</v>
      </c>
      <c r="J751" s="107">
        <f>J25/SUMIFS(J$3:J$722,$B$3:$B$722,$B751)*SUMIFS(Calculations!$E$3:$E$53,Calculations!$A$3:$A$53,$B751)</f>
        <v>8.9100964916829409E-2</v>
      </c>
      <c r="K751" s="107">
        <f>K25/SUMIFS(K$3:K$722,$B$3:$B$722,$B751)*SUMIFS(Calculations!$E$3:$E$53,Calculations!$A$3:$A$53,$B751)</f>
        <v>7.5376907450224448E-2</v>
      </c>
      <c r="L751" s="107">
        <f>L25/SUMIFS(L$3:L$722,$B$3:$B$722,$B751)*SUMIFS(Calculations!$E$3:$E$53,Calculations!$A$3:$A$53,$B751)</f>
        <v>5.9755861806489854E-2</v>
      </c>
      <c r="M751" s="107">
        <f>M25/SUMIFS(M$3:M$722,$B$3:$B$722,$B751)*SUMIFS(Calculations!$E$3:$E$53,Calculations!$A$3:$A$53,$B751)</f>
        <v>7.9353812500267545E-2</v>
      </c>
      <c r="N751" s="107">
        <f>N25/SUMIFS(N$3:N$722,$B$3:$B$722,$B751)*SUMIFS(Calculations!$E$3:$E$53,Calculations!$A$3:$A$53,$B751)</f>
        <v>9.5858936271424514E-2</v>
      </c>
      <c r="O751" s="107">
        <f>O25/SUMIFS(O$3:O$722,$B$3:$B$722,$B751)*SUMIFS(Calculations!$E$3:$E$53,Calculations!$A$3:$A$53,$B751)</f>
        <v>9.6714179393364269E-2</v>
      </c>
      <c r="P751" s="107">
        <f>P25/SUMIFS(P$3:P$722,$B$3:$B$722,$B751)*SUMIFS(Calculations!$E$3:$E$53,Calculations!$A$3:$A$53,$B751)</f>
        <v>9.7568615495097627E-2</v>
      </c>
      <c r="Q751" s="107">
        <f>Q25/SUMIFS(Q$3:Q$722,$B$3:$B$722,$B751)*SUMIFS(Calculations!$E$3:$E$53,Calculations!$A$3:$A$53,$B751)</f>
        <v>9.6240764350147057E-2</v>
      </c>
      <c r="R751" s="107">
        <f>R25/SUMIFS(R$3:R$722,$B$3:$B$722,$B751)*SUMIFS(Calculations!$E$3:$E$53,Calculations!$A$3:$A$53,$B751)</f>
        <v>9.4896609763356871E-2</v>
      </c>
    </row>
    <row r="752" spans="2:18" ht="15.75" customHeight="1">
      <c r="B752" s="107" t="s">
        <v>539</v>
      </c>
      <c r="C752" s="107" t="s">
        <v>449</v>
      </c>
      <c r="D752" s="107" t="s">
        <v>646</v>
      </c>
      <c r="E752" s="107" t="str">
        <f t="shared" si="300"/>
        <v>natural gas peaker</v>
      </c>
      <c r="F752" s="107">
        <f>F26/SUMIFS(F$3:F$722,$B$3:$B$722,$B752)*SUMIFS(Calculations!$E$3:$E$53,Calculations!$A$3:$A$53,$B752)</f>
        <v>3.5313199377228204E-4</v>
      </c>
      <c r="G752" s="107">
        <f>G26/SUMIFS(G$3:G$722,$B$3:$B$722,$B752)*SUMIFS(Calculations!$E$3:$E$53,Calculations!$A$3:$A$53,$B752)</f>
        <v>3.15744086185444E-4</v>
      </c>
      <c r="H752" s="107">
        <f>H26/SUMIFS(H$3:H$722,$B$3:$B$722,$B752)*SUMIFS(Calculations!$E$3:$E$53,Calculations!$A$3:$A$53,$B752)</f>
        <v>2.7464436614698832E-4</v>
      </c>
      <c r="I752" s="107">
        <f>I26/SUMIFS(I$3:I$722,$B$3:$B$722,$B752)*SUMIFS(Calculations!$E$3:$E$53,Calculations!$A$3:$A$53,$B752)</f>
        <v>2.7969380254290178E-4</v>
      </c>
      <c r="J752" s="107">
        <f>J26/SUMIFS(J$3:J$722,$B$3:$B$722,$B752)*SUMIFS(Calculations!$E$3:$E$53,Calculations!$A$3:$A$53,$B752)</f>
        <v>2.8500879709791893E-4</v>
      </c>
      <c r="K752" s="107">
        <f>K26/SUMIFS(K$3:K$722,$B$3:$B$722,$B752)*SUMIFS(Calculations!$E$3:$E$53,Calculations!$A$3:$A$53,$B752)</f>
        <v>2.2158911021449173E-4</v>
      </c>
      <c r="L752" s="107">
        <f>L26/SUMIFS(L$3:L$722,$B$3:$B$722,$B752)*SUMIFS(Calculations!$E$3:$E$53,Calculations!$A$3:$A$53,$B752)</f>
        <v>1.4940332799024634E-4</v>
      </c>
      <c r="M752" s="107">
        <f>M26/SUMIFS(M$3:M$722,$B$3:$B$722,$B752)*SUMIFS(Calculations!$E$3:$E$53,Calculations!$A$3:$A$53,$B752)</f>
        <v>1.3660445581701458E-4</v>
      </c>
      <c r="N752" s="107">
        <f>N26/SUMIFS(N$3:N$722,$B$3:$B$722,$B752)*SUMIFS(Calculations!$E$3:$E$53,Calculations!$A$3:$A$53,$B752)</f>
        <v>1.2582542220012331E-4</v>
      </c>
      <c r="O752" s="107">
        <f>O26/SUMIFS(O$3:O$722,$B$3:$B$722,$B752)*SUMIFS(Calculations!$E$3:$E$53,Calculations!$A$3:$A$53,$B752)</f>
        <v>1.2576602880235463E-4</v>
      </c>
      <c r="P752" s="107">
        <f>P26/SUMIFS(P$3:P$722,$B$3:$B$722,$B752)*SUMIFS(Calculations!$E$3:$E$53,Calculations!$A$3:$A$53,$B752)</f>
        <v>1.2570669144908471E-4</v>
      </c>
      <c r="Q752" s="107">
        <f>Q26/SUMIFS(Q$3:Q$722,$B$3:$B$722,$B752)*SUMIFS(Calculations!$E$3:$E$53,Calculations!$A$3:$A$53,$B752)</f>
        <v>1.2647370018284001E-4</v>
      </c>
      <c r="R752" s="107">
        <f>R26/SUMIFS(R$3:R$722,$B$3:$B$722,$B752)*SUMIFS(Calculations!$E$3:$E$53,Calculations!$A$3:$A$53,$B752)</f>
        <v>1.2725012629920539E-4</v>
      </c>
    </row>
    <row r="753" spans="2:18" ht="15.75" customHeight="1">
      <c r="B753" s="107" t="s">
        <v>539</v>
      </c>
      <c r="C753" s="107" t="s">
        <v>449</v>
      </c>
      <c r="D753" s="107" t="s">
        <v>647</v>
      </c>
      <c r="E753" s="107" t="str">
        <f t="shared" si="300"/>
        <v>nuclear</v>
      </c>
      <c r="F753" s="107">
        <f>F27/SUMIFS(F$3:F$722,$B$3:$B$722,$B753)*SUMIFS(Calculations!$E$3:$E$53,Calculations!$A$3:$A$53,$B753)</f>
        <v>5.9847978680632706E-2</v>
      </c>
      <c r="G753" s="107">
        <f>G27/SUMIFS(G$3:G$722,$B$3:$B$722,$B753)*SUMIFS(Calculations!$E$3:$E$53,Calculations!$A$3:$A$53,$B753)</f>
        <v>6.2678290657081512E-2</v>
      </c>
      <c r="H753" s="107">
        <f>H27/SUMIFS(H$3:H$722,$B$3:$B$722,$B753)*SUMIFS(Calculations!$E$3:$E$53,Calculations!$A$3:$A$53,$B753)</f>
        <v>6.578959153914761E-2</v>
      </c>
      <c r="I753" s="107">
        <f>I27/SUMIFS(I$3:I$722,$B$3:$B$722,$B753)*SUMIFS(Calculations!$E$3:$E$53,Calculations!$A$3:$A$53,$B753)</f>
        <v>6.7475256955805418E-2</v>
      </c>
      <c r="J753" s="107">
        <f>J27/SUMIFS(J$3:J$722,$B$3:$B$722,$B753)*SUMIFS(Calculations!$E$3:$E$53,Calculations!$A$3:$A$53,$B753)</f>
        <v>6.9249574287214496E-2</v>
      </c>
      <c r="K753" s="107">
        <f>K27/SUMIFS(K$3:K$722,$B$3:$B$722,$B753)*SUMIFS(Calculations!$E$3:$E$53,Calculations!$A$3:$A$53,$B753)</f>
        <v>7.3726151629613434E-2</v>
      </c>
      <c r="L753" s="107">
        <f>L27/SUMIFS(L$3:L$722,$B$3:$B$722,$B753)*SUMIFS(Calculations!$E$3:$E$53,Calculations!$A$3:$A$53,$B753)</f>
        <v>7.8821497460354897E-2</v>
      </c>
      <c r="M753" s="107">
        <f>M27/SUMIFS(M$3:M$722,$B$3:$B$722,$B753)*SUMIFS(Calculations!$E$3:$E$53,Calculations!$A$3:$A$53,$B753)</f>
        <v>7.2069129329949827E-2</v>
      </c>
      <c r="N753" s="107">
        <f>N27/SUMIFS(N$3:N$722,$B$3:$B$722,$B753)*SUMIFS(Calculations!$E$3:$E$53,Calculations!$A$3:$A$53,$B753)</f>
        <v>6.6382378022011482E-2</v>
      </c>
      <c r="O753" s="107">
        <f>O27/SUMIFS(O$3:O$722,$B$3:$B$722,$B753)*SUMIFS(Calculations!$E$3:$E$53,Calculations!$A$3:$A$53,$B753)</f>
        <v>6.6351043535595677E-2</v>
      </c>
      <c r="P753" s="107">
        <f>P27/SUMIFS(P$3:P$722,$B$3:$B$722,$B753)*SUMIFS(Calculations!$E$3:$E$53,Calculations!$A$3:$A$53,$B753)</f>
        <v>6.6319738616870072E-2</v>
      </c>
      <c r="Q753" s="107">
        <f>Q27/SUMIFS(Q$3:Q$722,$B$3:$B$722,$B753)*SUMIFS(Calculations!$E$3:$E$53,Calculations!$A$3:$A$53,$B753)</f>
        <v>6.6724393437970916E-2</v>
      </c>
      <c r="R753" s="107">
        <f>R27/SUMIFS(R$3:R$722,$B$3:$B$722,$B753)*SUMIFS(Calculations!$E$3:$E$53,Calculations!$A$3:$A$53,$B753)</f>
        <v>6.7134016637015334E-2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1.6774479177943764E-4</v>
      </c>
      <c r="G755" s="107">
        <f>G29/SUMIFS(G$3:G$722,$B$3:$B$722,$B755)*SUMIFS(Calculations!$E$3:$E$53,Calculations!$A$3:$A$53,$B755)</f>
        <v>1.7567772625152355E-4</v>
      </c>
      <c r="H755" s="107">
        <f>H29/SUMIFS(H$3:H$722,$B$3:$B$722,$B755)*SUMIFS(Calculations!$E$3:$E$53,Calculations!$A$3:$A$53,$B755)</f>
        <v>1.8439822993654187E-4</v>
      </c>
      <c r="I755" s="107">
        <f>I29/SUMIFS(I$3:I$722,$B$3:$B$722,$B755)*SUMIFS(Calculations!$E$3:$E$53,Calculations!$A$3:$A$53,$B755)</f>
        <v>1.8912289400307563E-4</v>
      </c>
      <c r="J755" s="107">
        <f>J29/SUMIFS(J$3:J$722,$B$3:$B$722,$B755)*SUMIFS(Calculations!$E$3:$E$53,Calculations!$A$3:$A$53,$B755)</f>
        <v>1.9409603591812882E-4</v>
      </c>
      <c r="K755" s="107">
        <f>K29/SUMIFS(K$3:K$722,$B$3:$B$722,$B755)*SUMIFS(Calculations!$E$3:$E$53,Calculations!$A$3:$A$53,$B755)</f>
        <v>2.0664320210050588E-4</v>
      </c>
      <c r="L755" s="107">
        <f>L29/SUMIFS(L$3:L$722,$B$3:$B$722,$B755)*SUMIFS(Calculations!$E$3:$E$53,Calculations!$A$3:$A$53,$B755)</f>
        <v>2.2092468234870255E-4</v>
      </c>
      <c r="M755" s="107">
        <f>M29/SUMIFS(M$3:M$722,$B$3:$B$722,$B755)*SUMIFS(Calculations!$E$3:$E$53,Calculations!$A$3:$A$53,$B755)</f>
        <v>2.0199882033927348E-4</v>
      </c>
      <c r="N755" s="107">
        <f>N29/SUMIFS(N$3:N$722,$B$3:$B$722,$B755)*SUMIFS(Calculations!$E$3:$E$53,Calculations!$A$3:$A$53,$B755)</f>
        <v>1.8605972038834634E-4</v>
      </c>
      <c r="O755" s="107">
        <f>O29/SUMIFS(O$3:O$722,$B$3:$B$722,$B755)*SUMIFS(Calculations!$E$3:$E$53,Calculations!$A$3:$A$53,$B755)</f>
        <v>1.8597189458344513E-4</v>
      </c>
      <c r="P755" s="107">
        <f>P29/SUMIFS(P$3:P$722,$B$3:$B$722,$B755)*SUMIFS(Calculations!$E$3:$E$53,Calculations!$A$3:$A$53,$B755)</f>
        <v>1.858841516522875E-4</v>
      </c>
      <c r="Q755" s="107">
        <f>Q29/SUMIFS(Q$3:Q$722,$B$3:$B$722,$B755)*SUMIFS(Calculations!$E$3:$E$53,Calculations!$A$3:$A$53,$B755)</f>
        <v>1.8701833763825587E-4</v>
      </c>
      <c r="R755" s="107">
        <f>R29/SUMIFS(R$3:R$722,$B$3:$B$722,$B755)*SUMIFS(Calculations!$E$3:$E$53,Calculations!$A$3:$A$53,$B755)</f>
        <v>1.8816644923277438E-4</v>
      </c>
    </row>
    <row r="756" spans="2:18" ht="15.75" customHeight="1">
      <c r="B756" s="107" t="s">
        <v>539</v>
      </c>
      <c r="C756" s="107" t="s">
        <v>449</v>
      </c>
      <c r="D756" s="107" t="s">
        <v>650</v>
      </c>
      <c r="E756" s="107" t="str">
        <f t="shared" si="300"/>
        <v>solar PV</v>
      </c>
      <c r="F756" s="107">
        <f>F30/SUMIFS(F$3:F$722,$B$3:$B$722,$B756)*SUMIFS(Calculations!$E$3:$E$53,Calculations!$A$3:$A$53,$B756)</f>
        <v>6.6581943996811647E-5</v>
      </c>
      <c r="G756" s="107">
        <f>G30/SUMIFS(G$3:G$722,$B$3:$B$722,$B756)*SUMIFS(Calculations!$E$3:$E$53,Calculations!$A$3:$A$53,$B756)</f>
        <v>1.8178230504473417E-4</v>
      </c>
      <c r="H756" s="107">
        <f>H30/SUMIFS(H$3:H$722,$B$3:$B$722,$B756)*SUMIFS(Calculations!$E$3:$E$53,Calculations!$A$3:$A$53,$B756)</f>
        <v>3.0841957610361072E-4</v>
      </c>
      <c r="I756" s="107">
        <f>I30/SUMIFS(I$3:I$722,$B$3:$B$722,$B756)*SUMIFS(Calculations!$E$3:$E$53,Calculations!$A$3:$A$53,$B756)</f>
        <v>6.2443190535984747E-4</v>
      </c>
      <c r="J756" s="107">
        <f>J30/SUMIFS(J$3:J$722,$B$3:$B$722,$B756)*SUMIFS(Calculations!$E$3:$E$53,Calculations!$A$3:$A$53,$B756)</f>
        <v>9.5706384239632682E-4</v>
      </c>
      <c r="K756" s="107">
        <f>K30/SUMIFS(K$3:K$722,$B$3:$B$722,$B756)*SUMIFS(Calculations!$E$3:$E$53,Calculations!$A$3:$A$53,$B756)</f>
        <v>1.6800707561685196E-3</v>
      </c>
      <c r="L756" s="107">
        <f>L30/SUMIFS(L$3:L$722,$B$3:$B$722,$B756)*SUMIFS(Calculations!$E$3:$E$53,Calculations!$A$3:$A$53,$B756)</f>
        <v>2.5030142645481178E-3</v>
      </c>
      <c r="M756" s="107">
        <f>M30/SUMIFS(M$3:M$722,$B$3:$B$722,$B756)*SUMIFS(Calculations!$E$3:$E$53,Calculations!$A$3:$A$53,$B756)</f>
        <v>2.638886830732828E-3</v>
      </c>
      <c r="N756" s="107">
        <f>N30/SUMIFS(N$3:N$722,$B$3:$B$722,$B756)*SUMIFS(Calculations!$E$3:$E$53,Calculations!$A$3:$A$53,$B756)</f>
        <v>2.7533168319622617E-3</v>
      </c>
      <c r="O756" s="107">
        <f>O30/SUMIFS(O$3:O$722,$B$3:$B$722,$B756)*SUMIFS(Calculations!$E$3:$E$53,Calculations!$A$3:$A$53,$B756)</f>
        <v>3.1296329312495326E-3</v>
      </c>
      <c r="P756" s="107">
        <f>P30/SUMIFS(P$3:P$722,$B$3:$B$722,$B756)*SUMIFS(Calculations!$E$3:$E$53,Calculations!$A$3:$A$53,$B756)</f>
        <v>3.5055939330349228E-3</v>
      </c>
      <c r="Q756" s="107">
        <f>Q30/SUMIFS(Q$3:Q$722,$B$3:$B$722,$B756)*SUMIFS(Calculations!$E$3:$E$53,Calculations!$A$3:$A$53,$B756)</f>
        <v>3.9036823531123097E-3</v>
      </c>
      <c r="R756" s="107">
        <f>R30/SUMIFS(R$3:R$722,$B$3:$B$722,$B756)*SUMIFS(Calculations!$E$3:$E$53,Calculations!$A$3:$A$53,$B756)</f>
        <v>4.3066585284387933E-3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1.7189127498211027E-4</v>
      </c>
      <c r="G758" s="107">
        <f>G32/SUMIFS(G$3:G$722,$B$3:$B$722,$B758)*SUMIFS(Calculations!$E$3:$E$53,Calculations!$A$3:$A$53,$B758)</f>
        <v>1.8013098402454463E-4</v>
      </c>
      <c r="H758" s="107">
        <f>H32/SUMIFS(H$3:H$722,$B$3:$B$722,$B758)*SUMIFS(Calculations!$E$3:$E$53,Calculations!$A$3:$A$53,$B758)</f>
        <v>1.8918871837503824E-4</v>
      </c>
      <c r="I758" s="107">
        <f>I32/SUMIFS(I$3:I$722,$B$3:$B$722,$B758)*SUMIFS(Calculations!$E$3:$E$53,Calculations!$A$3:$A$53,$B758)</f>
        <v>1.9400599328992345E-4</v>
      </c>
      <c r="J758" s="107">
        <f>J32/SUMIFS(J$3:J$722,$B$3:$B$722,$B758)*SUMIFS(Calculations!$E$3:$E$53,Calculations!$A$3:$A$53,$B758)</f>
        <v>1.9907661661005421E-4</v>
      </c>
      <c r="K758" s="107">
        <f>K32/SUMIFS(K$3:K$722,$B$3:$B$722,$B758)*SUMIFS(Calculations!$E$3:$E$53,Calculations!$A$3:$A$53,$B758)</f>
        <v>2.0998688159437235E-4</v>
      </c>
      <c r="L758" s="107">
        <f>L32/SUMIFS(L$3:L$722,$B$3:$B$722,$B758)*SUMIFS(Calculations!$E$3:$E$53,Calculations!$A$3:$A$53,$B758)</f>
        <v>2.2240520232204216E-4</v>
      </c>
      <c r="M758" s="107">
        <f>M32/SUMIFS(M$3:M$722,$B$3:$B$722,$B758)*SUMIFS(Calculations!$E$3:$E$53,Calculations!$A$3:$A$53,$B758)</f>
        <v>2.0092993142234607E-4</v>
      </c>
      <c r="N758" s="107">
        <f>N32/SUMIFS(N$3:N$722,$B$3:$B$722,$B758)*SUMIFS(Calculations!$E$3:$E$53,Calculations!$A$3:$A$53,$B758)</f>
        <v>1.8284375446655103E-4</v>
      </c>
      <c r="O758" s="107">
        <f>O32/SUMIFS(O$3:O$722,$B$3:$B$722,$B758)*SUMIFS(Calculations!$E$3:$E$53,Calculations!$A$3:$A$53,$B758)</f>
        <v>9.646539254817353E-4</v>
      </c>
      <c r="P758" s="107">
        <f>P32/SUMIFS(P$3:P$722,$B$3:$B$722,$B758)*SUMIFS(Calculations!$E$3:$E$53,Calculations!$A$3:$A$53,$B758)</f>
        <v>1.7457263687217911E-3</v>
      </c>
      <c r="Q758" s="107">
        <f>Q32/SUMIFS(Q$3:Q$722,$B$3:$B$722,$B758)*SUMIFS(Calculations!$E$3:$E$53,Calculations!$A$3:$A$53,$B758)</f>
        <v>1.7447198060358523E-3</v>
      </c>
      <c r="R758" s="107">
        <f>R32/SUMIFS(R$3:R$722,$B$3:$B$722,$B758)*SUMIFS(Calculations!$E$3:$E$53,Calculations!$A$3:$A$53,$B758)</f>
        <v>1.7437008847084564E-3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1.0000000000000004</v>
      </c>
      <c r="I1449" s="95">
        <f t="shared" si="312"/>
        <v>1.0000000000000002</v>
      </c>
      <c r="J1449" s="95">
        <f t="shared" si="312"/>
        <v>1.0000000000000002</v>
      </c>
      <c r="K1449" s="95">
        <f t="shared" si="312"/>
        <v>1</v>
      </c>
      <c r="L1449" s="95">
        <f t="shared" si="312"/>
        <v>1</v>
      </c>
      <c r="M1449" s="95">
        <f t="shared" si="312"/>
        <v>0.99999999999999989</v>
      </c>
      <c r="N1449" s="95">
        <f t="shared" si="312"/>
        <v>0.99999999999999989</v>
      </c>
      <c r="O1449" s="95">
        <f t="shared" si="312"/>
        <v>0.99999999999999989</v>
      </c>
      <c r="P1449" s="95">
        <f t="shared" si="312"/>
        <v>1</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4929.8788349999995</v>
      </c>
      <c r="R4" s="91">
        <f t="shared" ref="R4:R53" si="2">Q4/$Q$54</f>
        <v>0.34370323345751758</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1662.681</v>
      </c>
      <c r="R7" s="91">
        <f t="shared" si="2"/>
        <v>0.11591944853719288</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5296.5879999999997</v>
      </c>
      <c r="R21" s="91">
        <f t="shared" si="2"/>
        <v>0.36926960739234604</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2454.2692618000001</v>
      </c>
      <c r="R45" s="91">
        <f t="shared" si="2"/>
        <v>0.17110771061294347</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14343.4170968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LA</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f t="shared" si="8"/>
        <v>1662.681</v>
      </c>
      <c r="M209" s="91" t="str">
        <f t="shared" si="9"/>
        <v>AR</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LA</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AL</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AL</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f t="shared" si="8"/>
        <v>483.36726179999999</v>
      </c>
      <c r="M215" s="91" t="str">
        <f t="shared" si="9"/>
        <v>TN</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AL</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f t="shared" si="8"/>
        <v>1970.902</v>
      </c>
      <c r="M217" s="91" t="str">
        <f t="shared" si="9"/>
        <v>TN</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14343.4170968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0.34370323345751758</v>
      </c>
      <c r="D4" s="91">
        <f t="shared" si="0"/>
        <v>0.34370323345751758</v>
      </c>
      <c r="E4" s="91">
        <f t="shared" si="1"/>
        <v>0.74779432547994462</v>
      </c>
    </row>
    <row r="5" spans="1:5">
      <c r="A5" s="111" t="s">
        <v>539</v>
      </c>
      <c r="B5" s="91">
        <f>IF(SUMIFS('EIA SEDS data'!$AE$20:$AE$119,'EIA SEDS data'!$B$20:$B$119,A5,'EIA SEDS data'!$A$20:$A$119,"exports")&gt;0, 1, 0)</f>
        <v>1</v>
      </c>
      <c r="C5" s="91">
        <f>SUMIFS('Cross border connections'!$R$4:$R$53,'Cross border connections'!$P$4:$P$53,Calculations!A5)</f>
        <v>0.11591944853719288</v>
      </c>
      <c r="D5" s="91">
        <f t="shared" si="0"/>
        <v>0.11591944853719288</v>
      </c>
      <c r="E5" s="91">
        <f t="shared" si="1"/>
        <v>0.25220567452005543</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0.36926960739234604</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0.17110771061294347</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0.45962268199471046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0.20415092660573175</v>
      </c>
      <c r="C60" s="91">
        <f>SUMIFS('ReEDs Generation Data'!H$729:H$1448,'ReEDs Generation Data'!$E$729:$E$1448,Calculations!$A60)</f>
        <v>0.18698920494746046</v>
      </c>
      <c r="D60" s="91">
        <f>SUMIFS('ReEDs Generation Data'!I$729:I$1448,'ReEDs Generation Data'!$E$729:$E$1448,Calculations!$A60)</f>
        <v>0.20306958994192098</v>
      </c>
      <c r="E60" s="91">
        <f>SUMIFS('ReEDs Generation Data'!J$729:J$1448,'ReEDs Generation Data'!$E$729:$E$1448,Calculations!$A60)</f>
        <v>0.21913113734068801</v>
      </c>
      <c r="F60" s="91">
        <f>SUMIFS('ReEDs Generation Data'!K$729:K$1448,'ReEDs Generation Data'!$E$729:$E$1448,Calculations!$A60)</f>
        <v>0.24668425077382369</v>
      </c>
      <c r="G60" s="91">
        <f>SUMIFS('ReEDs Generation Data'!L$729:L$1448,'ReEDs Generation Data'!$E$729:$E$1448,Calculations!$A60)</f>
        <v>0.2768185425078325</v>
      </c>
      <c r="H60" s="91">
        <f>SUMIFS('ReEDs Generation Data'!M$729:M$1448,'ReEDs Generation Data'!$E$729:$E$1448,Calculations!$A60)</f>
        <v>0.26840925785920111</v>
      </c>
      <c r="I60" s="91">
        <f>SUMIFS('ReEDs Generation Data'!N$729:N$1448,'ReEDs Generation Data'!$E$729:$E$1448,Calculations!$A60)</f>
        <v>0.26196918154253951</v>
      </c>
      <c r="J60" s="91">
        <f>SUMIFS('ReEDs Generation Data'!O$729:O$1448,'ReEDs Generation Data'!$E$729:$E$1448,Calculations!$A60)</f>
        <v>0.25996114239673962</v>
      </c>
      <c r="K60" s="91">
        <f>SUMIFS('ReEDs Generation Data'!P$729:P$1448,'ReEDs Generation Data'!$E$729:$E$1448,Calculations!$A60)</f>
        <v>0.25795516174124311</v>
      </c>
      <c r="L60" s="91">
        <f>SUMIFS('ReEDs Generation Data'!Q$729:Q$1448,'ReEDs Generation Data'!$E$729:$E$1448,Calculations!$A60)</f>
        <v>0.2603351559520295</v>
      </c>
      <c r="M60" s="91">
        <f>SUMIFS('ReEDs Generation Data'!R$729:R$1448,'ReEDs Generation Data'!$E$729:$E$1448,Calculations!$A60)</f>
        <v>0.26272393313834103</v>
      </c>
    </row>
    <row r="61" spans="1:33" ht="15.75" customHeight="1">
      <c r="A61" s="111" t="s">
        <v>634</v>
      </c>
      <c r="B61" s="91">
        <f>SUMIFS('ReEDs Generation Data'!G$729:G$1448,'ReEDs Generation Data'!$E$729:$E$1448,Calculations!$A61)</f>
        <v>0.45256945051544661</v>
      </c>
      <c r="C61" s="91">
        <f>SUMIFS('ReEDs Generation Data'!H$729:H$1448,'ReEDs Generation Data'!$E$729:$E$1448,Calculations!$A61)</f>
        <v>0.45150324027216088</v>
      </c>
      <c r="D61" s="91">
        <f>SUMIFS('ReEDs Generation Data'!I$729:I$1448,'ReEDs Generation Data'!$E$729:$E$1448,Calculations!$A61)</f>
        <v>0.43338950427372702</v>
      </c>
      <c r="E61" s="91">
        <f>SUMIFS('ReEDs Generation Data'!J$729:J$1448,'ReEDs Generation Data'!$E$729:$E$1448,Calculations!$A61)</f>
        <v>0.41517045133106512</v>
      </c>
      <c r="F61" s="91">
        <f>SUMIFS('ReEDs Generation Data'!K$729:K$1448,'ReEDs Generation Data'!$E$729:$E$1448,Calculations!$A61)</f>
        <v>0.37113347204547131</v>
      </c>
      <c r="G61" s="91">
        <f>SUMIFS('ReEDs Generation Data'!L$729:L$1448,'ReEDs Generation Data'!$E$729:$E$1448,Calculations!$A61)</f>
        <v>0.32288141805192555</v>
      </c>
      <c r="H61" s="91">
        <f>SUMIFS('ReEDs Generation Data'!M$729:M$1448,'ReEDs Generation Data'!$E$729:$E$1448,Calculations!$A61)</f>
        <v>0.33256601034943645</v>
      </c>
      <c r="I61" s="91">
        <f>SUMIFS('ReEDs Generation Data'!N$729:N$1448,'ReEDs Generation Data'!$E$729:$E$1448,Calculations!$A61)</f>
        <v>0.33872747825650545</v>
      </c>
      <c r="J61" s="91">
        <f>SUMIFS('ReEDs Generation Data'!O$729:O$1448,'ReEDs Generation Data'!$E$729:$E$1448,Calculations!$A61)</f>
        <v>0.33996058213815716</v>
      </c>
      <c r="K61" s="91">
        <f>SUMIFS('ReEDs Generation Data'!P$729:P$1448,'ReEDs Generation Data'!$E$729:$E$1448,Calculations!$A61)</f>
        <v>0.3411906106272754</v>
      </c>
      <c r="L61" s="91">
        <f>SUMIFS('ReEDs Generation Data'!Q$729:Q$1448,'ReEDs Generation Data'!$E$729:$E$1448,Calculations!$A61)</f>
        <v>0.33647317096083706</v>
      </c>
      <c r="M61" s="91">
        <f>SUMIFS('ReEDs Generation Data'!R$729:R$1448,'ReEDs Generation Data'!$E$729:$E$1448,Calculations!$A61)</f>
        <v>0.3317335033679506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0.2855965833160643</v>
      </c>
      <c r="C62" s="91">
        <f>SUMIFS('ReEDs Generation Data'!H$729:H$1448,'ReEDs Generation Data'!$E$729:$E$1448,Calculations!$A62)</f>
        <v>0.30167573945106357</v>
      </c>
      <c r="D62" s="91">
        <f>SUMIFS('ReEDs Generation Data'!I$729:I$1448,'ReEDs Generation Data'!$E$729:$E$1448,Calculations!$A62)</f>
        <v>0.30305290921685946</v>
      </c>
      <c r="E62" s="91">
        <f>SUMIFS('ReEDs Generation Data'!J$729:J$1448,'ReEDs Generation Data'!$E$729:$E$1448,Calculations!$A62)</f>
        <v>0.30451953675451804</v>
      </c>
      <c r="F62" s="91">
        <f>SUMIFS('ReEDs Generation Data'!K$729:K$1448,'ReEDs Generation Data'!$E$729:$E$1448,Calculations!$A62)</f>
        <v>0.31766058944251352</v>
      </c>
      <c r="G62" s="91">
        <f>SUMIFS('ReEDs Generation Data'!L$729:L$1448,'ReEDs Generation Data'!$E$729:$E$1448,Calculations!$A62)</f>
        <v>0.33208299945522973</v>
      </c>
      <c r="H62" s="91">
        <f>SUMIFS('ReEDs Generation Data'!M$729:M$1448,'ReEDs Generation Data'!$E$729:$E$1448,Calculations!$A62)</f>
        <v>0.33071038678159215</v>
      </c>
      <c r="I62" s="91">
        <f>SUMIFS('ReEDs Generation Data'!N$729:N$1448,'ReEDs Generation Data'!$E$729:$E$1448,Calculations!$A62)</f>
        <v>0.33063690363701476</v>
      </c>
      <c r="J62" s="91">
        <f>SUMIFS('ReEDs Generation Data'!O$729:O$1448,'ReEDs Generation Data'!$E$729:$E$1448,Calculations!$A62)</f>
        <v>0.32980999525785781</v>
      </c>
      <c r="K62" s="91">
        <f>SUMIFS('ReEDs Generation Data'!P$729:P$1448,'ReEDs Generation Data'!$E$729:$E$1448,Calculations!$A62)</f>
        <v>0.32898789243266685</v>
      </c>
      <c r="L62" s="91">
        <f>SUMIFS('ReEDs Generation Data'!Q$729:Q$1448,'ReEDs Generation Data'!$E$729:$E$1448,Calculations!$A62)</f>
        <v>0.32962189878640641</v>
      </c>
      <c r="M62" s="91">
        <f>SUMIFS('ReEDs Generation Data'!R$729:R$1448,'ReEDs Generation Data'!$E$729:$E$1448,Calculations!$A62)</f>
        <v>0.33026127438964559</v>
      </c>
    </row>
    <row r="63" spans="1:33" ht="15.75" customHeight="1">
      <c r="A63" s="111" t="s">
        <v>101</v>
      </c>
      <c r="B63" s="91">
        <f>SUMIFS('ReEDs Generation Data'!G$729:G$1448,'ReEDs Generation Data'!$E$729:$E$1448,Calculations!$A63)</f>
        <v>5.3734943280141521E-2</v>
      </c>
      <c r="C63" s="91">
        <f>SUMIFS('ReEDs Generation Data'!H$729:H$1448,'ReEDs Generation Data'!$E$729:$E$1448,Calculations!$A63)</f>
        <v>5.5779194212188313E-2</v>
      </c>
      <c r="D63" s="91">
        <f>SUMIFS('ReEDs Generation Data'!I$729:I$1448,'ReEDs Generation Data'!$E$729:$E$1448,Calculations!$A63)</f>
        <v>5.6058727708809535E-2</v>
      </c>
      <c r="E63" s="91">
        <f>SUMIFS('ReEDs Generation Data'!J$729:J$1448,'ReEDs Generation Data'!$E$729:$E$1448,Calculations!$A63)</f>
        <v>5.6355691258241955E-2</v>
      </c>
      <c r="F63" s="91">
        <f>SUMIFS('ReEDs Generation Data'!K$729:K$1448,'ReEDs Generation Data'!$E$729:$E$1448,Calculations!$A63)</f>
        <v>5.8808261554110487E-2</v>
      </c>
      <c r="G63" s="91">
        <f>SUMIFS('ReEDs Generation Data'!L$729:L$1448,'ReEDs Generation Data'!$E$729:$E$1448,Calculations!$A63)</f>
        <v>6.1503113223759211E-2</v>
      </c>
      <c r="H63" s="91">
        <f>SUMIFS('ReEDs Generation Data'!M$729:M$1448,'ReEDs Generation Data'!$E$729:$E$1448,Calculations!$A63)</f>
        <v>6.1178445244375317E-2</v>
      </c>
      <c r="I63" s="91">
        <f>SUMIFS('ReEDs Generation Data'!N$729:N$1448,'ReEDs Generation Data'!$E$729:$E$1448,Calculations!$A63)</f>
        <v>6.1106883050238134E-2</v>
      </c>
      <c r="J63" s="91">
        <f>SUMIFS('ReEDs Generation Data'!O$729:O$1448,'ReEDs Generation Data'!$E$729:$E$1448,Calculations!$A63)</f>
        <v>6.1002946511139106E-2</v>
      </c>
      <c r="K63" s="91">
        <f>SUMIFS('ReEDs Generation Data'!P$729:P$1448,'ReEDs Generation Data'!$E$729:$E$1448,Calculations!$A63)</f>
        <v>6.0899602564405887E-2</v>
      </c>
      <c r="L63" s="91">
        <f>SUMIFS('ReEDs Generation Data'!Q$729:Q$1448,'ReEDs Generation Data'!$E$729:$E$1448,Calculations!$A63)</f>
        <v>6.102650425450272E-2</v>
      </c>
      <c r="M63" s="91">
        <f>SUMIFS('ReEDs Generation Data'!R$729:R$1448,'ReEDs Generation Data'!$E$729:$E$1448,Calculations!$A63)</f>
        <v>6.1154524720707627E-2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2.766069333564704E-3</v>
      </c>
      <c r="C65" s="91">
        <f>SUMIFS('ReEDs Generation Data'!H$729:H$1448,'ReEDs Generation Data'!$E$729:$E$1448,Calculations!$A65)</f>
        <v>2.9859280314790456E-3</v>
      </c>
      <c r="D65" s="91">
        <f>SUMIFS('ReEDs Generation Data'!I$729:I$1448,'ReEDs Generation Data'!$E$729:$E$1448,Calculations!$A65)</f>
        <v>3.3535963675345878E-3</v>
      </c>
      <c r="E65" s="91">
        <f>SUMIFS('ReEDs Generation Data'!J$729:J$1448,'ReEDs Generation Data'!$E$729:$E$1448,Calculations!$A65)</f>
        <v>3.7380153069156191E-3</v>
      </c>
      <c r="F65" s="91">
        <f>SUMIFS('ReEDs Generation Data'!K$729:K$1448,'ReEDs Generation Data'!$E$729:$E$1448,Calculations!$A65)</f>
        <v>4.6568107222224979E-3</v>
      </c>
      <c r="G65" s="91">
        <f>SUMIFS('ReEDs Generation Data'!L$729:L$1448,'ReEDs Generation Data'!$E$729:$E$1448,Calculations!$A65)</f>
        <v>5.6911887767071003E-3</v>
      </c>
      <c r="H65" s="91">
        <f>SUMIFS('ReEDs Generation Data'!M$729:M$1448,'ReEDs Generation Data'!$E$729:$E$1448,Calculations!$A65)</f>
        <v>6.131028087710111E-3</v>
      </c>
      <c r="I65" s="91">
        <f>SUMIFS('ReEDs Generation Data'!N$729:N$1448,'ReEDs Generation Data'!$E$729:$E$1448,Calculations!$A65)</f>
        <v>6.5669400058367576E-3</v>
      </c>
      <c r="J65" s="91">
        <f>SUMIFS('ReEDs Generation Data'!O$729:O$1448,'ReEDs Generation Data'!$E$729:$E$1448,Calculations!$A65)</f>
        <v>8.274916832005777E-3</v>
      </c>
      <c r="K65" s="91">
        <f>SUMIFS('ReEDs Generation Data'!P$729:P$1448,'ReEDs Generation Data'!$E$729:$E$1448,Calculations!$A65)</f>
        <v>9.978499972056994E-3</v>
      </c>
      <c r="L65" s="91">
        <f>SUMIFS('ReEDs Generation Data'!Q$729:Q$1448,'ReEDs Generation Data'!$E$729:$E$1448,Calculations!$A65)</f>
        <v>1.1552545372047442E-2</v>
      </c>
      <c r="M65" s="91">
        <f>SUMIFS('ReEDs Generation Data'!R$729:R$1448,'ReEDs Generation Data'!$E$729:$E$1448,Calculations!$A65)</f>
        <v>1.3133523321703739E-2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8.5028800984718366E-4</v>
      </c>
      <c r="C70" s="91">
        <f>SUMIFS('ReEDs Generation Data'!H$729:H$1448,'ReEDs Generation Data'!$E$729:$E$1448,Calculations!$A70)</f>
        <v>7.2410389130663096E-4</v>
      </c>
      <c r="D70" s="91">
        <f>SUMIFS('ReEDs Generation Data'!I$729:I$1448,'ReEDs Generation Data'!$E$729:$E$1448,Calculations!$A70)</f>
        <v>7.2856551739669301E-4</v>
      </c>
      <c r="E70" s="91">
        <f>SUMIFS('ReEDs Generation Data'!J$729:J$1448,'ReEDs Generation Data'!$E$729:$E$1448,Calculations!$A70)</f>
        <v>7.3329423713303283E-4</v>
      </c>
      <c r="F70" s="91">
        <f>SUMIFS('ReEDs Generation Data'!K$729:K$1448,'ReEDs Generation Data'!$E$729:$E$1448,Calculations!$A70)</f>
        <v>6.8638391720083269E-4</v>
      </c>
      <c r="G70" s="91">
        <f>SUMIFS('ReEDs Generation Data'!L$729:L$1448,'ReEDs Generation Data'!$E$729:$E$1448,Calculations!$A70)</f>
        <v>6.3197000448004495E-4</v>
      </c>
      <c r="H70" s="91">
        <f>SUMIFS('ReEDs Generation Data'!M$729:M$1448,'ReEDs Generation Data'!$E$729:$E$1448,Calculations!$A70)</f>
        <v>6.2942176531124311E-4</v>
      </c>
      <c r="I70" s="91">
        <f>SUMIFS('ReEDs Generation Data'!N$729:N$1448,'ReEDs Generation Data'!$E$729:$E$1448,Calculations!$A70)</f>
        <v>6.2933830184813667E-4</v>
      </c>
      <c r="J70" s="91">
        <f>SUMIFS('ReEDs Generation Data'!O$729:O$1448,'ReEDs Generation Data'!$E$729:$E$1448,Calculations!$A70)</f>
        <v>6.2776301501098566E-4</v>
      </c>
      <c r="K70" s="91">
        <f>SUMIFS('ReEDs Generation Data'!P$729:P$1448,'ReEDs Generation Data'!$E$729:$E$1448,Calculations!$A70)</f>
        <v>6.2619688442427024E-4</v>
      </c>
      <c r="L70" s="91">
        <f>SUMIFS('ReEDs Generation Data'!Q$729:Q$1448,'ReEDs Generation Data'!$E$729:$E$1448,Calculations!$A70)</f>
        <v>6.2740090157020637E-4</v>
      </c>
      <c r="M70" s="91">
        <f>SUMIFS('ReEDs Generation Data'!R$729:R$1448,'ReEDs Generation Data'!$E$729:$E$1448,Calculations!$A70)</f>
        <v>6.2861509992291446E-4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3.3173893920414738E-4</v>
      </c>
      <c r="C73" s="91">
        <f>SUMIFS('ReEDs Generation Data'!H$729:H$1448,'ReEDs Generation Data'!$E$729:$E$1448,Calculations!$A73)</f>
        <v>3.4258919434121361E-4</v>
      </c>
      <c r="D73" s="91">
        <f>SUMIFS('ReEDs Generation Data'!I$729:I$1448,'ReEDs Generation Data'!$E$729:$E$1448,Calculations!$A73)</f>
        <v>3.4710697375192297E-4</v>
      </c>
      <c r="E73" s="91">
        <f>SUMIFS('ReEDs Generation Data'!J$729:J$1448,'ReEDs Generation Data'!$E$729:$E$1448,Calculations!$A73)</f>
        <v>3.5187377143845017E-4</v>
      </c>
      <c r="F73" s="91">
        <f>SUMIFS('ReEDs Generation Data'!K$729:K$1448,'ReEDs Generation Data'!$E$729:$E$1448,Calculations!$A73)</f>
        <v>3.7023154465779586E-4</v>
      </c>
      <c r="G73" s="91">
        <f>SUMIFS('ReEDs Generation Data'!L$729:L$1448,'ReEDs Generation Data'!$E$729:$E$1448,Calculations!$A73)</f>
        <v>3.9076798006580898E-4</v>
      </c>
      <c r="H73" s="91">
        <f>SUMIFS('ReEDs Generation Data'!M$729:M$1448,'ReEDs Generation Data'!$E$729:$E$1448,Calculations!$A73)</f>
        <v>3.754499123736839E-4</v>
      </c>
      <c r="I73" s="91">
        <f>SUMIFS('ReEDs Generation Data'!N$729:N$1448,'ReEDs Generation Data'!$E$729:$E$1448,Calculations!$A73)</f>
        <v>3.63275206017228E-4</v>
      </c>
      <c r="J73" s="91">
        <f>SUMIFS('ReEDs Generation Data'!O$729:O$1448,'ReEDs Generation Data'!$E$729:$E$1448,Calculations!$A73)</f>
        <v>3.6265384908952899E-4</v>
      </c>
      <c r="K73" s="91">
        <f>SUMIFS('ReEDs Generation Data'!P$729:P$1448,'ReEDs Generation Data'!$E$729:$E$1448,Calculations!$A73)</f>
        <v>3.6203577792765358E-4</v>
      </c>
      <c r="L73" s="91">
        <f>SUMIFS('ReEDs Generation Data'!Q$729:Q$1448,'ReEDs Generation Data'!$E$729:$E$1448,Calculations!$A73)</f>
        <v>3.6332377260674348E-4</v>
      </c>
      <c r="M73" s="91">
        <f>SUMIFS('ReEDs Generation Data'!R$729:R$1448,'ReEDs Generation Data'!$E$729:$E$1448,Calculations!$A73)</f>
        <v>3.6462596172855892E-4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Mississippi</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23281996</v>
      </c>
      <c r="C5" s="172">
        <f>SUMIFS(Cambium!C:C,Cambium!B:B,About!B2)</f>
        <v>23281996</v>
      </c>
      <c r="D5" s="174">
        <f>C5</f>
        <v>23281996</v>
      </c>
      <c r="E5" s="174">
        <f t="shared" ref="E5:AF5" si="0">D5</f>
        <v>23281996</v>
      </c>
      <c r="F5" s="174">
        <f t="shared" si="0"/>
        <v>23281996</v>
      </c>
      <c r="G5" s="174">
        <f t="shared" si="0"/>
        <v>23281996</v>
      </c>
      <c r="H5" s="174">
        <f t="shared" si="0"/>
        <v>23281996</v>
      </c>
      <c r="I5" s="174">
        <f t="shared" si="0"/>
        <v>23281996</v>
      </c>
      <c r="J5" s="174">
        <f t="shared" si="0"/>
        <v>23281996</v>
      </c>
      <c r="K5" s="174">
        <f t="shared" si="0"/>
        <v>23281996</v>
      </c>
      <c r="L5" s="174">
        <f t="shared" si="0"/>
        <v>23281996</v>
      </c>
      <c r="M5" s="174">
        <f t="shared" si="0"/>
        <v>23281996</v>
      </c>
      <c r="N5" s="174">
        <f t="shared" si="0"/>
        <v>23281996</v>
      </c>
      <c r="O5" s="174">
        <f t="shared" si="0"/>
        <v>23281996</v>
      </c>
      <c r="P5" s="174">
        <f t="shared" si="0"/>
        <v>23281996</v>
      </c>
      <c r="Q5" s="174">
        <f t="shared" si="0"/>
        <v>23281996</v>
      </c>
      <c r="R5" s="174">
        <f t="shared" si="0"/>
        <v>23281996</v>
      </c>
      <c r="S5" s="174">
        <f t="shared" si="0"/>
        <v>23281996</v>
      </c>
      <c r="T5" s="174">
        <f t="shared" si="0"/>
        <v>23281996</v>
      </c>
      <c r="U5" s="174">
        <f t="shared" si="0"/>
        <v>23281996</v>
      </c>
      <c r="V5" s="174">
        <f t="shared" si="0"/>
        <v>23281996</v>
      </c>
      <c r="W5" s="174">
        <f t="shared" si="0"/>
        <v>23281996</v>
      </c>
      <c r="X5" s="174">
        <f t="shared" si="0"/>
        <v>23281996</v>
      </c>
      <c r="Y5" s="174">
        <f t="shared" si="0"/>
        <v>23281996</v>
      </c>
      <c r="Z5" s="174">
        <f t="shared" si="0"/>
        <v>23281996</v>
      </c>
      <c r="AA5" s="174">
        <f t="shared" si="0"/>
        <v>23281996</v>
      </c>
      <c r="AB5" s="174">
        <f t="shared" si="0"/>
        <v>23281996</v>
      </c>
      <c r="AC5" s="174">
        <f t="shared" si="0"/>
        <v>23281996</v>
      </c>
      <c r="AD5" s="174">
        <f t="shared" si="0"/>
        <v>23281996</v>
      </c>
      <c r="AE5" s="174">
        <f t="shared" si="0"/>
        <v>23281996</v>
      </c>
      <c r="AF5" s="174">
        <f t="shared" si="0"/>
        <v>23281996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5435071.2958809668</v>
      </c>
      <c r="C10">
        <f>D10</f>
        <v>5435071.2958809668</v>
      </c>
      <c r="D10" s="170">
        <f>SUM(D$5*SUMIFS(C$39:C$48,$B$39:$B$48,$A10),D$6*IF($B$2=TRUE,SUMIFS($B$147:$B$162,$A$147:$A$162,$A10),SUMIFS(E$125:E$140,$A$125:$A$140,$A10)))</f>
        <v>5435071.2958809668</v>
      </c>
      <c r="E10">
        <f t="shared" ref="E10:N10" si="1">SUM(E$5*SUMIFS(D$39:D$48,$B$39:$B$48,$A10),E$6*IF($B$2=TRUE,SUMIFS($B$147:$B$162,$A$147:$A$162,$A10),SUMIFS(F$125:F$140,$A$125:$A$140,$A10)))</f>
        <v>4307654.9818802364</v>
      </c>
      <c r="F10">
        <f t="shared" si="1"/>
        <v>4056393.8431188096</v>
      </c>
      <c r="G10">
        <f t="shared" si="1"/>
        <v>3800258.7349224472</v>
      </c>
      <c r="H10">
        <f t="shared" si="1"/>
        <v>3242486.8524249657</v>
      </c>
      <c r="I10">
        <f t="shared" si="1"/>
        <v>2749597.3589172019</v>
      </c>
      <c r="J10">
        <f t="shared" si="1"/>
        <v>2086667.5380596784</v>
      </c>
      <c r="K10">
        <f t="shared" si="1"/>
        <v>2023056.1058006464</v>
      </c>
      <c r="L10">
        <f t="shared" si="1"/>
        <v>2116696.5715941791</v>
      </c>
      <c r="M10">
        <f t="shared" si="1"/>
        <v>2116696.5715941791</v>
      </c>
      <c r="N10">
        <f t="shared" si="1"/>
        <v>2116696.5715941791</v>
      </c>
      <c r="O10">
        <f t="shared" ref="O10:AE10" si="2">SUM(O$5*SUMIFS(N$39:N$48,$B$39:$B$48,$A10),O$6*IF($B$2=TRUE,SUMIFS($B$147:$B$162,$A$147:$A$162,$A10),SUMIFS(P$125:P$140,$A$125:$A$140,$A10)))</f>
        <v>2116696.5715941791</v>
      </c>
      <c r="P10">
        <f t="shared" si="2"/>
        <v>2116696.5715941791</v>
      </c>
      <c r="Q10">
        <f t="shared" si="2"/>
        <v>2116696.5715941791</v>
      </c>
      <c r="R10">
        <f t="shared" si="2"/>
        <v>2116696.5715941791</v>
      </c>
      <c r="S10">
        <f t="shared" si="2"/>
        <v>2116696.5715941791</v>
      </c>
      <c r="T10">
        <f t="shared" si="2"/>
        <v>2116696.5715941791</v>
      </c>
      <c r="U10">
        <f t="shared" si="2"/>
        <v>2116696.5715941791</v>
      </c>
      <c r="V10">
        <f t="shared" si="2"/>
        <v>2116696.5715941791</v>
      </c>
      <c r="W10">
        <f t="shared" si="2"/>
        <v>2116696.5715941791</v>
      </c>
      <c r="X10">
        <f t="shared" si="2"/>
        <v>2116696.5715941791</v>
      </c>
      <c r="Y10">
        <f t="shared" si="2"/>
        <v>2116696.5715941791</v>
      </c>
      <c r="Z10">
        <f t="shared" si="2"/>
        <v>2116696.5715941791</v>
      </c>
      <c r="AA10">
        <f t="shared" si="2"/>
        <v>2116696.5715941791</v>
      </c>
      <c r="AB10">
        <f t="shared" si="2"/>
        <v>2116696.5715941791</v>
      </c>
      <c r="AC10">
        <f t="shared" si="2"/>
        <v>2116696.5715941791</v>
      </c>
      <c r="AD10">
        <f t="shared" si="2"/>
        <v>2116696.5715941791</v>
      </c>
      <c r="AE10">
        <f t="shared" si="2"/>
        <v>2116696.5715941791</v>
      </c>
      <c r="AF10">
        <f>SUM(AF$5*SUMIFS(AE$39:AE$48,$B$39:$B$48,$A10),AF$6*IF($B$2=TRUE,SUMIFS($B$147:$B$162,$A$147:$A$162,$A10),SUMIFS(AG$125:AG$140,$A$125:$A$140,$A10)))</f>
        <v>2116696.5715941791</v>
      </c>
    </row>
    <row r="11" spans="1:32">
      <c r="A11" s="100" t="s">
        <v>347</v>
      </c>
      <c r="B11">
        <f t="shared" ref="B11:B33" si="3">D11</f>
        <v>9003687.1313358098</v>
      </c>
      <c r="C11">
        <f t="shared" ref="C11:C33" si="4">D11</f>
        <v>9003687.1313358098</v>
      </c>
      <c r="D11" s="170">
        <f t="shared" ref="D11:D33" si="5">SUM(D$5*SUMIFS(C$39:C$48,$B$39:$B$48,$A11),D$6*IF($B$2=TRUE,SUMIFS($B$147:$B$162,$A$147:$A$162,$A11),SUMIFS(E$125:E$140,$A$125:$A$140,$A11)))</f>
        <v>9003687.1313358098</v>
      </c>
      <c r="E11">
        <f t="shared" ref="E11:N11" si="6">SUM(E$5*SUMIFS(D$39:D$48,$B$39:$B$48,$A11),E$6*IF($B$2=TRUE,SUMIFS($B$147:$B$162,$A$147:$A$162,$A11),SUMIFS(F$125:F$140,$A$125:$A$140,$A11)))</f>
        <v>10246296.370475832</v>
      </c>
      <c r="F11">
        <f t="shared" si="6"/>
        <v>10690311.10562982</v>
      </c>
      <c r="G11">
        <f t="shared" si="6"/>
        <v>10404202.497358892</v>
      </c>
      <c r="H11">
        <f t="shared" si="6"/>
        <v>10267998.568457378</v>
      </c>
      <c r="I11">
        <f t="shared" si="6"/>
        <v>9394668.7051889077</v>
      </c>
      <c r="J11">
        <f t="shared" si="6"/>
        <v>7832364.4894705778</v>
      </c>
      <c r="K11">
        <f t="shared" si="6"/>
        <v>7209851.6955999378</v>
      </c>
      <c r="L11">
        <f t="shared" si="6"/>
        <v>5911703.9875618992</v>
      </c>
      <c r="M11">
        <f t="shared" si="6"/>
        <v>5911703.9875618992</v>
      </c>
      <c r="N11">
        <f t="shared" si="6"/>
        <v>5911703.9875618992</v>
      </c>
      <c r="O11">
        <f t="shared" ref="O11:AF11" si="7">SUM(O$5*SUMIFS(N$39:N$48,$B$39:$B$48,$A11),O$6*IF($B$2=TRUE,SUMIFS($B$147:$B$162,$A$147:$A$162,$A11),SUMIFS(P$125:P$140,$A$125:$A$140,$A11)))</f>
        <v>5911703.9875618992</v>
      </c>
      <c r="P11">
        <f t="shared" si="7"/>
        <v>5911703.9875618992</v>
      </c>
      <c r="Q11">
        <f t="shared" si="7"/>
        <v>5911703.9875618992</v>
      </c>
      <c r="R11">
        <f t="shared" si="7"/>
        <v>5911703.9875618992</v>
      </c>
      <c r="S11">
        <f t="shared" si="7"/>
        <v>5911703.9875618992</v>
      </c>
      <c r="T11">
        <f t="shared" si="7"/>
        <v>5911703.9875618992</v>
      </c>
      <c r="U11">
        <f t="shared" si="7"/>
        <v>5911703.9875618992</v>
      </c>
      <c r="V11">
        <f t="shared" si="7"/>
        <v>5911703.9875618992</v>
      </c>
      <c r="W11">
        <f t="shared" si="7"/>
        <v>5911703.9875618992</v>
      </c>
      <c r="X11">
        <f t="shared" si="7"/>
        <v>5911703.9875618992</v>
      </c>
      <c r="Y11">
        <f t="shared" si="7"/>
        <v>5911703.9875618992</v>
      </c>
      <c r="Z11">
        <f t="shared" si="7"/>
        <v>5911703.9875618992</v>
      </c>
      <c r="AA11">
        <f t="shared" si="7"/>
        <v>5911703.9875618992</v>
      </c>
      <c r="AB11">
        <f t="shared" si="7"/>
        <v>5911703.9875618992</v>
      </c>
      <c r="AC11">
        <f t="shared" si="7"/>
        <v>5911703.9875618992</v>
      </c>
      <c r="AD11">
        <f t="shared" si="7"/>
        <v>5911703.9875618992</v>
      </c>
      <c r="AE11">
        <f t="shared" si="7"/>
        <v>5911703.9875618992</v>
      </c>
      <c r="AF11">
        <f t="shared" si="7"/>
        <v>5911703.9875618992</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6770174.7577609736</v>
      </c>
      <c r="C13">
        <f t="shared" si="4"/>
        <v>6770174.7577609736</v>
      </c>
      <c r="D13" s="170">
        <f t="shared" si="5"/>
        <v>6770174.7577609736</v>
      </c>
      <c r="E13">
        <f t="shared" ref="E13:N13" si="10">SUM(E$5*SUMIFS(D$39:D$48,$B$39:$B$48,$A13),E$6*IF($B$2=TRUE,SUMIFS($B$147:$B$162,$A$147:$A$162,$A13),SUMIFS(F$125:F$140,$A$125:$A$140,$A13)))</f>
        <v>6670113.5465582255</v>
      </c>
      <c r="F13">
        <f t="shared" si="10"/>
        <v>6677925.2295294842</v>
      </c>
      <c r="G13">
        <f t="shared" si="10"/>
        <v>6772732.3046783805</v>
      </c>
      <c r="H13">
        <f t="shared" si="10"/>
        <v>6939464.410838142</v>
      </c>
      <c r="I13">
        <f t="shared" si="10"/>
        <v>6879216.523365763</v>
      </c>
      <c r="J13">
        <f t="shared" si="10"/>
        <v>7240614.2731844438</v>
      </c>
      <c r="K13">
        <f t="shared" si="10"/>
        <v>7222817.7934785923</v>
      </c>
      <c r="L13">
        <f t="shared" si="10"/>
        <v>7528514.8737917636</v>
      </c>
      <c r="M13">
        <f t="shared" si="10"/>
        <v>7528514.8737917636</v>
      </c>
      <c r="N13">
        <f t="shared" si="10"/>
        <v>7528514.8737917636</v>
      </c>
      <c r="O13">
        <f t="shared" ref="O13:AF13" si="11">SUM(O$5*SUMIFS(N$39:N$48,$B$39:$B$48,$A13),O$6*IF($B$2=TRUE,SUMIFS($B$147:$B$162,$A$147:$A$162,$A13),SUMIFS(P$125:P$140,$A$125:$A$140,$A13)))</f>
        <v>7528514.8737917636</v>
      </c>
      <c r="P13">
        <f t="shared" si="11"/>
        <v>7528514.8737917636</v>
      </c>
      <c r="Q13">
        <f t="shared" si="11"/>
        <v>7528514.8737917636</v>
      </c>
      <c r="R13">
        <f t="shared" si="11"/>
        <v>7528514.8737917636</v>
      </c>
      <c r="S13">
        <f t="shared" si="11"/>
        <v>7528514.8737917636</v>
      </c>
      <c r="T13">
        <f t="shared" si="11"/>
        <v>7528514.8737917636</v>
      </c>
      <c r="U13">
        <f t="shared" si="11"/>
        <v>7528514.8737917636</v>
      </c>
      <c r="V13">
        <f t="shared" si="11"/>
        <v>7528514.8737917636</v>
      </c>
      <c r="W13">
        <f t="shared" si="11"/>
        <v>7528514.8737917636</v>
      </c>
      <c r="X13">
        <f t="shared" si="11"/>
        <v>7528514.8737917636</v>
      </c>
      <c r="Y13">
        <f t="shared" si="11"/>
        <v>7528514.8737917636</v>
      </c>
      <c r="Z13">
        <f t="shared" si="11"/>
        <v>7528514.8737917636</v>
      </c>
      <c r="AA13">
        <f t="shared" si="11"/>
        <v>7528514.8737917636</v>
      </c>
      <c r="AB13">
        <f t="shared" si="11"/>
        <v>7528514.8737917636</v>
      </c>
      <c r="AC13">
        <f t="shared" si="11"/>
        <v>7528514.8737917636</v>
      </c>
      <c r="AD13">
        <f t="shared" si="11"/>
        <v>7528514.8737917636</v>
      </c>
      <c r="AE13">
        <f t="shared" si="11"/>
        <v>7528514.8737917636</v>
      </c>
      <c r="AF13">
        <f t="shared" si="11"/>
        <v>7528514.8737917636</v>
      </c>
    </row>
    <row r="14" spans="1:32">
      <c r="A14" s="100" t="s">
        <v>101</v>
      </c>
      <c r="B14">
        <f t="shared" si="3"/>
        <v>1246721.1216590223</v>
      </c>
      <c r="C14">
        <f t="shared" si="4"/>
        <v>1246721.1216590223</v>
      </c>
      <c r="D14" s="170">
        <f t="shared" si="5"/>
        <v>1246721.1216590223</v>
      </c>
      <c r="E14">
        <f t="shared" ref="E14:N14" si="12">SUM(E$5*SUMIFS(D$39:D$48,$B$39:$B$48,$A14),E$6*IF($B$2=TRUE,SUMIFS($B$147:$B$162,$A$147:$A$162,$A14),SUMIFS(F$125:F$140,$A$125:$A$140,$A14)))</f>
        <v>1236830.2704341512</v>
      </c>
      <c r="F14">
        <f t="shared" si="12"/>
        <v>1235576.9514155753</v>
      </c>
      <c r="G14">
        <f t="shared" si="12"/>
        <v>1278833.1610764603</v>
      </c>
      <c r="H14">
        <f t="shared" si="12"/>
        <v>1319469.6533616881</v>
      </c>
      <c r="I14">
        <f t="shared" si="12"/>
        <v>1330968.689369912</v>
      </c>
      <c r="J14">
        <f t="shared" si="12"/>
        <v>1409414.9916484889</v>
      </c>
      <c r="K14">
        <f t="shared" si="12"/>
        <v>1390135.3429528591</v>
      </c>
      <c r="L14">
        <f t="shared" si="12"/>
        <v>1419589.4677058461</v>
      </c>
      <c r="M14">
        <f t="shared" si="12"/>
        <v>1419589.4677058461</v>
      </c>
      <c r="N14">
        <f t="shared" si="12"/>
        <v>1419589.4677058461</v>
      </c>
      <c r="O14">
        <f t="shared" ref="O14:AF14" si="13">SUM(O$5*SUMIFS(N$39:N$48,$B$39:$B$48,$A14),O$6*IF($B$2=TRUE,SUMIFS($B$147:$B$162,$A$147:$A$162,$A14),SUMIFS(P$125:P$140,$A$125:$A$140,$A14)))</f>
        <v>1419589.4677058461</v>
      </c>
      <c r="P14">
        <f t="shared" si="13"/>
        <v>1419589.4677058461</v>
      </c>
      <c r="Q14">
        <f t="shared" si="13"/>
        <v>1419589.4677058461</v>
      </c>
      <c r="R14">
        <f t="shared" si="13"/>
        <v>1419589.4677058461</v>
      </c>
      <c r="S14">
        <f t="shared" si="13"/>
        <v>1419589.4677058461</v>
      </c>
      <c r="T14">
        <f t="shared" si="13"/>
        <v>1419589.4677058461</v>
      </c>
      <c r="U14">
        <f t="shared" si="13"/>
        <v>1419589.4677058461</v>
      </c>
      <c r="V14">
        <f t="shared" si="13"/>
        <v>1419589.4677058461</v>
      </c>
      <c r="W14">
        <f t="shared" si="13"/>
        <v>1419589.4677058461</v>
      </c>
      <c r="X14">
        <f t="shared" si="13"/>
        <v>1419589.4677058461</v>
      </c>
      <c r="Y14">
        <f t="shared" si="13"/>
        <v>1419589.4677058461</v>
      </c>
      <c r="Z14">
        <f t="shared" si="13"/>
        <v>1419589.4677058461</v>
      </c>
      <c r="AA14">
        <f t="shared" si="13"/>
        <v>1419589.4677058461</v>
      </c>
      <c r="AB14">
        <f t="shared" si="13"/>
        <v>1419589.4677058461</v>
      </c>
      <c r="AC14">
        <f t="shared" si="13"/>
        <v>1419589.4677058461</v>
      </c>
      <c r="AD14">
        <f t="shared" si="13"/>
        <v>1419589.4677058461</v>
      </c>
      <c r="AE14">
        <f t="shared" si="13"/>
        <v>1419589.4677058461</v>
      </c>
      <c r="AF14">
        <f t="shared" si="13"/>
        <v>1419589.4677058461</v>
      </c>
    </row>
    <row r="15" spans="1:32">
      <c r="A15" s="100" t="s">
        <v>100</v>
      </c>
      <c r="B15">
        <f t="shared" si="3"/>
        <v>1366.6337755980028</v>
      </c>
      <c r="C15">
        <f t="shared" si="4"/>
        <v>1366.6337755980028</v>
      </c>
      <c r="D15" s="170">
        <f t="shared" si="5"/>
        <v>1366.6337755980028</v>
      </c>
      <c r="E15">
        <f t="shared" ref="E15:N15" si="14">SUM(E$5*SUMIFS(D$39:D$48,$B$39:$B$48,$A15),E$6*IF($B$2=TRUE,SUMIFS($B$147:$B$162,$A$147:$A$162,$A15),SUMIFS(F$125:F$140,$A$125:$A$140,$A15)))</f>
        <v>2748.9665594743797</v>
      </c>
      <c r="F15">
        <f t="shared" si="14"/>
        <v>2815.351702499634</v>
      </c>
      <c r="G15">
        <f t="shared" si="14"/>
        <v>1017.6212784384247</v>
      </c>
      <c r="H15">
        <f t="shared" si="14"/>
        <v>1039.2492731482453</v>
      </c>
      <c r="I15">
        <f t="shared" si="14"/>
        <v>1013.6390738462794</v>
      </c>
      <c r="J15">
        <f t="shared" si="14"/>
        <v>1126.5338248754517</v>
      </c>
      <c r="K15">
        <f t="shared" si="14"/>
        <v>1884.147932996829</v>
      </c>
      <c r="L15">
        <f t="shared" si="14"/>
        <v>1078.1529558143145</v>
      </c>
      <c r="M15">
        <f t="shared" si="14"/>
        <v>1078.1529558143145</v>
      </c>
      <c r="N15">
        <f t="shared" si="14"/>
        <v>1078.1529558143145</v>
      </c>
      <c r="O15">
        <f t="shared" ref="O15:AF15" si="15">SUM(O$5*SUMIFS(N$39:N$48,$B$39:$B$48,$A15),O$6*IF($B$2=TRUE,SUMIFS($B$147:$B$162,$A$147:$A$162,$A15),SUMIFS(P$125:P$140,$A$125:$A$140,$A15)))</f>
        <v>1078.1529558143145</v>
      </c>
      <c r="P15">
        <f t="shared" si="15"/>
        <v>1078.1529558143145</v>
      </c>
      <c r="Q15">
        <f t="shared" si="15"/>
        <v>1078.1529558143145</v>
      </c>
      <c r="R15">
        <f t="shared" si="15"/>
        <v>1078.1529558143145</v>
      </c>
      <c r="S15">
        <f t="shared" si="15"/>
        <v>1078.1529558143145</v>
      </c>
      <c r="T15">
        <f t="shared" si="15"/>
        <v>1078.1529558143145</v>
      </c>
      <c r="U15">
        <f t="shared" si="15"/>
        <v>1078.1529558143145</v>
      </c>
      <c r="V15">
        <f t="shared" si="15"/>
        <v>1078.1529558143145</v>
      </c>
      <c r="W15">
        <f t="shared" si="15"/>
        <v>1078.1529558143145</v>
      </c>
      <c r="X15">
        <f t="shared" si="15"/>
        <v>1078.1529558143145</v>
      </c>
      <c r="Y15">
        <f t="shared" si="15"/>
        <v>1078.1529558143145</v>
      </c>
      <c r="Z15">
        <f t="shared" si="15"/>
        <v>1078.1529558143145</v>
      </c>
      <c r="AA15">
        <f t="shared" si="15"/>
        <v>1078.1529558143145</v>
      </c>
      <c r="AB15">
        <f t="shared" si="15"/>
        <v>1078.1529558143145</v>
      </c>
      <c r="AC15">
        <f t="shared" si="15"/>
        <v>1078.1529558143145</v>
      </c>
      <c r="AD15">
        <f t="shared" si="15"/>
        <v>1078.1529558143145</v>
      </c>
      <c r="AE15">
        <f t="shared" si="15"/>
        <v>1078.1529558143145</v>
      </c>
      <c r="AF15">
        <f t="shared" si="15"/>
        <v>1078.1529558143145</v>
      </c>
    </row>
    <row r="16" spans="1:32">
      <c r="A16" s="100" t="s">
        <v>102</v>
      </c>
      <c r="B16">
        <f t="shared" si="3"/>
        <v>176660.83897157965</v>
      </c>
      <c r="C16">
        <f t="shared" si="4"/>
        <v>176660.83897157965</v>
      </c>
      <c r="D16" s="170">
        <f t="shared" si="5"/>
        <v>176660.83897157965</v>
      </c>
      <c r="E16">
        <f t="shared" ref="E16:N16" si="16">SUM(E$5*SUMIFS(D$39:D$48,$B$39:$B$48,$A16),E$6*IF($B$2=TRUE,SUMIFS($B$147:$B$162,$A$147:$A$162,$A16),SUMIFS(F$125:F$140,$A$125:$A$140,$A16)))</f>
        <v>221597.14090718626</v>
      </c>
      <c r="F16">
        <f t="shared" si="16"/>
        <v>263622.49612432142</v>
      </c>
      <c r="G16">
        <f t="shared" si="16"/>
        <v>676776.58524122275</v>
      </c>
      <c r="H16">
        <f t="shared" si="16"/>
        <v>1195629.4436052768</v>
      </c>
      <c r="I16">
        <f t="shared" si="16"/>
        <v>2614060.1684797299</v>
      </c>
      <c r="J16">
        <f t="shared" si="16"/>
        <v>4429619.9313730197</v>
      </c>
      <c r="K16">
        <f t="shared" si="16"/>
        <v>5262219.7869873652</v>
      </c>
      <c r="L16">
        <f t="shared" si="16"/>
        <v>6115985.0103465775</v>
      </c>
      <c r="M16">
        <f t="shared" si="16"/>
        <v>6115985.0103465775</v>
      </c>
      <c r="N16">
        <f t="shared" si="16"/>
        <v>6115985.0103465775</v>
      </c>
      <c r="O16">
        <f t="shared" ref="O16:AF16" si="17">SUM(O$5*SUMIFS(N$39:N$48,$B$39:$B$48,$A16),O$6*IF($B$2=TRUE,SUMIFS($B$147:$B$162,$A$147:$A$162,$A16),SUMIFS(P$125:P$140,$A$125:$A$140,$A16)))</f>
        <v>6115985.0103465775</v>
      </c>
      <c r="P16">
        <f t="shared" si="17"/>
        <v>6115985.0103465775</v>
      </c>
      <c r="Q16">
        <f t="shared" si="17"/>
        <v>6115985.0103465775</v>
      </c>
      <c r="R16">
        <f t="shared" si="17"/>
        <v>6115985.0103465775</v>
      </c>
      <c r="S16">
        <f t="shared" si="17"/>
        <v>6115985.0103465775</v>
      </c>
      <c r="T16">
        <f t="shared" si="17"/>
        <v>6115985.0103465775</v>
      </c>
      <c r="U16">
        <f t="shared" si="17"/>
        <v>6115985.0103465775</v>
      </c>
      <c r="V16">
        <f t="shared" si="17"/>
        <v>6115985.0103465775</v>
      </c>
      <c r="W16">
        <f t="shared" si="17"/>
        <v>6115985.0103465775</v>
      </c>
      <c r="X16">
        <f t="shared" si="17"/>
        <v>6115985.0103465775</v>
      </c>
      <c r="Y16">
        <f t="shared" si="17"/>
        <v>6115985.0103465775</v>
      </c>
      <c r="Z16">
        <f t="shared" si="17"/>
        <v>6115985.0103465775</v>
      </c>
      <c r="AA16">
        <f t="shared" si="17"/>
        <v>6115985.0103465775</v>
      </c>
      <c r="AB16">
        <f t="shared" si="17"/>
        <v>6115985.0103465775</v>
      </c>
      <c r="AC16">
        <f t="shared" si="17"/>
        <v>6115985.0103465775</v>
      </c>
      <c r="AD16">
        <f t="shared" si="17"/>
        <v>6115985.0103465775</v>
      </c>
      <c r="AE16">
        <f t="shared" si="17"/>
        <v>6115985.0103465775</v>
      </c>
      <c r="AF16">
        <f t="shared" si="17"/>
        <v>6115985.0103465775</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6064.154129856106</v>
      </c>
      <c r="C18">
        <f t="shared" si="4"/>
        <v>6064.154129856106</v>
      </c>
      <c r="D18" s="170">
        <f t="shared" si="5"/>
        <v>6064.154129856106</v>
      </c>
      <c r="E18">
        <f t="shared" ref="E18:N18" si="20">SUM(E$5*SUMIFS(D$39:D$48,$B$39:$B$48,$A18),E$6*IF($B$2=TRUE,SUMIFS($B$147:$B$162,$A$147:$A$162,$A18),SUMIFS(F$125:F$140,$A$125:$A$140,$A18)))</f>
        <v>6548.3928640511585</v>
      </c>
      <c r="F18">
        <f t="shared" si="20"/>
        <v>6608.5528438117444</v>
      </c>
      <c r="G18">
        <f t="shared" si="20"/>
        <v>6604.6522900702748</v>
      </c>
      <c r="H18">
        <f t="shared" si="20"/>
        <v>6865.261080317101</v>
      </c>
      <c r="I18">
        <f t="shared" si="20"/>
        <v>6727.9998639932755</v>
      </c>
      <c r="J18">
        <f t="shared" si="20"/>
        <v>7089.3361056043332</v>
      </c>
      <c r="K18">
        <f t="shared" si="20"/>
        <v>6811.1568392272711</v>
      </c>
      <c r="L18">
        <f t="shared" si="20"/>
        <v>6684.1065634616725</v>
      </c>
      <c r="M18">
        <f t="shared" si="20"/>
        <v>6684.1065634616725</v>
      </c>
      <c r="N18">
        <f t="shared" si="20"/>
        <v>6684.1065634616725</v>
      </c>
      <c r="O18">
        <f t="shared" ref="O18:AF18" si="21">SUM(O$5*SUMIFS(N$39:N$48,$B$39:$B$48,$A18),O$6*IF($B$2=TRUE,SUMIFS($B$147:$B$162,$A$147:$A$162,$A18),SUMIFS(P$125:P$140,$A$125:$A$140,$A18)))</f>
        <v>6684.1065634616725</v>
      </c>
      <c r="P18">
        <f t="shared" si="21"/>
        <v>6684.1065634616725</v>
      </c>
      <c r="Q18">
        <f t="shared" si="21"/>
        <v>6684.1065634616725</v>
      </c>
      <c r="R18">
        <f t="shared" si="21"/>
        <v>6684.1065634616725</v>
      </c>
      <c r="S18">
        <f t="shared" si="21"/>
        <v>6684.1065634616725</v>
      </c>
      <c r="T18">
        <f t="shared" si="21"/>
        <v>6684.1065634616725</v>
      </c>
      <c r="U18">
        <f t="shared" si="21"/>
        <v>6684.1065634616725</v>
      </c>
      <c r="V18">
        <f t="shared" si="21"/>
        <v>6684.1065634616725</v>
      </c>
      <c r="W18">
        <f t="shared" si="21"/>
        <v>6684.1065634616725</v>
      </c>
      <c r="X18">
        <f t="shared" si="21"/>
        <v>6684.1065634616725</v>
      </c>
      <c r="Y18">
        <f t="shared" si="21"/>
        <v>6684.1065634616725</v>
      </c>
      <c r="Z18">
        <f t="shared" si="21"/>
        <v>6684.1065634616725</v>
      </c>
      <c r="AA18">
        <f t="shared" si="21"/>
        <v>6684.1065634616725</v>
      </c>
      <c r="AB18">
        <f t="shared" si="21"/>
        <v>6684.1065634616725</v>
      </c>
      <c r="AC18">
        <f t="shared" si="21"/>
        <v>6684.1065634616725</v>
      </c>
      <c r="AD18">
        <f t="shared" si="21"/>
        <v>6684.1065634616725</v>
      </c>
      <c r="AE18">
        <f t="shared" si="21"/>
        <v>6684.1065634616725</v>
      </c>
      <c r="AF18">
        <f t="shared" si="21"/>
        <v>6684.1065634616725</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642250.06648619322</v>
      </c>
      <c r="C20">
        <f t="shared" si="4"/>
        <v>642250.06648619322</v>
      </c>
      <c r="D20" s="170">
        <f t="shared" si="5"/>
        <v>642250.06648619322</v>
      </c>
      <c r="E20">
        <f t="shared" ref="E20:N20" si="24">SUM(E$5*SUMIFS(D$39:D$48,$B$39:$B$48,$A20),E$6*IF($B$2=TRUE,SUMIFS($B$147:$B$162,$A$147:$A$162,$A20),SUMIFS(F$125:F$140,$A$125:$A$140,$A20)))</f>
        <v>590206.33032084454</v>
      </c>
      <c r="F20">
        <f t="shared" si="24"/>
        <v>348742.46963567554</v>
      </c>
      <c r="G20">
        <f t="shared" si="24"/>
        <v>341570.44315408659</v>
      </c>
      <c r="H20">
        <f t="shared" si="24"/>
        <v>309042.56095908344</v>
      </c>
      <c r="I20">
        <f t="shared" si="24"/>
        <v>305742.91574064584</v>
      </c>
      <c r="J20">
        <f t="shared" si="24"/>
        <v>275098.90633331123</v>
      </c>
      <c r="K20">
        <f t="shared" si="24"/>
        <v>165219.97040837485</v>
      </c>
      <c r="L20">
        <f t="shared" si="24"/>
        <v>181743.82948045799</v>
      </c>
      <c r="M20">
        <f t="shared" si="24"/>
        <v>181743.82948045799</v>
      </c>
      <c r="N20">
        <f t="shared" si="24"/>
        <v>181743.82948045799</v>
      </c>
      <c r="O20">
        <f t="shared" ref="O20:AF20" si="25">SUM(O$5*SUMIFS(N$39:N$48,$B$39:$B$48,$A20),O$6*IF($B$2=TRUE,SUMIFS($B$147:$B$162,$A$147:$A$162,$A20),SUMIFS(P$125:P$140,$A$125:$A$140,$A20)))</f>
        <v>181743.82948045799</v>
      </c>
      <c r="P20">
        <f t="shared" si="25"/>
        <v>181743.82948045799</v>
      </c>
      <c r="Q20">
        <f t="shared" si="25"/>
        <v>181743.82948045799</v>
      </c>
      <c r="R20">
        <f t="shared" si="25"/>
        <v>181743.82948045799</v>
      </c>
      <c r="S20">
        <f t="shared" si="25"/>
        <v>181743.82948045799</v>
      </c>
      <c r="T20">
        <f t="shared" si="25"/>
        <v>181743.82948045799</v>
      </c>
      <c r="U20">
        <f t="shared" si="25"/>
        <v>181743.82948045799</v>
      </c>
      <c r="V20">
        <f t="shared" si="25"/>
        <v>181743.82948045799</v>
      </c>
      <c r="W20">
        <f t="shared" si="25"/>
        <v>181743.82948045799</v>
      </c>
      <c r="X20">
        <f t="shared" si="25"/>
        <v>181743.82948045799</v>
      </c>
      <c r="Y20">
        <f t="shared" si="25"/>
        <v>181743.82948045799</v>
      </c>
      <c r="Z20">
        <f t="shared" si="25"/>
        <v>181743.82948045799</v>
      </c>
      <c r="AA20">
        <f t="shared" si="25"/>
        <v>181743.82948045799</v>
      </c>
      <c r="AB20">
        <f t="shared" si="25"/>
        <v>181743.82948045799</v>
      </c>
      <c r="AC20">
        <f t="shared" si="25"/>
        <v>181743.82948045799</v>
      </c>
      <c r="AD20">
        <f t="shared" si="25"/>
        <v>181743.82948045799</v>
      </c>
      <c r="AE20">
        <f t="shared" si="25"/>
        <v>181743.82948045799</v>
      </c>
      <c r="AF20">
        <f t="shared" si="25"/>
        <v>181743.82948045799</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2.6046538835656986E-4</v>
      </c>
      <c r="D39">
        <f>SUMPRODUCT(P$57:P$106,$B$57:$B$106)</f>
        <v>2.8126423799966114E-4</v>
      </c>
      <c r="E39">
        <f>SUMPRODUCT(AB$57:AB$106,$B$57:$B$106)</f>
        <v>2.8384820802356225E-4</v>
      </c>
      <c r="F39">
        <f>SUMPRODUCT(AN$57:AN$106,$B$57:$B$106)</f>
        <v>2.8368067282849265E-4</v>
      </c>
      <c r="G39">
        <f>SUMPRODUCT(AZ$57:AZ$106,$B$57:$B$106)</f>
        <v>2.9487424876789347E-4</v>
      </c>
      <c r="H39">
        <f>SUMPRODUCT(BL$57:BL$106,$B$57:$B$106)</f>
        <v>2.8897865389175721E-4</v>
      </c>
      <c r="I39">
        <f>SUMPRODUCT(BX$57:BX$106,$B$57:$B$106)</f>
        <v>3.0449863944673531E-4</v>
      </c>
      <c r="J39">
        <f>SUMPRODUCT(CJ$57:CJ$106,$B$57:$B$106)</f>
        <v>2.9255038267454693E-4</v>
      </c>
      <c r="K39">
        <f>SUMPRODUCT(CV$57:CV$106,$B$57:$B$106)</f>
        <v>2.8709336448050555E-4</v>
      </c>
      <c r="L39" s="156">
        <f>K39</f>
        <v>2.8709336448050555E-4</v>
      </c>
      <c r="M39" s="156">
        <f t="shared" ref="M39:AE50" si="53">L39</f>
        <v>2.8709336448050555E-4</v>
      </c>
      <c r="N39" s="156">
        <f t="shared" si="53"/>
        <v>2.8709336448050555E-4</v>
      </c>
      <c r="O39" s="156">
        <f t="shared" si="53"/>
        <v>2.8709336448050555E-4</v>
      </c>
      <c r="P39" s="156">
        <f t="shared" si="53"/>
        <v>2.8709336448050555E-4</v>
      </c>
      <c r="Q39" s="156">
        <f t="shared" si="53"/>
        <v>2.8709336448050555E-4</v>
      </c>
      <c r="R39" s="156">
        <f t="shared" si="53"/>
        <v>2.8709336448050555E-4</v>
      </c>
      <c r="S39" s="156">
        <f t="shared" si="53"/>
        <v>2.8709336448050555E-4</v>
      </c>
      <c r="T39" s="156">
        <f t="shared" si="53"/>
        <v>2.8709336448050555E-4</v>
      </c>
      <c r="U39" s="156">
        <f t="shared" si="53"/>
        <v>2.8709336448050555E-4</v>
      </c>
      <c r="V39" s="156">
        <f t="shared" si="53"/>
        <v>2.8709336448050555E-4</v>
      </c>
      <c r="W39" s="156">
        <f t="shared" si="53"/>
        <v>2.8709336448050555E-4</v>
      </c>
      <c r="X39" s="156">
        <f t="shared" si="53"/>
        <v>2.8709336448050555E-4</v>
      </c>
      <c r="Y39" s="156">
        <f t="shared" si="53"/>
        <v>2.8709336448050555E-4</v>
      </c>
      <c r="Z39" s="156">
        <f t="shared" si="53"/>
        <v>2.8709336448050555E-4</v>
      </c>
      <c r="AA39" s="156">
        <f t="shared" si="53"/>
        <v>2.8709336448050555E-4</v>
      </c>
      <c r="AB39" s="156">
        <f t="shared" si="53"/>
        <v>2.8709336448050555E-4</v>
      </c>
      <c r="AC39" s="156">
        <f t="shared" si="53"/>
        <v>2.8709336448050555E-4</v>
      </c>
      <c r="AD39" s="156">
        <f t="shared" si="53"/>
        <v>2.8709336448050555E-4</v>
      </c>
      <c r="AE39" s="156">
        <f t="shared" si="53"/>
        <v>2.8709336448050555E-4</v>
      </c>
    </row>
    <row r="40" spans="1:32">
      <c r="B40" s="2" t="s">
        <v>98</v>
      </c>
      <c r="C40">
        <f>SUMPRODUCT(E57:E106,$B$57:$B$106)</f>
        <v>0.23344524652787357</v>
      </c>
      <c r="D40">
        <f>SUMPRODUCT(Q$57:Q$106,$B$57:$B$106)</f>
        <v>0.1850208625532036</v>
      </c>
      <c r="E40">
        <f>SUMPRODUCT(AC$57:AC$106,$B$57:$B$106)</f>
        <v>0.17422878361111349</v>
      </c>
      <c r="F40">
        <f>SUMPRODUCT(AO$57:AO$106,$B$57:$B$106)</f>
        <v>0.16322735966978291</v>
      </c>
      <c r="G40">
        <f>SUMPRODUCT(BA$57:BA$106,$B$57:$B$106)</f>
        <v>0.13927014043061281</v>
      </c>
      <c r="H40">
        <f>SUMPRODUCT(BM$57:BM$106,$B$57:$B$106)</f>
        <v>0.11809972645460474</v>
      </c>
      <c r="I40">
        <f>SUMPRODUCT(BY$57:BY$106,$B$57:$B$106)</f>
        <v>8.9625800900390087E-2</v>
      </c>
      <c r="J40">
        <f>SUMPRODUCT(CK$57:CK$106,$B$57:$B$106)</f>
        <v>8.6893585318056341E-2</v>
      </c>
      <c r="K40">
        <f>SUMPRODUCT(CW$57:CW$106,$B$57:$B$106)</f>
        <v>9.0915597253524966E-2</v>
      </c>
      <c r="L40" s="156">
        <f t="shared" ref="L40:AA50" si="54">K40</f>
        <v>9.0915597253524966E-2</v>
      </c>
      <c r="M40" s="156">
        <f t="shared" si="54"/>
        <v>9.0915597253524966E-2</v>
      </c>
      <c r="N40" s="156">
        <f t="shared" si="54"/>
        <v>9.0915597253524966E-2</v>
      </c>
      <c r="O40" s="156">
        <f t="shared" si="54"/>
        <v>9.0915597253524966E-2</v>
      </c>
      <c r="P40" s="156">
        <f t="shared" si="54"/>
        <v>9.0915597253524966E-2</v>
      </c>
      <c r="Q40" s="156">
        <f t="shared" si="54"/>
        <v>9.0915597253524966E-2</v>
      </c>
      <c r="R40" s="156">
        <f t="shared" si="54"/>
        <v>9.0915597253524966E-2</v>
      </c>
      <c r="S40" s="156">
        <f t="shared" si="54"/>
        <v>9.0915597253524966E-2</v>
      </c>
      <c r="T40" s="156">
        <f t="shared" si="54"/>
        <v>9.0915597253524966E-2</v>
      </c>
      <c r="U40" s="156">
        <f t="shared" si="54"/>
        <v>9.0915597253524966E-2</v>
      </c>
      <c r="V40" s="156">
        <f t="shared" si="54"/>
        <v>9.0915597253524966E-2</v>
      </c>
      <c r="W40" s="156">
        <f t="shared" si="54"/>
        <v>9.0915597253524966E-2</v>
      </c>
      <c r="X40" s="156">
        <f t="shared" si="54"/>
        <v>9.0915597253524966E-2</v>
      </c>
      <c r="Y40" s="156">
        <f t="shared" si="54"/>
        <v>9.0915597253524966E-2</v>
      </c>
      <c r="Z40" s="156">
        <f t="shared" si="54"/>
        <v>9.0915597253524966E-2</v>
      </c>
      <c r="AA40" s="156">
        <f t="shared" si="54"/>
        <v>9.0915597253524966E-2</v>
      </c>
      <c r="AB40" s="156">
        <f t="shared" si="53"/>
        <v>9.0915597253524966E-2</v>
      </c>
      <c r="AC40" s="156">
        <f t="shared" si="53"/>
        <v>9.0915597253524966E-2</v>
      </c>
      <c r="AD40" s="156">
        <f t="shared" si="53"/>
        <v>9.0915597253524966E-2</v>
      </c>
      <c r="AE40" s="156">
        <f t="shared" si="53"/>
        <v>9.0915597253524966E-2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5.3548721581217623E-2</v>
      </c>
      <c r="D42">
        <f>SUMPRODUCT(S$57:S$106,$B$57:$B$106)</f>
        <v>5.3123893262164941E-2</v>
      </c>
      <c r="E42">
        <f>SUMPRODUCT(AE$57:AE$106,$B$57:$B$106)</f>
        <v>5.3070061150065281E-2</v>
      </c>
      <c r="F42">
        <f>SUMPRODUCT(AQ$57:AQ$106,$B$57:$B$106)</f>
        <v>5.4927986461146217E-2</v>
      </c>
      <c r="G42">
        <f>SUMPRODUCT(BC$57:BC$106,$B$57:$B$106)</f>
        <v>5.6673390604555049E-2</v>
      </c>
      <c r="H42">
        <f>SUMPRODUCT(BO$57:BO$106,$B$57:$B$106)</f>
        <v>5.7167293103645926E-2</v>
      </c>
      <c r="I42">
        <f>SUMPRODUCT(CA$57:CA$106,$B$57:$B$106)</f>
        <v>6.0536690739423242E-2</v>
      </c>
      <c r="J42">
        <f>SUMPRODUCT(CM$57:CM$106,$B$57:$B$106)</f>
        <v>5.9708598135351412E-2</v>
      </c>
      <c r="K42">
        <f>SUMPRODUCT(CY$57:CY$106,$B$57:$B$106)</f>
        <v>6.0973701211264109E-2</v>
      </c>
      <c r="L42" s="156">
        <f t="shared" si="54"/>
        <v>6.0973701211264109E-2</v>
      </c>
      <c r="M42" s="156">
        <f t="shared" si="53"/>
        <v>6.0973701211264109E-2</v>
      </c>
      <c r="N42" s="156">
        <f t="shared" si="53"/>
        <v>6.0973701211264109E-2</v>
      </c>
      <c r="O42" s="156">
        <f t="shared" si="53"/>
        <v>6.0973701211264109E-2</v>
      </c>
      <c r="P42" s="156">
        <f t="shared" si="53"/>
        <v>6.0973701211264109E-2</v>
      </c>
      <c r="Q42" s="156">
        <f t="shared" si="53"/>
        <v>6.0973701211264109E-2</v>
      </c>
      <c r="R42" s="156">
        <f t="shared" si="53"/>
        <v>6.0973701211264109E-2</v>
      </c>
      <c r="S42" s="156">
        <f t="shared" si="53"/>
        <v>6.0973701211264109E-2</v>
      </c>
      <c r="T42" s="156">
        <f t="shared" si="53"/>
        <v>6.0973701211264109E-2</v>
      </c>
      <c r="U42" s="156">
        <f t="shared" si="53"/>
        <v>6.0973701211264109E-2</v>
      </c>
      <c r="V42" s="156">
        <f t="shared" si="53"/>
        <v>6.0973701211264109E-2</v>
      </c>
      <c r="W42" s="156">
        <f t="shared" si="53"/>
        <v>6.0973701211264109E-2</v>
      </c>
      <c r="X42" s="156">
        <f t="shared" si="53"/>
        <v>6.0973701211264109E-2</v>
      </c>
      <c r="Y42" s="156">
        <f t="shared" si="53"/>
        <v>6.0973701211264109E-2</v>
      </c>
      <c r="Z42" s="156">
        <f t="shared" si="53"/>
        <v>6.0973701211264109E-2</v>
      </c>
      <c r="AA42" s="156">
        <f t="shared" si="53"/>
        <v>6.0973701211264109E-2</v>
      </c>
      <c r="AB42" s="156">
        <f t="shared" si="53"/>
        <v>6.0973701211264109E-2</v>
      </c>
      <c r="AC42" s="156">
        <f t="shared" si="53"/>
        <v>6.0973701211264109E-2</v>
      </c>
      <c r="AD42" s="156">
        <f t="shared" si="53"/>
        <v>6.0973701211264109E-2</v>
      </c>
      <c r="AE42" s="156">
        <f t="shared" si="53"/>
        <v>6.0973701211264109E-2</v>
      </c>
    </row>
    <row r="43" spans="1:32">
      <c r="B43" s="2" t="s">
        <v>347</v>
      </c>
      <c r="C43">
        <f>SUMPRODUCT(H57:H106,$B$57:$B$106)</f>
        <v>0.3867231628824182</v>
      </c>
      <c r="D43">
        <f>SUMPRODUCT(T$57:T$106,$B$57:$B$106)</f>
        <v>0.44009527235018131</v>
      </c>
      <c r="E43">
        <f>SUMPRODUCT(AF$57:AF$106,$B$57:$B$106)</f>
        <v>0.45916643511277211</v>
      </c>
      <c r="F43">
        <f>SUMPRODUCT(AR$57:AR$106,$B$57:$B$106)</f>
        <v>0.44687760007169886</v>
      </c>
      <c r="G43">
        <f>SUMPRODUCT(BD$57:BD$106,$B$57:$B$106)</f>
        <v>0.44102741742835871</v>
      </c>
      <c r="H43">
        <f>SUMPRODUCT(BP$57:BP$106,$B$57:$B$106)</f>
        <v>0.40351646418927778</v>
      </c>
      <c r="I43">
        <f>SUMPRODUCT(CB$57:CB$106,$B$57:$B$106)</f>
        <v>0.33641292995113381</v>
      </c>
      <c r="J43">
        <f>SUMPRODUCT(CN$57:CN$106,$B$57:$B$106)</f>
        <v>0.309674982144999</v>
      </c>
      <c r="K43">
        <f>SUMPRODUCT(CZ$57:CZ$106,$B$57:$B$106)</f>
        <v>0.2539174041418914</v>
      </c>
      <c r="L43" s="156">
        <f t="shared" si="54"/>
        <v>0.2539174041418914</v>
      </c>
      <c r="M43" s="156">
        <f t="shared" si="53"/>
        <v>0.2539174041418914</v>
      </c>
      <c r="N43" s="156">
        <f t="shared" si="53"/>
        <v>0.2539174041418914</v>
      </c>
      <c r="O43" s="156">
        <f t="shared" si="53"/>
        <v>0.2539174041418914</v>
      </c>
      <c r="P43" s="156">
        <f t="shared" si="53"/>
        <v>0.2539174041418914</v>
      </c>
      <c r="Q43" s="156">
        <f t="shared" si="53"/>
        <v>0.2539174041418914</v>
      </c>
      <c r="R43" s="156">
        <f t="shared" si="53"/>
        <v>0.2539174041418914</v>
      </c>
      <c r="S43" s="156">
        <f t="shared" si="53"/>
        <v>0.2539174041418914</v>
      </c>
      <c r="T43" s="156">
        <f t="shared" si="53"/>
        <v>0.2539174041418914</v>
      </c>
      <c r="U43" s="156">
        <f t="shared" si="53"/>
        <v>0.2539174041418914</v>
      </c>
      <c r="V43" s="156">
        <f t="shared" si="53"/>
        <v>0.2539174041418914</v>
      </c>
      <c r="W43" s="156">
        <f t="shared" si="53"/>
        <v>0.2539174041418914</v>
      </c>
      <c r="X43" s="156">
        <f t="shared" si="53"/>
        <v>0.2539174041418914</v>
      </c>
      <c r="Y43" s="156">
        <f t="shared" si="53"/>
        <v>0.2539174041418914</v>
      </c>
      <c r="Z43" s="156">
        <f t="shared" si="53"/>
        <v>0.2539174041418914</v>
      </c>
      <c r="AA43" s="156">
        <f t="shared" si="53"/>
        <v>0.2539174041418914</v>
      </c>
      <c r="AB43" s="156">
        <f t="shared" si="53"/>
        <v>0.2539174041418914</v>
      </c>
      <c r="AC43" s="156">
        <f t="shared" si="53"/>
        <v>0.2539174041418914</v>
      </c>
      <c r="AD43" s="156">
        <f t="shared" si="53"/>
        <v>0.2539174041418914</v>
      </c>
      <c r="AE43" s="156">
        <f t="shared" si="53"/>
        <v>0.2539174041418914</v>
      </c>
    </row>
    <row r="44" spans="1:32">
      <c r="B44" s="2" t="s">
        <v>99</v>
      </c>
      <c r="C44">
        <f>SUMPRODUCT(I57:I106,$B$57:$B$106)</f>
        <v>0.29079013490771899</v>
      </c>
      <c r="D44">
        <f>SUMPRODUCT(U$57:U$106,$B$57:$B$106)</f>
        <v>0.28649234140226748</v>
      </c>
      <c r="E44">
        <f>SUMPRODUCT(AG$57:AG$106,$B$57:$B$106)</f>
        <v>0.28682786602701438</v>
      </c>
      <c r="F44">
        <f>SUMPRODUCT(AS$57:AS$106,$B$57:$B$106)</f>
        <v>0.29089998575201115</v>
      </c>
      <c r="G44">
        <f>SUMPRODUCT(BE$57:BE$106,$B$57:$B$106)</f>
        <v>0.29806140379193186</v>
      </c>
      <c r="H44">
        <f>SUMPRODUCT(BQ$57:BQ$106,$B$57:$B$106)</f>
        <v>0.2954736579873033</v>
      </c>
      <c r="I44">
        <f>SUMPRODUCT(CC$57:CC$106,$B$57:$B$106)</f>
        <v>0.31099628542090824</v>
      </c>
      <c r="J44">
        <f>SUMPRODUCT(CO$57:CO$106,$B$57:$B$106)</f>
        <v>0.31023189736303503</v>
      </c>
      <c r="K44">
        <f>SUMPRODUCT(DA$57:DA$106,$B$57:$B$106)</f>
        <v>0.32336208947857237</v>
      </c>
      <c r="L44" s="156">
        <f t="shared" si="54"/>
        <v>0.32336208947857237</v>
      </c>
      <c r="M44" s="156">
        <f t="shared" si="53"/>
        <v>0.32336208947857237</v>
      </c>
      <c r="N44" s="156">
        <f t="shared" si="53"/>
        <v>0.32336208947857237</v>
      </c>
      <c r="O44" s="156">
        <f t="shared" si="53"/>
        <v>0.32336208947857237</v>
      </c>
      <c r="P44" s="156">
        <f t="shared" si="53"/>
        <v>0.32336208947857237</v>
      </c>
      <c r="Q44" s="156">
        <f t="shared" si="53"/>
        <v>0.32336208947857237</v>
      </c>
      <c r="R44" s="156">
        <f t="shared" si="53"/>
        <v>0.32336208947857237</v>
      </c>
      <c r="S44" s="156">
        <f t="shared" si="53"/>
        <v>0.32336208947857237</v>
      </c>
      <c r="T44" s="156">
        <f t="shared" si="53"/>
        <v>0.32336208947857237</v>
      </c>
      <c r="U44" s="156">
        <f t="shared" si="53"/>
        <v>0.32336208947857237</v>
      </c>
      <c r="V44" s="156">
        <f t="shared" si="53"/>
        <v>0.32336208947857237</v>
      </c>
      <c r="W44" s="156">
        <f t="shared" si="53"/>
        <v>0.32336208947857237</v>
      </c>
      <c r="X44" s="156">
        <f t="shared" si="53"/>
        <v>0.32336208947857237</v>
      </c>
      <c r="Y44" s="156">
        <f t="shared" si="53"/>
        <v>0.32336208947857237</v>
      </c>
      <c r="Z44" s="156">
        <f t="shared" si="53"/>
        <v>0.32336208947857237</v>
      </c>
      <c r="AA44" s="156">
        <f t="shared" si="53"/>
        <v>0.32336208947857237</v>
      </c>
      <c r="AB44" s="156">
        <f t="shared" si="53"/>
        <v>0.32336208947857237</v>
      </c>
      <c r="AC44" s="156">
        <f t="shared" si="53"/>
        <v>0.32336208947857237</v>
      </c>
      <c r="AD44" s="156">
        <f t="shared" si="53"/>
        <v>0.32336208947857237</v>
      </c>
      <c r="AE44" s="156">
        <f t="shared" si="53"/>
        <v>0.32336208947857237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2.7585696109826374E-2</v>
      </c>
      <c r="D46">
        <f>SUMPRODUCT(W$57:W$106,$B$57:$B$106)</f>
        <v>2.535033209011996E-2</v>
      </c>
      <c r="E46">
        <f>SUMPRODUCT(AI$57:AI$106,$B$57:$B$106)</f>
        <v>1.4979062346530578E-2</v>
      </c>
      <c r="F46">
        <f>SUMPRODUCT(AU$57:AU$106,$B$57:$B$106)</f>
        <v>1.4671012019505828E-2</v>
      </c>
      <c r="G46">
        <f>SUMPRODUCT(BG$57:BG$106,$B$57:$B$106)</f>
        <v>1.3273886008703181E-2</v>
      </c>
      <c r="H46">
        <f>SUMPRODUCT(BS$57:BS$106,$B$57:$B$106)</f>
        <v>1.3132160822493305E-2</v>
      </c>
      <c r="I46">
        <f>SUMPRODUCT(CE$57:CE$106,$B$57:$B$106)</f>
        <v>1.1815950244700293E-2</v>
      </c>
      <c r="J46">
        <f>SUMPRODUCT(CQ$57:CQ$106,$B$57:$B$106)</f>
        <v>7.0964693236943623E-3</v>
      </c>
      <c r="K46">
        <f>SUMPRODUCT(DC$57:DC$106,$B$57:$B$106)</f>
        <v>7.8061962333666746E-3</v>
      </c>
      <c r="L46" s="156">
        <f t="shared" si="54"/>
        <v>7.8061962333666746E-3</v>
      </c>
      <c r="M46" s="156">
        <f t="shared" si="53"/>
        <v>7.8061962333666746E-3</v>
      </c>
      <c r="N46" s="156">
        <f t="shared" si="53"/>
        <v>7.8061962333666746E-3</v>
      </c>
      <c r="O46" s="156">
        <f t="shared" si="53"/>
        <v>7.8061962333666746E-3</v>
      </c>
      <c r="P46" s="156">
        <f t="shared" si="53"/>
        <v>7.8061962333666746E-3</v>
      </c>
      <c r="Q46" s="156">
        <f t="shared" si="53"/>
        <v>7.8061962333666746E-3</v>
      </c>
      <c r="R46" s="156">
        <f t="shared" si="53"/>
        <v>7.8061962333666746E-3</v>
      </c>
      <c r="S46" s="156">
        <f t="shared" si="53"/>
        <v>7.8061962333666746E-3</v>
      </c>
      <c r="T46" s="156">
        <f t="shared" si="53"/>
        <v>7.8061962333666746E-3</v>
      </c>
      <c r="U46" s="156">
        <f t="shared" si="53"/>
        <v>7.8061962333666746E-3</v>
      </c>
      <c r="V46" s="156">
        <f t="shared" si="53"/>
        <v>7.8061962333666746E-3</v>
      </c>
      <c r="W46" s="156">
        <f t="shared" si="53"/>
        <v>7.8061962333666746E-3</v>
      </c>
      <c r="X46" s="156">
        <f t="shared" si="53"/>
        <v>7.8061962333666746E-3</v>
      </c>
      <c r="Y46" s="156">
        <f t="shared" si="53"/>
        <v>7.8061962333666746E-3</v>
      </c>
      <c r="Z46" s="156">
        <f t="shared" si="53"/>
        <v>7.8061962333666746E-3</v>
      </c>
      <c r="AA46" s="156">
        <f t="shared" si="53"/>
        <v>7.8061962333666746E-3</v>
      </c>
      <c r="AB46" s="156">
        <f t="shared" si="53"/>
        <v>7.8061962333666746E-3</v>
      </c>
      <c r="AC46" s="156">
        <f t="shared" si="53"/>
        <v>7.8061962333666746E-3</v>
      </c>
      <c r="AD46" s="156">
        <f t="shared" si="53"/>
        <v>7.8061962333666746E-3</v>
      </c>
      <c r="AE46" s="156">
        <f t="shared" si="53"/>
        <v>7.8061962333666746E-3</v>
      </c>
    </row>
    <row r="47" spans="1:32">
      <c r="B47" s="2" t="s">
        <v>100</v>
      </c>
      <c r="C47">
        <f>SUMPRODUCT(L57:L106,$B$57:$B$106)</f>
        <v>5.8699167184720876E-5</v>
      </c>
      <c r="D47">
        <f>SUMPRODUCT(X$57:X$106,$B$57:$B$106)</f>
        <v>1.1807263258160424E-4</v>
      </c>
      <c r="E47">
        <f>SUMPRODUCT(AJ$57:AJ$106,$B$57:$B$106)</f>
        <v>1.2092398360087486E-4</v>
      </c>
      <c r="F47">
        <f>SUMPRODUCT(AV$57:AV$106,$B$57:$B$106)</f>
        <v>4.3708506712157526E-5</v>
      </c>
      <c r="G47">
        <f>SUMPRODUCT(BH$57:BH$106,$B$57:$B$106)</f>
        <v>4.4637464637836256E-5</v>
      </c>
      <c r="H47">
        <f>SUMPRODUCT(BT$57:BT$106,$B$57:$B$106)</f>
        <v>4.3537464478830743E-5</v>
      </c>
      <c r="I47">
        <f>SUMPRODUCT(CF$57:CF$106,$B$57:$B$106)</f>
        <v>4.8386479616071224E-5</v>
      </c>
      <c r="J47">
        <f>SUMPRODUCT(CR$57:CR$106,$B$57:$B$106)</f>
        <v>8.0927250953776863E-5</v>
      </c>
      <c r="K47">
        <f>SUMPRODUCT(DD$57:DD$106,$B$57:$B$106)</f>
        <v>4.6308441759646148E-5</v>
      </c>
      <c r="L47" s="156">
        <f t="shared" si="54"/>
        <v>4.6308441759646148E-5</v>
      </c>
      <c r="M47" s="156">
        <f t="shared" si="53"/>
        <v>4.6308441759646148E-5</v>
      </c>
      <c r="N47" s="156">
        <f t="shared" si="53"/>
        <v>4.6308441759646148E-5</v>
      </c>
      <c r="O47" s="156">
        <f t="shared" si="53"/>
        <v>4.6308441759646148E-5</v>
      </c>
      <c r="P47" s="156">
        <f t="shared" si="53"/>
        <v>4.6308441759646148E-5</v>
      </c>
      <c r="Q47" s="156">
        <f t="shared" si="53"/>
        <v>4.6308441759646148E-5</v>
      </c>
      <c r="R47" s="156">
        <f t="shared" si="53"/>
        <v>4.6308441759646148E-5</v>
      </c>
      <c r="S47" s="156">
        <f t="shared" si="53"/>
        <v>4.6308441759646148E-5</v>
      </c>
      <c r="T47" s="156">
        <f t="shared" si="53"/>
        <v>4.6308441759646148E-5</v>
      </c>
      <c r="U47" s="156">
        <f t="shared" si="53"/>
        <v>4.6308441759646148E-5</v>
      </c>
      <c r="V47" s="156">
        <f t="shared" si="53"/>
        <v>4.6308441759646148E-5</v>
      </c>
      <c r="W47" s="156">
        <f t="shared" si="53"/>
        <v>4.6308441759646148E-5</v>
      </c>
      <c r="X47" s="156">
        <f t="shared" si="53"/>
        <v>4.6308441759646148E-5</v>
      </c>
      <c r="Y47" s="156">
        <f t="shared" si="53"/>
        <v>4.6308441759646148E-5</v>
      </c>
      <c r="Z47" s="156">
        <f t="shared" si="53"/>
        <v>4.6308441759646148E-5</v>
      </c>
      <c r="AA47" s="156">
        <f t="shared" si="53"/>
        <v>4.6308441759646148E-5</v>
      </c>
      <c r="AB47" s="156">
        <f t="shared" si="53"/>
        <v>4.6308441759646148E-5</v>
      </c>
      <c r="AC47" s="156">
        <f t="shared" si="53"/>
        <v>4.6308441759646148E-5</v>
      </c>
      <c r="AD47" s="156">
        <f t="shared" si="53"/>
        <v>4.6308441759646148E-5</v>
      </c>
      <c r="AE47" s="156">
        <f t="shared" si="53"/>
        <v>4.6308441759646148E-5</v>
      </c>
    </row>
    <row r="48" spans="1:32">
      <c r="B48" s="2" t="s">
        <v>102</v>
      </c>
      <c r="C48">
        <f>SUMPRODUCT(N57:N106,$B$57:$B$106)</f>
        <v>7.5878734354038911E-3</v>
      </c>
      <c r="D48">
        <f>SUMPRODUCT(Z$57:Z$106,$B$57:$B$106)</f>
        <v>9.5179614714814946E-3</v>
      </c>
      <c r="E48">
        <f>SUMPRODUCT(AL$57:AL$106,$B$57:$B$106)</f>
        <v>1.1323019560879635E-2</v>
      </c>
      <c r="F48">
        <f>SUMPRODUCT(AX$57:AX$106,$B$57:$B$106)</f>
        <v>2.9068666846314324E-2</v>
      </c>
      <c r="G48">
        <f>SUMPRODUCT(BJ$57:BJ$106,$B$57:$B$106)</f>
        <v>5.1354250022432643E-2</v>
      </c>
      <c r="H48">
        <f>SUMPRODUCT(BV$57:BV$106,$B$57:$B$106)</f>
        <v>0.11227818132430441</v>
      </c>
      <c r="I48">
        <f>SUMPRODUCT(CH$57:CH$106,$B$57:$B$106)</f>
        <v>0.19025945762438151</v>
      </c>
      <c r="J48">
        <f>SUMPRODUCT(CT$57:CT$106,$B$57:$B$106)</f>
        <v>0.22602099008123552</v>
      </c>
      <c r="K48">
        <f>SUMPRODUCT(DF$57:DF$106,$B$57:$B$106)</f>
        <v>0.26269160987514034</v>
      </c>
      <c r="L48" s="156">
        <f t="shared" si="54"/>
        <v>0.26269160987514034</v>
      </c>
      <c r="M48" s="156">
        <f t="shared" si="53"/>
        <v>0.26269160987514034</v>
      </c>
      <c r="N48" s="156">
        <f t="shared" si="53"/>
        <v>0.26269160987514034</v>
      </c>
      <c r="O48" s="156">
        <f t="shared" si="53"/>
        <v>0.26269160987514034</v>
      </c>
      <c r="P48" s="156">
        <f t="shared" si="53"/>
        <v>0.26269160987514034</v>
      </c>
      <c r="Q48" s="156">
        <f t="shared" si="53"/>
        <v>0.26269160987514034</v>
      </c>
      <c r="R48" s="156">
        <f t="shared" si="53"/>
        <v>0.26269160987514034</v>
      </c>
      <c r="S48" s="156">
        <f t="shared" si="53"/>
        <v>0.26269160987514034</v>
      </c>
      <c r="T48" s="156">
        <f t="shared" si="53"/>
        <v>0.26269160987514034</v>
      </c>
      <c r="U48" s="156">
        <f t="shared" si="53"/>
        <v>0.26269160987514034</v>
      </c>
      <c r="V48" s="156">
        <f t="shared" si="53"/>
        <v>0.26269160987514034</v>
      </c>
      <c r="W48" s="156">
        <f t="shared" si="53"/>
        <v>0.26269160987514034</v>
      </c>
      <c r="X48" s="156">
        <f t="shared" si="53"/>
        <v>0.26269160987514034</v>
      </c>
      <c r="Y48" s="156">
        <f t="shared" si="53"/>
        <v>0.26269160987514034</v>
      </c>
      <c r="Z48" s="156">
        <f t="shared" si="53"/>
        <v>0.26269160987514034</v>
      </c>
      <c r="AA48" s="156">
        <f t="shared" si="53"/>
        <v>0.26269160987514034</v>
      </c>
      <c r="AB48" s="156">
        <f t="shared" si="53"/>
        <v>0.26269160987514034</v>
      </c>
      <c r="AC48" s="156">
        <f t="shared" si="53"/>
        <v>0.26269160987514034</v>
      </c>
      <c r="AD48" s="156">
        <f t="shared" si="53"/>
        <v>0.26269160987514034</v>
      </c>
      <c r="AE48" s="156">
        <f t="shared" si="53"/>
        <v>0.26269160987514034</v>
      </c>
    </row>
    <row r="49" spans="1:110">
      <c r="B49" s="1"/>
    </row>
    <row r="50" spans="1:110">
      <c r="B50" s="1"/>
      <c r="C50" s="160">
        <f>SUM(C39:C48)</f>
        <v>1</v>
      </c>
      <c r="D50" s="160">
        <f>SUM(D39:D48)</f>
        <v>1</v>
      </c>
      <c r="E50" s="160">
        <f>SUM(E39:E48)</f>
        <v>0.99999999999999989</v>
      </c>
      <c r="F50" s="160">
        <f>SUM(F39:F48)</f>
        <v>1</v>
      </c>
      <c r="G50" s="160">
        <f t="shared" ref="G50:K50" si="55">SUM(G39:G48)</f>
        <v>0.99999999999999989</v>
      </c>
      <c r="H50" s="160">
        <f t="shared" si="55"/>
        <v>1</v>
      </c>
      <c r="I50" s="160">
        <f t="shared" si="55"/>
        <v>0.99999999999999978</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0.34370323345751758</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0.11591944853719288</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0.36926960739234604</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0.17110771061294347</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17253144</v>
      </c>
      <c r="D2" s="91">
        <f>C2</f>
        <v>17253144</v>
      </c>
      <c r="E2" s="91">
        <f t="shared" ref="E2:AH2" si="0">D2</f>
        <v>17253144</v>
      </c>
      <c r="F2" s="91">
        <f t="shared" si="0"/>
        <v>17253144</v>
      </c>
      <c r="G2" s="91">
        <f t="shared" si="0"/>
        <v>17253144</v>
      </c>
      <c r="H2" s="91">
        <f t="shared" si="0"/>
        <v>17253144</v>
      </c>
      <c r="I2" s="91">
        <f t="shared" si="0"/>
        <v>17253144</v>
      </c>
      <c r="J2" s="91">
        <f t="shared" si="0"/>
        <v>17253144</v>
      </c>
      <c r="K2" s="91">
        <f t="shared" si="0"/>
        <v>17253144</v>
      </c>
      <c r="L2" s="91">
        <f t="shared" si="0"/>
        <v>17253144</v>
      </c>
      <c r="M2" s="91">
        <f t="shared" si="0"/>
        <v>17253144</v>
      </c>
      <c r="N2" s="91">
        <f t="shared" si="0"/>
        <v>17253144</v>
      </c>
      <c r="O2" s="91">
        <f t="shared" si="0"/>
        <v>17253144</v>
      </c>
      <c r="P2" s="91">
        <f t="shared" si="0"/>
        <v>17253144</v>
      </c>
      <c r="Q2" s="91">
        <f t="shared" si="0"/>
        <v>17253144</v>
      </c>
      <c r="R2" s="91">
        <f t="shared" si="0"/>
        <v>17253144</v>
      </c>
      <c r="S2" s="91">
        <f t="shared" si="0"/>
        <v>17253144</v>
      </c>
      <c r="T2" s="91">
        <f t="shared" si="0"/>
        <v>17253144</v>
      </c>
      <c r="U2" s="91">
        <f t="shared" si="0"/>
        <v>17253144</v>
      </c>
      <c r="V2" s="91">
        <f t="shared" si="0"/>
        <v>17253144</v>
      </c>
      <c r="W2" s="91">
        <f t="shared" si="0"/>
        <v>17253144</v>
      </c>
      <c r="X2" s="91">
        <f t="shared" si="0"/>
        <v>17253144</v>
      </c>
      <c r="Y2" s="91">
        <f t="shared" si="0"/>
        <v>17253144</v>
      </c>
      <c r="Z2" s="91">
        <f t="shared" si="0"/>
        <v>17253144</v>
      </c>
      <c r="AA2" s="91">
        <f t="shared" si="0"/>
        <v>17253144</v>
      </c>
      <c r="AB2" s="91">
        <f t="shared" si="0"/>
        <v>17253144</v>
      </c>
      <c r="AC2" s="91">
        <f t="shared" si="0"/>
        <v>17253144</v>
      </c>
      <c r="AD2" s="91">
        <f t="shared" si="0"/>
        <v>17253144</v>
      </c>
      <c r="AE2" s="91">
        <f t="shared" si="0"/>
        <v>17253144</v>
      </c>
      <c r="AF2" s="91">
        <f t="shared" si="0"/>
        <v>17253144</v>
      </c>
      <c r="AG2" s="91">
        <f t="shared" si="0"/>
        <v>17253144</v>
      </c>
      <c r="AH2" s="91">
        <f t="shared" si="0"/>
        <v>17253144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5435071.2958809668</v>
      </c>
      <c r="C2" s="5">
        <f>SUMIFS(Imports_new!C$10:C$33,Imports_new!$A$10:$A$33,$A2)</f>
        <v>5435071.2958809668</v>
      </c>
      <c r="D2" s="5">
        <f>SUMIFS(Imports_new!D$10:D$33,Imports_new!$A$10:$A$33,$A2)</f>
        <v>5435071.2958809668</v>
      </c>
      <c r="E2" s="5">
        <f>SUMIFS(Imports_new!E$10:E$33,Imports_new!$A$10:$A$33,$A2)</f>
        <v>4307654.9818802364</v>
      </c>
      <c r="F2" s="5">
        <f>SUMIFS(Imports_new!F$10:F$33,Imports_new!$A$10:$A$33,$A2)</f>
        <v>4056393.8431188096</v>
      </c>
      <c r="G2" s="5">
        <f>SUMIFS(Imports_new!G$10:G$33,Imports_new!$A$10:$A$33,$A2)</f>
        <v>3800258.7349224472</v>
      </c>
      <c r="H2" s="5">
        <f>SUMIFS(Imports_new!H$10:H$33,Imports_new!$A$10:$A$33,$A2)</f>
        <v>3242486.8524249657</v>
      </c>
      <c r="I2" s="5">
        <f>SUMIFS(Imports_new!I$10:I$33,Imports_new!$A$10:$A$33,$A2)</f>
        <v>2749597.3589172019</v>
      </c>
      <c r="J2" s="5">
        <f>SUMIFS(Imports_new!J$10:J$33,Imports_new!$A$10:$A$33,$A2)</f>
        <v>2086667.5380596784</v>
      </c>
      <c r="K2" s="5">
        <f>SUMIFS(Imports_new!K$10:K$33,Imports_new!$A$10:$A$33,$A2)</f>
        <v>2023056.1058006464</v>
      </c>
      <c r="L2" s="5">
        <f>SUMIFS(Imports_new!L$10:L$33,Imports_new!$A$10:$A$33,$A2)</f>
        <v>2116696.5715941791</v>
      </c>
      <c r="M2" s="5">
        <f>SUMIFS(Imports_new!M$10:M$33,Imports_new!$A$10:$A$33,$A2)</f>
        <v>2116696.5715941791</v>
      </c>
      <c r="N2" s="5">
        <f>SUMIFS(Imports_new!N$10:N$33,Imports_new!$A$10:$A$33,$A2)</f>
        <v>2116696.5715941791</v>
      </c>
      <c r="O2" s="5">
        <f>SUMIFS(Imports_new!O$10:O$33,Imports_new!$A$10:$A$33,$A2)</f>
        <v>2116696.5715941791</v>
      </c>
      <c r="P2" s="5">
        <f>SUMIFS(Imports_new!P$10:P$33,Imports_new!$A$10:$A$33,$A2)</f>
        <v>2116696.5715941791</v>
      </c>
      <c r="Q2" s="5">
        <f>SUMIFS(Imports_new!Q$10:Q$33,Imports_new!$A$10:$A$33,$A2)</f>
        <v>2116696.5715941791</v>
      </c>
      <c r="R2" s="5">
        <f>SUMIFS(Imports_new!R$10:R$33,Imports_new!$A$10:$A$33,$A2)</f>
        <v>2116696.5715941791</v>
      </c>
      <c r="S2" s="5">
        <f>SUMIFS(Imports_new!S$10:S$33,Imports_new!$A$10:$A$33,$A2)</f>
        <v>2116696.5715941791</v>
      </c>
      <c r="T2" s="5">
        <f>SUMIFS(Imports_new!T$10:T$33,Imports_new!$A$10:$A$33,$A2)</f>
        <v>2116696.5715941791</v>
      </c>
      <c r="U2" s="5">
        <f>SUMIFS(Imports_new!U$10:U$33,Imports_new!$A$10:$A$33,$A2)</f>
        <v>2116696.5715941791</v>
      </c>
      <c r="V2" s="5">
        <f>SUMIFS(Imports_new!V$10:V$33,Imports_new!$A$10:$A$33,$A2)</f>
        <v>2116696.5715941791</v>
      </c>
      <c r="W2" s="5">
        <f>SUMIFS(Imports_new!W$10:W$33,Imports_new!$A$10:$A$33,$A2)</f>
        <v>2116696.5715941791</v>
      </c>
      <c r="X2" s="5">
        <f>SUMIFS(Imports_new!X$10:X$33,Imports_new!$A$10:$A$33,$A2)</f>
        <v>2116696.5715941791</v>
      </c>
      <c r="Y2" s="5">
        <f>SUMIFS(Imports_new!Y$10:Y$33,Imports_new!$A$10:$A$33,$A2)</f>
        <v>2116696.5715941791</v>
      </c>
      <c r="Z2" s="5">
        <f>SUMIFS(Imports_new!Z$10:Z$33,Imports_new!$A$10:$A$33,$A2)</f>
        <v>2116696.5715941791</v>
      </c>
      <c r="AA2" s="5">
        <f>SUMIFS(Imports_new!AA$10:AA$33,Imports_new!$A$10:$A$33,$A2)</f>
        <v>2116696.5715941791</v>
      </c>
      <c r="AB2" s="5">
        <f>SUMIFS(Imports_new!AB$10:AB$33,Imports_new!$A$10:$A$33,$A2)</f>
        <v>2116696.5715941791</v>
      </c>
      <c r="AC2" s="5">
        <f>SUMIFS(Imports_new!AC$10:AC$33,Imports_new!$A$10:$A$33,$A2)</f>
        <v>2116696.5715941791</v>
      </c>
      <c r="AD2" s="5">
        <f>SUMIFS(Imports_new!AD$10:AD$33,Imports_new!$A$10:$A$33,$A2)</f>
        <v>2116696.5715941791</v>
      </c>
      <c r="AE2" s="5">
        <f>SUMIFS(Imports_new!AE$10:AE$33,Imports_new!$A$10:$A$33,$A2)</f>
        <v>2116696.5715941791</v>
      </c>
      <c r="AF2" s="5">
        <f>SUMIFS(Imports_new!AF$10:AF$33,Imports_new!$A$10:$A$33,$A2)</f>
        <v>2116696.5715941791</v>
      </c>
    </row>
    <row r="3" spans="1:32">
      <c r="A3" s="2" t="s">
        <v>347</v>
      </c>
      <c r="B3" s="5">
        <f>SUMIFS(Imports_new!B$10:B$33,Imports_new!$A$10:$A$33,$A3)</f>
        <v>9003687.1313358098</v>
      </c>
      <c r="C3" s="5">
        <f>SUMIFS(Imports_new!C$10:C$33,Imports_new!$A$10:$A$33,$A3)</f>
        <v>9003687.1313358098</v>
      </c>
      <c r="D3" s="5">
        <f>SUMIFS(Imports_new!D$10:D$33,Imports_new!$A$10:$A$33,$A3)</f>
        <v>9003687.1313358098</v>
      </c>
      <c r="E3" s="5">
        <f>SUMIFS(Imports_new!E$10:E$33,Imports_new!$A$10:$A$33,$A3)</f>
        <v>10246296.370475832</v>
      </c>
      <c r="F3" s="5">
        <f>SUMIFS(Imports_new!F$10:F$33,Imports_new!$A$10:$A$33,$A3)</f>
        <v>10690311.10562982</v>
      </c>
      <c r="G3" s="5">
        <f>SUMIFS(Imports_new!G$10:G$33,Imports_new!$A$10:$A$33,$A3)</f>
        <v>10404202.497358892</v>
      </c>
      <c r="H3" s="5">
        <f>SUMIFS(Imports_new!H$10:H$33,Imports_new!$A$10:$A$33,$A3)</f>
        <v>10267998.568457378</v>
      </c>
      <c r="I3" s="5">
        <f>SUMIFS(Imports_new!I$10:I$33,Imports_new!$A$10:$A$33,$A3)</f>
        <v>9394668.7051889077</v>
      </c>
      <c r="J3" s="5">
        <f>SUMIFS(Imports_new!J$10:J$33,Imports_new!$A$10:$A$33,$A3)</f>
        <v>7832364.4894705778</v>
      </c>
      <c r="K3" s="5">
        <f>SUMIFS(Imports_new!K$10:K$33,Imports_new!$A$10:$A$33,$A3)</f>
        <v>7209851.6955999378</v>
      </c>
      <c r="L3" s="5">
        <f>SUMIFS(Imports_new!L$10:L$33,Imports_new!$A$10:$A$33,$A3)</f>
        <v>5911703.9875618992</v>
      </c>
      <c r="M3" s="5">
        <f>SUMIFS(Imports_new!M$10:M$33,Imports_new!$A$10:$A$33,$A3)</f>
        <v>5911703.9875618992</v>
      </c>
      <c r="N3" s="5">
        <f>SUMIFS(Imports_new!N$10:N$33,Imports_new!$A$10:$A$33,$A3)</f>
        <v>5911703.9875618992</v>
      </c>
      <c r="O3" s="5">
        <f>SUMIFS(Imports_new!O$10:O$33,Imports_new!$A$10:$A$33,$A3)</f>
        <v>5911703.9875618992</v>
      </c>
      <c r="P3" s="5">
        <f>SUMIFS(Imports_new!P$10:P$33,Imports_new!$A$10:$A$33,$A3)</f>
        <v>5911703.9875618992</v>
      </c>
      <c r="Q3" s="5">
        <f>SUMIFS(Imports_new!Q$10:Q$33,Imports_new!$A$10:$A$33,$A3)</f>
        <v>5911703.9875618992</v>
      </c>
      <c r="R3" s="5">
        <f>SUMIFS(Imports_new!R$10:R$33,Imports_new!$A$10:$A$33,$A3)</f>
        <v>5911703.9875618992</v>
      </c>
      <c r="S3" s="5">
        <f>SUMIFS(Imports_new!S$10:S$33,Imports_new!$A$10:$A$33,$A3)</f>
        <v>5911703.9875618992</v>
      </c>
      <c r="T3" s="5">
        <f>SUMIFS(Imports_new!T$10:T$33,Imports_new!$A$10:$A$33,$A3)</f>
        <v>5911703.9875618992</v>
      </c>
      <c r="U3" s="5">
        <f>SUMIFS(Imports_new!U$10:U$33,Imports_new!$A$10:$A$33,$A3)</f>
        <v>5911703.9875618992</v>
      </c>
      <c r="V3" s="5">
        <f>SUMIFS(Imports_new!V$10:V$33,Imports_new!$A$10:$A$33,$A3)</f>
        <v>5911703.9875618992</v>
      </c>
      <c r="W3" s="5">
        <f>SUMIFS(Imports_new!W$10:W$33,Imports_new!$A$10:$A$33,$A3)</f>
        <v>5911703.9875618992</v>
      </c>
      <c r="X3" s="5">
        <f>SUMIFS(Imports_new!X$10:X$33,Imports_new!$A$10:$A$33,$A3)</f>
        <v>5911703.9875618992</v>
      </c>
      <c r="Y3" s="5">
        <f>SUMIFS(Imports_new!Y$10:Y$33,Imports_new!$A$10:$A$33,$A3)</f>
        <v>5911703.9875618992</v>
      </c>
      <c r="Z3" s="5">
        <f>SUMIFS(Imports_new!Z$10:Z$33,Imports_new!$A$10:$A$33,$A3)</f>
        <v>5911703.9875618992</v>
      </c>
      <c r="AA3" s="5">
        <f>SUMIFS(Imports_new!AA$10:AA$33,Imports_new!$A$10:$A$33,$A3)</f>
        <v>5911703.9875618992</v>
      </c>
      <c r="AB3" s="5">
        <f>SUMIFS(Imports_new!AB$10:AB$33,Imports_new!$A$10:$A$33,$A3)</f>
        <v>5911703.9875618992</v>
      </c>
      <c r="AC3" s="5">
        <f>SUMIFS(Imports_new!AC$10:AC$33,Imports_new!$A$10:$A$33,$A3)</f>
        <v>5911703.9875618992</v>
      </c>
      <c r="AD3" s="5">
        <f>SUMIFS(Imports_new!AD$10:AD$33,Imports_new!$A$10:$A$33,$A3)</f>
        <v>5911703.9875618992</v>
      </c>
      <c r="AE3" s="5">
        <f>SUMIFS(Imports_new!AE$10:AE$33,Imports_new!$A$10:$A$33,$A3)</f>
        <v>5911703.9875618992</v>
      </c>
      <c r="AF3" s="5">
        <f>SUMIFS(Imports_new!AF$10:AF$33,Imports_new!$A$10:$A$33,$A3)</f>
        <v>5911703.9875618992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6770174.7577609736</v>
      </c>
      <c r="C5" s="5">
        <f>SUMIFS(Imports_new!C$10:C$33,Imports_new!$A$10:$A$33,$A5)</f>
        <v>6770174.7577609736</v>
      </c>
      <c r="D5" s="5">
        <f>SUMIFS(Imports_new!D$10:D$33,Imports_new!$A$10:$A$33,$A5)</f>
        <v>6770174.7577609736</v>
      </c>
      <c r="E5" s="5">
        <f>SUMIFS(Imports_new!E$10:E$33,Imports_new!$A$10:$A$33,$A5)</f>
        <v>6670113.5465582255</v>
      </c>
      <c r="F5" s="5">
        <f>SUMIFS(Imports_new!F$10:F$33,Imports_new!$A$10:$A$33,$A5)</f>
        <v>6677925.2295294842</v>
      </c>
      <c r="G5" s="5">
        <f>SUMIFS(Imports_new!G$10:G$33,Imports_new!$A$10:$A$33,$A5)</f>
        <v>6772732.3046783805</v>
      </c>
      <c r="H5" s="5">
        <f>SUMIFS(Imports_new!H$10:H$33,Imports_new!$A$10:$A$33,$A5)</f>
        <v>6939464.410838142</v>
      </c>
      <c r="I5" s="5">
        <f>SUMIFS(Imports_new!I$10:I$33,Imports_new!$A$10:$A$33,$A5)</f>
        <v>6879216.523365763</v>
      </c>
      <c r="J5" s="5">
        <f>SUMIFS(Imports_new!J$10:J$33,Imports_new!$A$10:$A$33,$A5)</f>
        <v>7240614.2731844438</v>
      </c>
      <c r="K5" s="5">
        <f>SUMIFS(Imports_new!K$10:K$33,Imports_new!$A$10:$A$33,$A5)</f>
        <v>7222817.7934785923</v>
      </c>
      <c r="L5" s="5">
        <f>SUMIFS(Imports_new!L$10:L$33,Imports_new!$A$10:$A$33,$A5)</f>
        <v>7528514.8737917636</v>
      </c>
      <c r="M5" s="5">
        <f>SUMIFS(Imports_new!M$10:M$33,Imports_new!$A$10:$A$33,$A5)</f>
        <v>7528514.8737917636</v>
      </c>
      <c r="N5" s="5">
        <f>SUMIFS(Imports_new!N$10:N$33,Imports_new!$A$10:$A$33,$A5)</f>
        <v>7528514.8737917636</v>
      </c>
      <c r="O5" s="5">
        <f>SUMIFS(Imports_new!O$10:O$33,Imports_new!$A$10:$A$33,$A5)</f>
        <v>7528514.8737917636</v>
      </c>
      <c r="P5" s="5">
        <f>SUMIFS(Imports_new!P$10:P$33,Imports_new!$A$10:$A$33,$A5)</f>
        <v>7528514.8737917636</v>
      </c>
      <c r="Q5" s="5">
        <f>SUMIFS(Imports_new!Q$10:Q$33,Imports_new!$A$10:$A$33,$A5)</f>
        <v>7528514.8737917636</v>
      </c>
      <c r="R5" s="5">
        <f>SUMIFS(Imports_new!R$10:R$33,Imports_new!$A$10:$A$33,$A5)</f>
        <v>7528514.8737917636</v>
      </c>
      <c r="S5" s="5">
        <f>SUMIFS(Imports_new!S$10:S$33,Imports_new!$A$10:$A$33,$A5)</f>
        <v>7528514.8737917636</v>
      </c>
      <c r="T5" s="5">
        <f>SUMIFS(Imports_new!T$10:T$33,Imports_new!$A$10:$A$33,$A5)</f>
        <v>7528514.8737917636</v>
      </c>
      <c r="U5" s="5">
        <f>SUMIFS(Imports_new!U$10:U$33,Imports_new!$A$10:$A$33,$A5)</f>
        <v>7528514.8737917636</v>
      </c>
      <c r="V5" s="5">
        <f>SUMIFS(Imports_new!V$10:V$33,Imports_new!$A$10:$A$33,$A5)</f>
        <v>7528514.8737917636</v>
      </c>
      <c r="W5" s="5">
        <f>SUMIFS(Imports_new!W$10:W$33,Imports_new!$A$10:$A$33,$A5)</f>
        <v>7528514.8737917636</v>
      </c>
      <c r="X5" s="5">
        <f>SUMIFS(Imports_new!X$10:X$33,Imports_new!$A$10:$A$33,$A5)</f>
        <v>7528514.8737917636</v>
      </c>
      <c r="Y5" s="5">
        <f>SUMIFS(Imports_new!Y$10:Y$33,Imports_new!$A$10:$A$33,$A5)</f>
        <v>7528514.8737917636</v>
      </c>
      <c r="Z5" s="5">
        <f>SUMIFS(Imports_new!Z$10:Z$33,Imports_new!$A$10:$A$33,$A5)</f>
        <v>7528514.8737917636</v>
      </c>
      <c r="AA5" s="5">
        <f>SUMIFS(Imports_new!AA$10:AA$33,Imports_new!$A$10:$A$33,$A5)</f>
        <v>7528514.8737917636</v>
      </c>
      <c r="AB5" s="5">
        <f>SUMIFS(Imports_new!AB$10:AB$33,Imports_new!$A$10:$A$33,$A5)</f>
        <v>7528514.8737917636</v>
      </c>
      <c r="AC5" s="5">
        <f>SUMIFS(Imports_new!AC$10:AC$33,Imports_new!$A$10:$A$33,$A5)</f>
        <v>7528514.8737917636</v>
      </c>
      <c r="AD5" s="5">
        <f>SUMIFS(Imports_new!AD$10:AD$33,Imports_new!$A$10:$A$33,$A5)</f>
        <v>7528514.8737917636</v>
      </c>
      <c r="AE5" s="5">
        <f>SUMIFS(Imports_new!AE$10:AE$33,Imports_new!$A$10:$A$33,$A5)</f>
        <v>7528514.8737917636</v>
      </c>
      <c r="AF5" s="5">
        <f>SUMIFS(Imports_new!AF$10:AF$33,Imports_new!$A$10:$A$33,$A5)</f>
        <v>7528514.8737917636</v>
      </c>
    </row>
    <row r="6" spans="1:32">
      <c r="A6" s="2" t="s">
        <v>101</v>
      </c>
      <c r="B6" s="5">
        <f>SUMIFS(Imports_new!B$10:B$33,Imports_new!$A$10:$A$33,$A6)</f>
        <v>1246721.1216590223</v>
      </c>
      <c r="C6" s="5">
        <f>SUMIFS(Imports_new!C$10:C$33,Imports_new!$A$10:$A$33,$A6)</f>
        <v>1246721.1216590223</v>
      </c>
      <c r="D6" s="5">
        <f>SUMIFS(Imports_new!D$10:D$33,Imports_new!$A$10:$A$33,$A6)</f>
        <v>1246721.1216590223</v>
      </c>
      <c r="E6" s="5">
        <f>SUMIFS(Imports_new!E$10:E$33,Imports_new!$A$10:$A$33,$A6)</f>
        <v>1236830.2704341512</v>
      </c>
      <c r="F6" s="5">
        <f>SUMIFS(Imports_new!F$10:F$33,Imports_new!$A$10:$A$33,$A6)</f>
        <v>1235576.9514155753</v>
      </c>
      <c r="G6" s="5">
        <f>SUMIFS(Imports_new!G$10:G$33,Imports_new!$A$10:$A$33,$A6)</f>
        <v>1278833.1610764603</v>
      </c>
      <c r="H6" s="5">
        <f>SUMIFS(Imports_new!H$10:H$33,Imports_new!$A$10:$A$33,$A6)</f>
        <v>1319469.6533616881</v>
      </c>
      <c r="I6" s="5">
        <f>SUMIFS(Imports_new!I$10:I$33,Imports_new!$A$10:$A$33,$A6)</f>
        <v>1330968.689369912</v>
      </c>
      <c r="J6" s="5">
        <f>SUMIFS(Imports_new!J$10:J$33,Imports_new!$A$10:$A$33,$A6)</f>
        <v>1409414.9916484889</v>
      </c>
      <c r="K6" s="5">
        <f>SUMIFS(Imports_new!K$10:K$33,Imports_new!$A$10:$A$33,$A6)</f>
        <v>1390135.3429528591</v>
      </c>
      <c r="L6" s="5">
        <f>SUMIFS(Imports_new!L$10:L$33,Imports_new!$A$10:$A$33,$A6)</f>
        <v>1419589.4677058461</v>
      </c>
      <c r="M6" s="5">
        <f>SUMIFS(Imports_new!M$10:M$33,Imports_new!$A$10:$A$33,$A6)</f>
        <v>1419589.4677058461</v>
      </c>
      <c r="N6" s="5">
        <f>SUMIFS(Imports_new!N$10:N$33,Imports_new!$A$10:$A$33,$A6)</f>
        <v>1419589.4677058461</v>
      </c>
      <c r="O6" s="5">
        <f>SUMIFS(Imports_new!O$10:O$33,Imports_new!$A$10:$A$33,$A6)</f>
        <v>1419589.4677058461</v>
      </c>
      <c r="P6" s="5">
        <f>SUMIFS(Imports_new!P$10:P$33,Imports_new!$A$10:$A$33,$A6)</f>
        <v>1419589.4677058461</v>
      </c>
      <c r="Q6" s="5">
        <f>SUMIFS(Imports_new!Q$10:Q$33,Imports_new!$A$10:$A$33,$A6)</f>
        <v>1419589.4677058461</v>
      </c>
      <c r="R6" s="5">
        <f>SUMIFS(Imports_new!R$10:R$33,Imports_new!$A$10:$A$33,$A6)</f>
        <v>1419589.4677058461</v>
      </c>
      <c r="S6" s="5">
        <f>SUMIFS(Imports_new!S$10:S$33,Imports_new!$A$10:$A$33,$A6)</f>
        <v>1419589.4677058461</v>
      </c>
      <c r="T6" s="5">
        <f>SUMIFS(Imports_new!T$10:T$33,Imports_new!$A$10:$A$33,$A6)</f>
        <v>1419589.4677058461</v>
      </c>
      <c r="U6" s="5">
        <f>SUMIFS(Imports_new!U$10:U$33,Imports_new!$A$10:$A$33,$A6)</f>
        <v>1419589.4677058461</v>
      </c>
      <c r="V6" s="5">
        <f>SUMIFS(Imports_new!V$10:V$33,Imports_new!$A$10:$A$33,$A6)</f>
        <v>1419589.4677058461</v>
      </c>
      <c r="W6" s="5">
        <f>SUMIFS(Imports_new!W$10:W$33,Imports_new!$A$10:$A$33,$A6)</f>
        <v>1419589.4677058461</v>
      </c>
      <c r="X6" s="5">
        <f>SUMIFS(Imports_new!X$10:X$33,Imports_new!$A$10:$A$33,$A6)</f>
        <v>1419589.4677058461</v>
      </c>
      <c r="Y6" s="5">
        <f>SUMIFS(Imports_new!Y$10:Y$33,Imports_new!$A$10:$A$33,$A6)</f>
        <v>1419589.4677058461</v>
      </c>
      <c r="Z6" s="5">
        <f>SUMIFS(Imports_new!Z$10:Z$33,Imports_new!$A$10:$A$33,$A6)</f>
        <v>1419589.4677058461</v>
      </c>
      <c r="AA6" s="5">
        <f>SUMIFS(Imports_new!AA$10:AA$33,Imports_new!$A$10:$A$33,$A6)</f>
        <v>1419589.4677058461</v>
      </c>
      <c r="AB6" s="5">
        <f>SUMIFS(Imports_new!AB$10:AB$33,Imports_new!$A$10:$A$33,$A6)</f>
        <v>1419589.4677058461</v>
      </c>
      <c r="AC6" s="5">
        <f>SUMIFS(Imports_new!AC$10:AC$33,Imports_new!$A$10:$A$33,$A6)</f>
        <v>1419589.4677058461</v>
      </c>
      <c r="AD6" s="5">
        <f>SUMIFS(Imports_new!AD$10:AD$33,Imports_new!$A$10:$A$33,$A6)</f>
        <v>1419589.4677058461</v>
      </c>
      <c r="AE6" s="5">
        <f>SUMIFS(Imports_new!AE$10:AE$33,Imports_new!$A$10:$A$33,$A6)</f>
        <v>1419589.4677058461</v>
      </c>
      <c r="AF6" s="5">
        <f>SUMIFS(Imports_new!AF$10:AF$33,Imports_new!$A$10:$A$33,$A6)</f>
        <v>1419589.4677058461</v>
      </c>
    </row>
    <row r="7" spans="1:32">
      <c r="A7" s="2" t="s">
        <v>100</v>
      </c>
      <c r="B7" s="5">
        <f>SUMIFS(Imports_new!B$10:B$33,Imports_new!$A$10:$A$33,$A7)</f>
        <v>1366.6337755980028</v>
      </c>
      <c r="C7" s="5">
        <f>SUMIFS(Imports_new!C$10:C$33,Imports_new!$A$10:$A$33,$A7)</f>
        <v>1366.6337755980028</v>
      </c>
      <c r="D7" s="5">
        <f>SUMIFS(Imports_new!D$10:D$33,Imports_new!$A$10:$A$33,$A7)</f>
        <v>1366.6337755980028</v>
      </c>
      <c r="E7" s="5">
        <f>SUMIFS(Imports_new!E$10:E$33,Imports_new!$A$10:$A$33,$A7)</f>
        <v>2748.9665594743797</v>
      </c>
      <c r="F7" s="5">
        <f>SUMIFS(Imports_new!F$10:F$33,Imports_new!$A$10:$A$33,$A7)</f>
        <v>2815.351702499634</v>
      </c>
      <c r="G7" s="5">
        <f>SUMIFS(Imports_new!G$10:G$33,Imports_new!$A$10:$A$33,$A7)</f>
        <v>1017.6212784384247</v>
      </c>
      <c r="H7" s="5">
        <f>SUMIFS(Imports_new!H$10:H$33,Imports_new!$A$10:$A$33,$A7)</f>
        <v>1039.2492731482453</v>
      </c>
      <c r="I7" s="5">
        <f>SUMIFS(Imports_new!I$10:I$33,Imports_new!$A$10:$A$33,$A7)</f>
        <v>1013.6390738462794</v>
      </c>
      <c r="J7" s="5">
        <f>SUMIFS(Imports_new!J$10:J$33,Imports_new!$A$10:$A$33,$A7)</f>
        <v>1126.5338248754517</v>
      </c>
      <c r="K7" s="5">
        <f>SUMIFS(Imports_new!K$10:K$33,Imports_new!$A$10:$A$33,$A7)</f>
        <v>1884.147932996829</v>
      </c>
      <c r="L7" s="5">
        <f>SUMIFS(Imports_new!L$10:L$33,Imports_new!$A$10:$A$33,$A7)</f>
        <v>1078.1529558143145</v>
      </c>
      <c r="M7" s="5">
        <f>SUMIFS(Imports_new!M$10:M$33,Imports_new!$A$10:$A$33,$A7)</f>
        <v>1078.1529558143145</v>
      </c>
      <c r="N7" s="5">
        <f>SUMIFS(Imports_new!N$10:N$33,Imports_new!$A$10:$A$33,$A7)</f>
        <v>1078.1529558143145</v>
      </c>
      <c r="O7" s="5">
        <f>SUMIFS(Imports_new!O$10:O$33,Imports_new!$A$10:$A$33,$A7)</f>
        <v>1078.1529558143145</v>
      </c>
      <c r="P7" s="5">
        <f>SUMIFS(Imports_new!P$10:P$33,Imports_new!$A$10:$A$33,$A7)</f>
        <v>1078.1529558143145</v>
      </c>
      <c r="Q7" s="5">
        <f>SUMIFS(Imports_new!Q$10:Q$33,Imports_new!$A$10:$A$33,$A7)</f>
        <v>1078.1529558143145</v>
      </c>
      <c r="R7" s="5">
        <f>SUMIFS(Imports_new!R$10:R$33,Imports_new!$A$10:$A$33,$A7)</f>
        <v>1078.1529558143145</v>
      </c>
      <c r="S7" s="5">
        <f>SUMIFS(Imports_new!S$10:S$33,Imports_new!$A$10:$A$33,$A7)</f>
        <v>1078.1529558143145</v>
      </c>
      <c r="T7" s="5">
        <f>SUMIFS(Imports_new!T$10:T$33,Imports_new!$A$10:$A$33,$A7)</f>
        <v>1078.1529558143145</v>
      </c>
      <c r="U7" s="5">
        <f>SUMIFS(Imports_new!U$10:U$33,Imports_new!$A$10:$A$33,$A7)</f>
        <v>1078.1529558143145</v>
      </c>
      <c r="V7" s="5">
        <f>SUMIFS(Imports_new!V$10:V$33,Imports_new!$A$10:$A$33,$A7)</f>
        <v>1078.1529558143145</v>
      </c>
      <c r="W7" s="5">
        <f>SUMIFS(Imports_new!W$10:W$33,Imports_new!$A$10:$A$33,$A7)</f>
        <v>1078.1529558143145</v>
      </c>
      <c r="X7" s="5">
        <f>SUMIFS(Imports_new!X$10:X$33,Imports_new!$A$10:$A$33,$A7)</f>
        <v>1078.1529558143145</v>
      </c>
      <c r="Y7" s="5">
        <f>SUMIFS(Imports_new!Y$10:Y$33,Imports_new!$A$10:$A$33,$A7)</f>
        <v>1078.1529558143145</v>
      </c>
      <c r="Z7" s="5">
        <f>SUMIFS(Imports_new!Z$10:Z$33,Imports_new!$A$10:$A$33,$A7)</f>
        <v>1078.1529558143145</v>
      </c>
      <c r="AA7" s="5">
        <f>SUMIFS(Imports_new!AA$10:AA$33,Imports_new!$A$10:$A$33,$A7)</f>
        <v>1078.1529558143145</v>
      </c>
      <c r="AB7" s="5">
        <f>SUMIFS(Imports_new!AB$10:AB$33,Imports_new!$A$10:$A$33,$A7)</f>
        <v>1078.1529558143145</v>
      </c>
      <c r="AC7" s="5">
        <f>SUMIFS(Imports_new!AC$10:AC$33,Imports_new!$A$10:$A$33,$A7)</f>
        <v>1078.1529558143145</v>
      </c>
      <c r="AD7" s="5">
        <f>SUMIFS(Imports_new!AD$10:AD$33,Imports_new!$A$10:$A$33,$A7)</f>
        <v>1078.1529558143145</v>
      </c>
      <c r="AE7" s="5">
        <f>SUMIFS(Imports_new!AE$10:AE$33,Imports_new!$A$10:$A$33,$A7)</f>
        <v>1078.1529558143145</v>
      </c>
      <c r="AF7" s="5">
        <f>SUMIFS(Imports_new!AF$10:AF$33,Imports_new!$A$10:$A$33,$A7)</f>
        <v>1078.1529558143145</v>
      </c>
    </row>
    <row r="8" spans="1:32">
      <c r="A8" s="2" t="s">
        <v>102</v>
      </c>
      <c r="B8" s="5">
        <f>SUMIFS(Imports_new!B$10:B$33,Imports_new!$A$10:$A$33,$A8)</f>
        <v>176660.83897157965</v>
      </c>
      <c r="C8" s="5">
        <f>SUMIFS(Imports_new!C$10:C$33,Imports_new!$A$10:$A$33,$A8)</f>
        <v>176660.83897157965</v>
      </c>
      <c r="D8" s="5">
        <f>SUMIFS(Imports_new!D$10:D$33,Imports_new!$A$10:$A$33,$A8)</f>
        <v>176660.83897157965</v>
      </c>
      <c r="E8" s="5">
        <f>SUMIFS(Imports_new!E$10:E$33,Imports_new!$A$10:$A$33,$A8)</f>
        <v>221597.14090718626</v>
      </c>
      <c r="F8" s="5">
        <f>SUMIFS(Imports_new!F$10:F$33,Imports_new!$A$10:$A$33,$A8)</f>
        <v>263622.49612432142</v>
      </c>
      <c r="G8" s="5">
        <f>SUMIFS(Imports_new!G$10:G$33,Imports_new!$A$10:$A$33,$A8)</f>
        <v>676776.58524122275</v>
      </c>
      <c r="H8" s="5">
        <f>SUMIFS(Imports_new!H$10:H$33,Imports_new!$A$10:$A$33,$A8)</f>
        <v>1195629.4436052768</v>
      </c>
      <c r="I8" s="5">
        <f>SUMIFS(Imports_new!I$10:I$33,Imports_new!$A$10:$A$33,$A8)</f>
        <v>2614060.1684797299</v>
      </c>
      <c r="J8" s="5">
        <f>SUMIFS(Imports_new!J$10:J$33,Imports_new!$A$10:$A$33,$A8)</f>
        <v>4429619.9313730197</v>
      </c>
      <c r="K8" s="5">
        <f>SUMIFS(Imports_new!K$10:K$33,Imports_new!$A$10:$A$33,$A8)</f>
        <v>5262219.7869873652</v>
      </c>
      <c r="L8" s="5">
        <f>SUMIFS(Imports_new!L$10:L$33,Imports_new!$A$10:$A$33,$A8)</f>
        <v>6115985.0103465775</v>
      </c>
      <c r="M8" s="5">
        <f>SUMIFS(Imports_new!M$10:M$33,Imports_new!$A$10:$A$33,$A8)</f>
        <v>6115985.0103465775</v>
      </c>
      <c r="N8" s="5">
        <f>SUMIFS(Imports_new!N$10:N$33,Imports_new!$A$10:$A$33,$A8)</f>
        <v>6115985.0103465775</v>
      </c>
      <c r="O8" s="5">
        <f>SUMIFS(Imports_new!O$10:O$33,Imports_new!$A$10:$A$33,$A8)</f>
        <v>6115985.0103465775</v>
      </c>
      <c r="P8" s="5">
        <f>SUMIFS(Imports_new!P$10:P$33,Imports_new!$A$10:$A$33,$A8)</f>
        <v>6115985.0103465775</v>
      </c>
      <c r="Q8" s="5">
        <f>SUMIFS(Imports_new!Q$10:Q$33,Imports_new!$A$10:$A$33,$A8)</f>
        <v>6115985.0103465775</v>
      </c>
      <c r="R8" s="5">
        <f>SUMIFS(Imports_new!R$10:R$33,Imports_new!$A$10:$A$33,$A8)</f>
        <v>6115985.0103465775</v>
      </c>
      <c r="S8" s="5">
        <f>SUMIFS(Imports_new!S$10:S$33,Imports_new!$A$10:$A$33,$A8)</f>
        <v>6115985.0103465775</v>
      </c>
      <c r="T8" s="5">
        <f>SUMIFS(Imports_new!T$10:T$33,Imports_new!$A$10:$A$33,$A8)</f>
        <v>6115985.0103465775</v>
      </c>
      <c r="U8" s="5">
        <f>SUMIFS(Imports_new!U$10:U$33,Imports_new!$A$10:$A$33,$A8)</f>
        <v>6115985.0103465775</v>
      </c>
      <c r="V8" s="5">
        <f>SUMIFS(Imports_new!V$10:V$33,Imports_new!$A$10:$A$33,$A8)</f>
        <v>6115985.0103465775</v>
      </c>
      <c r="W8" s="5">
        <f>SUMIFS(Imports_new!W$10:W$33,Imports_new!$A$10:$A$33,$A8)</f>
        <v>6115985.0103465775</v>
      </c>
      <c r="X8" s="5">
        <f>SUMIFS(Imports_new!X$10:X$33,Imports_new!$A$10:$A$33,$A8)</f>
        <v>6115985.0103465775</v>
      </c>
      <c r="Y8" s="5">
        <f>SUMIFS(Imports_new!Y$10:Y$33,Imports_new!$A$10:$A$33,$A8)</f>
        <v>6115985.0103465775</v>
      </c>
      <c r="Z8" s="5">
        <f>SUMIFS(Imports_new!Z$10:Z$33,Imports_new!$A$10:$A$33,$A8)</f>
        <v>6115985.0103465775</v>
      </c>
      <c r="AA8" s="5">
        <f>SUMIFS(Imports_new!AA$10:AA$33,Imports_new!$A$10:$A$33,$A8)</f>
        <v>6115985.0103465775</v>
      </c>
      <c r="AB8" s="5">
        <f>SUMIFS(Imports_new!AB$10:AB$33,Imports_new!$A$10:$A$33,$A8)</f>
        <v>6115985.0103465775</v>
      </c>
      <c r="AC8" s="5">
        <f>SUMIFS(Imports_new!AC$10:AC$33,Imports_new!$A$10:$A$33,$A8)</f>
        <v>6115985.0103465775</v>
      </c>
      <c r="AD8" s="5">
        <f>SUMIFS(Imports_new!AD$10:AD$33,Imports_new!$A$10:$A$33,$A8)</f>
        <v>6115985.0103465775</v>
      </c>
      <c r="AE8" s="5">
        <f>SUMIFS(Imports_new!AE$10:AE$33,Imports_new!$A$10:$A$33,$A8)</f>
        <v>6115985.0103465775</v>
      </c>
      <c r="AF8" s="5">
        <f>SUMIFS(Imports_new!AF$10:AF$33,Imports_new!$A$10:$A$33,$A8)</f>
        <v>6115985.0103465775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6064.154129856106</v>
      </c>
      <c r="C10" s="5">
        <f>SUMIFS(Imports_new!C$10:C$33,Imports_new!$A$10:$A$33,$A10)</f>
        <v>6064.154129856106</v>
      </c>
      <c r="D10" s="5">
        <f>SUMIFS(Imports_new!D$10:D$33,Imports_new!$A$10:$A$33,$A10)</f>
        <v>6064.154129856106</v>
      </c>
      <c r="E10" s="5">
        <f>SUMIFS(Imports_new!E$10:E$33,Imports_new!$A$10:$A$33,$A10)</f>
        <v>6548.3928640511585</v>
      </c>
      <c r="F10" s="5">
        <f>SUMIFS(Imports_new!F$10:F$33,Imports_new!$A$10:$A$33,$A10)</f>
        <v>6608.5528438117444</v>
      </c>
      <c r="G10" s="5">
        <f>SUMIFS(Imports_new!G$10:G$33,Imports_new!$A$10:$A$33,$A10)</f>
        <v>6604.6522900702748</v>
      </c>
      <c r="H10" s="5">
        <f>SUMIFS(Imports_new!H$10:H$33,Imports_new!$A$10:$A$33,$A10)</f>
        <v>6865.261080317101</v>
      </c>
      <c r="I10" s="5">
        <f>SUMIFS(Imports_new!I$10:I$33,Imports_new!$A$10:$A$33,$A10)</f>
        <v>6727.9998639932755</v>
      </c>
      <c r="J10" s="5">
        <f>SUMIFS(Imports_new!J$10:J$33,Imports_new!$A$10:$A$33,$A10)</f>
        <v>7089.3361056043332</v>
      </c>
      <c r="K10" s="5">
        <f>SUMIFS(Imports_new!K$10:K$33,Imports_new!$A$10:$A$33,$A10)</f>
        <v>6811.1568392272711</v>
      </c>
      <c r="L10" s="5">
        <f>SUMIFS(Imports_new!L$10:L$33,Imports_new!$A$10:$A$33,$A10)</f>
        <v>6684.1065634616725</v>
      </c>
      <c r="M10" s="5">
        <f>SUMIFS(Imports_new!M$10:M$33,Imports_new!$A$10:$A$33,$A10)</f>
        <v>6684.1065634616725</v>
      </c>
      <c r="N10" s="5">
        <f>SUMIFS(Imports_new!N$10:N$33,Imports_new!$A$10:$A$33,$A10)</f>
        <v>6684.1065634616725</v>
      </c>
      <c r="O10" s="5">
        <f>SUMIFS(Imports_new!O$10:O$33,Imports_new!$A$10:$A$33,$A10)</f>
        <v>6684.1065634616725</v>
      </c>
      <c r="P10" s="5">
        <f>SUMIFS(Imports_new!P$10:P$33,Imports_new!$A$10:$A$33,$A10)</f>
        <v>6684.1065634616725</v>
      </c>
      <c r="Q10" s="5">
        <f>SUMIFS(Imports_new!Q$10:Q$33,Imports_new!$A$10:$A$33,$A10)</f>
        <v>6684.1065634616725</v>
      </c>
      <c r="R10" s="5">
        <f>SUMIFS(Imports_new!R$10:R$33,Imports_new!$A$10:$A$33,$A10)</f>
        <v>6684.1065634616725</v>
      </c>
      <c r="S10" s="5">
        <f>SUMIFS(Imports_new!S$10:S$33,Imports_new!$A$10:$A$33,$A10)</f>
        <v>6684.1065634616725</v>
      </c>
      <c r="T10" s="5">
        <f>SUMIFS(Imports_new!T$10:T$33,Imports_new!$A$10:$A$33,$A10)</f>
        <v>6684.1065634616725</v>
      </c>
      <c r="U10" s="5">
        <f>SUMIFS(Imports_new!U$10:U$33,Imports_new!$A$10:$A$33,$A10)</f>
        <v>6684.1065634616725</v>
      </c>
      <c r="V10" s="5">
        <f>SUMIFS(Imports_new!V$10:V$33,Imports_new!$A$10:$A$33,$A10)</f>
        <v>6684.1065634616725</v>
      </c>
      <c r="W10" s="5">
        <f>SUMIFS(Imports_new!W$10:W$33,Imports_new!$A$10:$A$33,$A10)</f>
        <v>6684.1065634616725</v>
      </c>
      <c r="X10" s="5">
        <f>SUMIFS(Imports_new!X$10:X$33,Imports_new!$A$10:$A$33,$A10)</f>
        <v>6684.1065634616725</v>
      </c>
      <c r="Y10" s="5">
        <f>SUMIFS(Imports_new!Y$10:Y$33,Imports_new!$A$10:$A$33,$A10)</f>
        <v>6684.1065634616725</v>
      </c>
      <c r="Z10" s="5">
        <f>SUMIFS(Imports_new!Z$10:Z$33,Imports_new!$A$10:$A$33,$A10)</f>
        <v>6684.1065634616725</v>
      </c>
      <c r="AA10" s="5">
        <f>SUMIFS(Imports_new!AA$10:AA$33,Imports_new!$A$10:$A$33,$A10)</f>
        <v>6684.1065634616725</v>
      </c>
      <c r="AB10" s="5">
        <f>SUMIFS(Imports_new!AB$10:AB$33,Imports_new!$A$10:$A$33,$A10)</f>
        <v>6684.1065634616725</v>
      </c>
      <c r="AC10" s="5">
        <f>SUMIFS(Imports_new!AC$10:AC$33,Imports_new!$A$10:$A$33,$A10)</f>
        <v>6684.1065634616725</v>
      </c>
      <c r="AD10" s="5">
        <f>SUMIFS(Imports_new!AD$10:AD$33,Imports_new!$A$10:$A$33,$A10)</f>
        <v>6684.1065634616725</v>
      </c>
      <c r="AE10" s="5">
        <f>SUMIFS(Imports_new!AE$10:AE$33,Imports_new!$A$10:$A$33,$A10)</f>
        <v>6684.1065634616725</v>
      </c>
      <c r="AF10" s="5">
        <f>SUMIFS(Imports_new!AF$10:AF$33,Imports_new!$A$10:$A$33,$A10)</f>
        <v>6684.1065634616725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642250.06648619322</v>
      </c>
      <c r="C12" s="5">
        <f>SUMIFS(Imports_new!C$10:C$33,Imports_new!$A$10:$A$33,$A12)</f>
        <v>642250.06648619322</v>
      </c>
      <c r="D12" s="5">
        <f>SUMIFS(Imports_new!D$10:D$33,Imports_new!$A$10:$A$33,$A12)</f>
        <v>642250.06648619322</v>
      </c>
      <c r="E12" s="5">
        <f>SUMIFS(Imports_new!E$10:E$33,Imports_new!$A$10:$A$33,$A12)</f>
        <v>590206.33032084454</v>
      </c>
      <c r="F12" s="5">
        <f>SUMIFS(Imports_new!F$10:F$33,Imports_new!$A$10:$A$33,$A12)</f>
        <v>348742.46963567554</v>
      </c>
      <c r="G12" s="5">
        <f>SUMIFS(Imports_new!G$10:G$33,Imports_new!$A$10:$A$33,$A12)</f>
        <v>341570.44315408659</v>
      </c>
      <c r="H12" s="5">
        <f>SUMIFS(Imports_new!H$10:H$33,Imports_new!$A$10:$A$33,$A12)</f>
        <v>309042.56095908344</v>
      </c>
      <c r="I12" s="5">
        <f>SUMIFS(Imports_new!I$10:I$33,Imports_new!$A$10:$A$33,$A12)</f>
        <v>305742.91574064584</v>
      </c>
      <c r="J12" s="5">
        <f>SUMIFS(Imports_new!J$10:J$33,Imports_new!$A$10:$A$33,$A12)</f>
        <v>275098.90633331123</v>
      </c>
      <c r="K12" s="5">
        <f>SUMIFS(Imports_new!K$10:K$33,Imports_new!$A$10:$A$33,$A12)</f>
        <v>165219.97040837485</v>
      </c>
      <c r="L12" s="5">
        <f>SUMIFS(Imports_new!L$10:L$33,Imports_new!$A$10:$A$33,$A12)</f>
        <v>181743.82948045799</v>
      </c>
      <c r="M12" s="5">
        <f>SUMIFS(Imports_new!M$10:M$33,Imports_new!$A$10:$A$33,$A12)</f>
        <v>181743.82948045799</v>
      </c>
      <c r="N12" s="5">
        <f>SUMIFS(Imports_new!N$10:N$33,Imports_new!$A$10:$A$33,$A12)</f>
        <v>181743.82948045799</v>
      </c>
      <c r="O12" s="5">
        <f>SUMIFS(Imports_new!O$10:O$33,Imports_new!$A$10:$A$33,$A12)</f>
        <v>181743.82948045799</v>
      </c>
      <c r="P12" s="5">
        <f>SUMIFS(Imports_new!P$10:P$33,Imports_new!$A$10:$A$33,$A12)</f>
        <v>181743.82948045799</v>
      </c>
      <c r="Q12" s="5">
        <f>SUMIFS(Imports_new!Q$10:Q$33,Imports_new!$A$10:$A$33,$A12)</f>
        <v>181743.82948045799</v>
      </c>
      <c r="R12" s="5">
        <f>SUMIFS(Imports_new!R$10:R$33,Imports_new!$A$10:$A$33,$A12)</f>
        <v>181743.82948045799</v>
      </c>
      <c r="S12" s="5">
        <f>SUMIFS(Imports_new!S$10:S$33,Imports_new!$A$10:$A$33,$A12)</f>
        <v>181743.82948045799</v>
      </c>
      <c r="T12" s="5">
        <f>SUMIFS(Imports_new!T$10:T$33,Imports_new!$A$10:$A$33,$A12)</f>
        <v>181743.82948045799</v>
      </c>
      <c r="U12" s="5">
        <f>SUMIFS(Imports_new!U$10:U$33,Imports_new!$A$10:$A$33,$A12)</f>
        <v>181743.82948045799</v>
      </c>
      <c r="V12" s="5">
        <f>SUMIFS(Imports_new!V$10:V$33,Imports_new!$A$10:$A$33,$A12)</f>
        <v>181743.82948045799</v>
      </c>
      <c r="W12" s="5">
        <f>SUMIFS(Imports_new!W$10:W$33,Imports_new!$A$10:$A$33,$A12)</f>
        <v>181743.82948045799</v>
      </c>
      <c r="X12" s="5">
        <f>SUMIFS(Imports_new!X$10:X$33,Imports_new!$A$10:$A$33,$A12)</f>
        <v>181743.82948045799</v>
      </c>
      <c r="Y12" s="5">
        <f>SUMIFS(Imports_new!Y$10:Y$33,Imports_new!$A$10:$A$33,$A12)</f>
        <v>181743.82948045799</v>
      </c>
      <c r="Z12" s="5">
        <f>SUMIFS(Imports_new!Z$10:Z$33,Imports_new!$A$10:$A$33,$A12)</f>
        <v>181743.82948045799</v>
      </c>
      <c r="AA12" s="5">
        <f>SUMIFS(Imports_new!AA$10:AA$33,Imports_new!$A$10:$A$33,$A12)</f>
        <v>181743.82948045799</v>
      </c>
      <c r="AB12" s="5">
        <f>SUMIFS(Imports_new!AB$10:AB$33,Imports_new!$A$10:$A$33,$A12)</f>
        <v>181743.82948045799</v>
      </c>
      <c r="AC12" s="5">
        <f>SUMIFS(Imports_new!AC$10:AC$33,Imports_new!$A$10:$A$33,$A12)</f>
        <v>181743.82948045799</v>
      </c>
      <c r="AD12" s="5">
        <f>SUMIFS(Imports_new!AD$10:AD$33,Imports_new!$A$10:$A$33,$A12)</f>
        <v>181743.82948045799</v>
      </c>
      <c r="AE12" s="5">
        <f>SUMIFS(Imports_new!AE$10:AE$33,Imports_new!$A$10:$A$33,$A12)</f>
        <v>181743.82948045799</v>
      </c>
      <c r="AF12" s="5">
        <f>SUMIFS(Imports_new!AF$10:AF$33,Imports_new!$A$10:$A$33,$A12)</f>
        <v>181743.82948045799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17253144</v>
      </c>
      <c r="C2">
        <f>exports!E2</f>
        <v>17253144</v>
      </c>
      <c r="D2">
        <f>exports!F2</f>
        <v>17253144</v>
      </c>
      <c r="E2">
        <f>exports!G2</f>
        <v>17253144</v>
      </c>
      <c r="F2">
        <f>exports!H2</f>
        <v>17253144</v>
      </c>
      <c r="G2">
        <f>exports!I2</f>
        <v>17253144</v>
      </c>
      <c r="H2">
        <f>exports!J2</f>
        <v>17253144</v>
      </c>
      <c r="I2">
        <f>exports!K2</f>
        <v>17253144</v>
      </c>
      <c r="J2">
        <f>exports!L2</f>
        <v>17253144</v>
      </c>
      <c r="K2">
        <f>exports!M2</f>
        <v>17253144</v>
      </c>
      <c r="L2">
        <f>exports!N2</f>
        <v>17253144</v>
      </c>
      <c r="M2">
        <f>exports!O2</f>
        <v>17253144</v>
      </c>
      <c r="N2">
        <f>exports!P2</f>
        <v>17253144</v>
      </c>
      <c r="O2">
        <f>exports!Q2</f>
        <v>17253144</v>
      </c>
      <c r="P2">
        <f>exports!R2</f>
        <v>17253144</v>
      </c>
      <c r="Q2">
        <f>exports!S2</f>
        <v>17253144</v>
      </c>
      <c r="R2">
        <f>exports!T2</f>
        <v>17253144</v>
      </c>
      <c r="S2">
        <f>exports!U2</f>
        <v>17253144</v>
      </c>
      <c r="T2">
        <f>exports!V2</f>
        <v>17253144</v>
      </c>
      <c r="U2">
        <f>exports!W2</f>
        <v>17253144</v>
      </c>
      <c r="V2">
        <f>exports!X2</f>
        <v>17253144</v>
      </c>
      <c r="W2">
        <f>exports!Y2</f>
        <v>17253144</v>
      </c>
      <c r="X2">
        <f>exports!Z2</f>
        <v>17253144</v>
      </c>
      <c r="Y2">
        <f>exports!AA2</f>
        <v>17253144</v>
      </c>
      <c r="Z2">
        <f>exports!AB2</f>
        <v>17253144</v>
      </c>
      <c r="AA2">
        <f>exports!AC2</f>
        <v>17253144</v>
      </c>
      <c r="AB2">
        <f>exports!AD2</f>
        <v>17253144</v>
      </c>
      <c r="AC2">
        <f>exports!AE2</f>
        <v>17253144</v>
      </c>
      <c r="AD2">
        <f>exports!AF2</f>
        <v>17253144</v>
      </c>
      <c r="AE2">
        <f>exports!AG2</f>
        <v>17253144</v>
      </c>
      <c r="AF2">
        <f>exports!AH2</f>
        <v>17253144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45.697277329756545</v>
      </c>
      <c r="C2" s="12">
        <f>SUMIFS('State Generation Costs Calcs'!C105:C155,'State Generation Costs Calcs'!$A$105:$A$155,About!$B$2)*About!$A$67</f>
        <v>44.806141551805105</v>
      </c>
      <c r="D2" s="12">
        <f>SUMIFS('State Generation Costs Calcs'!D105:D155,'State Generation Costs Calcs'!$A$105:$A$155,About!$B$2)*About!$A$67</f>
        <v>43.973827758700672</v>
      </c>
      <c r="E2" s="12">
        <f>SUMIFS('State Generation Costs Calcs'!E105:E155,'State Generation Costs Calcs'!$A$105:$A$155,About!$B$2)*About!$A$67</f>
        <v>43.289360588919564</v>
      </c>
      <c r="F2" s="12">
        <f>SUMIFS('State Generation Costs Calcs'!F105:F155,'State Generation Costs Calcs'!$A$105:$A$155,About!$B$2)*About!$A$67</f>
        <v>43.101504513252195</v>
      </c>
      <c r="G2" s="12">
        <f>SUMIFS('State Generation Costs Calcs'!G105:G155,'State Generation Costs Calcs'!$A$105:$A$155,About!$B$2)*About!$A$67</f>
        <v>43.160764702105439</v>
      </c>
      <c r="H2" s="12">
        <f>SUMIFS('State Generation Costs Calcs'!H105:H155,'State Generation Costs Calcs'!$A$105:$A$155,About!$B$2)*About!$A$67</f>
        <v>43.570523606240556</v>
      </c>
      <c r="I2" s="12">
        <f>SUMIFS('State Generation Costs Calcs'!I105:I155,'State Generation Costs Calcs'!$A$105:$A$155,About!$B$2)*About!$A$67</f>
        <v>43.941540140611259</v>
      </c>
      <c r="J2" s="12">
        <f>SUMIFS('State Generation Costs Calcs'!J105:J155,'State Generation Costs Calcs'!$A$105:$A$155,About!$B$2)*About!$A$67</f>
        <v>43.744483246571775</v>
      </c>
      <c r="K2" s="12">
        <f>SUMIFS('State Generation Costs Calcs'!K105:K155,'State Generation Costs Calcs'!$A$105:$A$155,About!$B$2)*About!$A$67</f>
        <v>43.169645345623962</v>
      </c>
      <c r="L2" s="12">
        <f>SUMIFS('State Generation Costs Calcs'!L105:L155,'State Generation Costs Calcs'!$A$105:$A$155,About!$B$2)*About!$A$67</f>
        <v>42.509805697545282</v>
      </c>
      <c r="M2" s="12">
        <f>SUMIFS('State Generation Costs Calcs'!M105:M155,'State Generation Costs Calcs'!$A$105:$A$155,About!$B$2)*About!$A$67</f>
        <v>41.930551359371236</v>
      </c>
      <c r="N2" s="12">
        <f>SUMIFS('State Generation Costs Calcs'!N105:N155,'State Generation Costs Calcs'!$A$105:$A$155,About!$B$2)*About!$A$67</f>
        <v>41.317254045976192</v>
      </c>
      <c r="O2" s="12">
        <f>SUMIFS('State Generation Costs Calcs'!O105:O155,'State Generation Costs Calcs'!$A$105:$A$155,About!$B$2)*About!$A$67</f>
        <v>40.993989081257446</v>
      </c>
      <c r="P2" s="12">
        <f>SUMIFS('State Generation Costs Calcs'!P105:P155,'State Generation Costs Calcs'!$A$105:$A$155,About!$B$2)*About!$A$67</f>
        <v>40.913562280039642</v>
      </c>
      <c r="Q2" s="12">
        <f>SUMIFS('State Generation Costs Calcs'!Q105:Q155,'State Generation Costs Calcs'!$A$105:$A$155,About!$B$2)*About!$A$67</f>
        <v>40.543859518047917</v>
      </c>
      <c r="R2" s="12">
        <f>SUMIFS('State Generation Costs Calcs'!R105:R155,'State Generation Costs Calcs'!$A$105:$A$155,About!$B$2)*About!$A$67</f>
        <v>40.095581721367068</v>
      </c>
      <c r="S2" s="12">
        <f>SUMIFS('State Generation Costs Calcs'!S105:S155,'State Generation Costs Calcs'!$A$105:$A$155,About!$B$2)*About!$A$67</f>
        <v>39.776893675205102</v>
      </c>
      <c r="T2" s="12">
        <f>SUMIFS('State Generation Costs Calcs'!T105:T155,'State Generation Costs Calcs'!$A$105:$A$155,About!$B$2)*About!$A$67</f>
        <v>39.645045886183325</v>
      </c>
      <c r="U2" s="12">
        <f>SUMIFS('State Generation Costs Calcs'!U105:U155,'State Generation Costs Calcs'!$A$105:$A$155,About!$B$2)*About!$A$67</f>
        <v>39.535770517556081</v>
      </c>
      <c r="V2" s="12">
        <f>SUMIFS('State Generation Costs Calcs'!V105:V155,'State Generation Costs Calcs'!$A$105:$A$155,About!$B$2)*About!$A$67</f>
        <v>39.1189388058487</v>
      </c>
      <c r="W2" s="12">
        <f>SUMIFS('State Generation Costs Calcs'!W105:W155,'State Generation Costs Calcs'!$A$105:$A$155,About!$B$2)*About!$A$67</f>
        <v>38.736828283349489</v>
      </c>
      <c r="X2" s="12">
        <f>SUMIFS('State Generation Costs Calcs'!X105:X155,'State Generation Costs Calcs'!$A$105:$A$155,About!$B$2)*About!$A$67</f>
        <v>38.520256588360176</v>
      </c>
      <c r="Y2" s="12">
        <f>SUMIFS('State Generation Costs Calcs'!Y105:Y155,'State Generation Costs Calcs'!$A$105:$A$155,About!$B$2)*About!$A$67</f>
        <v>38.277089754762471</v>
      </c>
      <c r="Z2" s="12">
        <f>SUMIFS('State Generation Costs Calcs'!Z105:Z155,'State Generation Costs Calcs'!$A$105:$A$155,About!$B$2)*About!$A$67</f>
        <v>38.135160867487009</v>
      </c>
      <c r="AA2" s="12">
        <f>SUMIFS('State Generation Costs Calcs'!AA105:AA155,'State Generation Costs Calcs'!$A$105:$A$155,About!$B$2)*About!$A$67</f>
        <v>38.033254347872067</v>
      </c>
      <c r="AB2" s="12">
        <f>SUMIFS('State Generation Costs Calcs'!AB105:AB155,'State Generation Costs Calcs'!$A$105:$A$155,About!$B$2)*About!$A$67</f>
        <v>37.879537373524371</v>
      </c>
      <c r="AC2" s="12">
        <f>SUMIFS('State Generation Costs Calcs'!AC105:AC155,'State Generation Costs Calcs'!$A$105:$A$155,About!$B$2)*About!$A$67</f>
        <v>37.883442042777496</v>
      </c>
      <c r="AD2" s="12">
        <f>SUMIFS('State Generation Costs Calcs'!AD105:AD155,'State Generation Costs Calcs'!$A$105:$A$155,About!$B$2)*About!$A$67</f>
        <v>37.921147949039351</v>
      </c>
      <c r="AE2" s="12">
        <f>SUMIFS('State Generation Costs Calcs'!AE105:AE155,'State Generation Costs Calcs'!$A$105:$A$155,About!$B$2)*About!$A$67</f>
        <v>37.876316790780841</v>
      </c>
      <c r="AF2" s="12">
        <f>SUMIFS('State Generation Costs Calcs'!AF105:AF155,'State Generation Costs Calcs'!$A$105:$A$155,About!$B$2)*About!$A$67</f>
        <v>37.855188926385033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45.697277329756545</v>
      </c>
      <c r="C2" s="12">
        <f>SUMIFS('State Generation Costs Calcs'!C105:C155,'State Generation Costs Calcs'!$A$105:$A$155,About!$B$2)*About!$A$67</f>
        <v>44.806141551805105</v>
      </c>
      <c r="D2" s="12">
        <f>SUMIFS('State Generation Costs Calcs'!D105:D155,'State Generation Costs Calcs'!$A$105:$A$155,About!$B$2)*About!$A$67</f>
        <v>43.973827758700672</v>
      </c>
      <c r="E2" s="12">
        <f>SUMIFS('State Generation Costs Calcs'!E105:E155,'State Generation Costs Calcs'!$A$105:$A$155,About!$B$2)*About!$A$67</f>
        <v>43.289360588919564</v>
      </c>
      <c r="F2" s="12">
        <f>SUMIFS('State Generation Costs Calcs'!F105:F155,'State Generation Costs Calcs'!$A$105:$A$155,About!$B$2)*About!$A$67</f>
        <v>43.101504513252195</v>
      </c>
      <c r="G2" s="12">
        <f>SUMIFS('State Generation Costs Calcs'!G105:G155,'State Generation Costs Calcs'!$A$105:$A$155,About!$B$2)*About!$A$67</f>
        <v>43.160764702105439</v>
      </c>
      <c r="H2" s="12">
        <f>SUMIFS('State Generation Costs Calcs'!H105:H155,'State Generation Costs Calcs'!$A$105:$A$155,About!$B$2)*About!$A$67</f>
        <v>43.570523606240556</v>
      </c>
      <c r="I2" s="12">
        <f>SUMIFS('State Generation Costs Calcs'!I105:I155,'State Generation Costs Calcs'!$A$105:$A$155,About!$B$2)*About!$A$67</f>
        <v>43.941540140611259</v>
      </c>
      <c r="J2" s="12">
        <f>SUMIFS('State Generation Costs Calcs'!J105:J155,'State Generation Costs Calcs'!$A$105:$A$155,About!$B$2)*About!$A$67</f>
        <v>43.744483246571775</v>
      </c>
      <c r="K2" s="12">
        <f>SUMIFS('State Generation Costs Calcs'!K105:K155,'State Generation Costs Calcs'!$A$105:$A$155,About!$B$2)*About!$A$67</f>
        <v>43.169645345623962</v>
      </c>
      <c r="L2" s="12">
        <f>SUMIFS('State Generation Costs Calcs'!L105:L155,'State Generation Costs Calcs'!$A$105:$A$155,About!$B$2)*About!$A$67</f>
        <v>42.509805697545282</v>
      </c>
      <c r="M2" s="12">
        <f>SUMIFS('State Generation Costs Calcs'!M105:M155,'State Generation Costs Calcs'!$A$105:$A$155,About!$B$2)*About!$A$67</f>
        <v>41.930551359371236</v>
      </c>
      <c r="N2" s="12">
        <f>SUMIFS('State Generation Costs Calcs'!N105:N155,'State Generation Costs Calcs'!$A$105:$A$155,About!$B$2)*About!$A$67</f>
        <v>41.317254045976192</v>
      </c>
      <c r="O2" s="12">
        <f>SUMIFS('State Generation Costs Calcs'!O105:O155,'State Generation Costs Calcs'!$A$105:$A$155,About!$B$2)*About!$A$67</f>
        <v>40.993989081257446</v>
      </c>
      <c r="P2" s="12">
        <f>SUMIFS('State Generation Costs Calcs'!P105:P155,'State Generation Costs Calcs'!$A$105:$A$155,About!$B$2)*About!$A$67</f>
        <v>40.913562280039642</v>
      </c>
      <c r="Q2" s="12">
        <f>SUMIFS('State Generation Costs Calcs'!Q105:Q155,'State Generation Costs Calcs'!$A$105:$A$155,About!$B$2)*About!$A$67</f>
        <v>40.543859518047917</v>
      </c>
      <c r="R2" s="12">
        <f>SUMIFS('State Generation Costs Calcs'!R105:R155,'State Generation Costs Calcs'!$A$105:$A$155,About!$B$2)*About!$A$67</f>
        <v>40.095581721367068</v>
      </c>
      <c r="S2" s="12">
        <f>SUMIFS('State Generation Costs Calcs'!S105:S155,'State Generation Costs Calcs'!$A$105:$A$155,About!$B$2)*About!$A$67</f>
        <v>39.776893675205102</v>
      </c>
      <c r="T2" s="12">
        <f>SUMIFS('State Generation Costs Calcs'!T105:T155,'State Generation Costs Calcs'!$A$105:$A$155,About!$B$2)*About!$A$67</f>
        <v>39.645045886183325</v>
      </c>
      <c r="U2" s="12">
        <f>SUMIFS('State Generation Costs Calcs'!U105:U155,'State Generation Costs Calcs'!$A$105:$A$155,About!$B$2)*About!$A$67</f>
        <v>39.535770517556081</v>
      </c>
      <c r="V2" s="12">
        <f>SUMIFS('State Generation Costs Calcs'!V105:V155,'State Generation Costs Calcs'!$A$105:$A$155,About!$B$2)*About!$A$67</f>
        <v>39.1189388058487</v>
      </c>
      <c r="W2" s="12">
        <f>SUMIFS('State Generation Costs Calcs'!W105:W155,'State Generation Costs Calcs'!$A$105:$A$155,About!$B$2)*About!$A$67</f>
        <v>38.736828283349489</v>
      </c>
      <c r="X2" s="12">
        <f>SUMIFS('State Generation Costs Calcs'!X105:X155,'State Generation Costs Calcs'!$A$105:$A$155,About!$B$2)*About!$A$67</f>
        <v>38.520256588360176</v>
      </c>
      <c r="Y2" s="12">
        <f>SUMIFS('State Generation Costs Calcs'!Y105:Y155,'State Generation Costs Calcs'!$A$105:$A$155,About!$B$2)*About!$A$67</f>
        <v>38.277089754762471</v>
      </c>
      <c r="Z2" s="12">
        <f>SUMIFS('State Generation Costs Calcs'!Z105:Z155,'State Generation Costs Calcs'!$A$105:$A$155,About!$B$2)*About!$A$67</f>
        <v>38.135160867487009</v>
      </c>
      <c r="AA2" s="12">
        <f>SUMIFS('State Generation Costs Calcs'!AA105:AA155,'State Generation Costs Calcs'!$A$105:$A$155,About!$B$2)*About!$A$67</f>
        <v>38.033254347872067</v>
      </c>
      <c r="AB2" s="12">
        <f>SUMIFS('State Generation Costs Calcs'!AB105:AB155,'State Generation Costs Calcs'!$A$105:$A$155,About!$B$2)*About!$A$67</f>
        <v>37.879537373524371</v>
      </c>
      <c r="AC2" s="12">
        <f>SUMIFS('State Generation Costs Calcs'!AC105:AC155,'State Generation Costs Calcs'!$A$105:$A$155,About!$B$2)*About!$A$67</f>
        <v>37.883442042777496</v>
      </c>
      <c r="AD2" s="12">
        <f>SUMIFS('State Generation Costs Calcs'!AD105:AD155,'State Generation Costs Calcs'!$A$105:$A$155,About!$B$2)*About!$A$67</f>
        <v>37.921147949039351</v>
      </c>
      <c r="AE2" s="12">
        <f>SUMIFS('State Generation Costs Calcs'!AE105:AE155,'State Generation Costs Calcs'!$A$105:$A$155,About!$B$2)*About!$A$67</f>
        <v>37.876316790780841</v>
      </c>
      <c r="AF2" s="12">
        <f>SUMIFS('State Generation Costs Calcs'!AF105:AF155,'State Generation Costs Calcs'!$A$105:$A$155,About!$B$2)*About!$A$67</f>
        <v>37.855188926385033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2024-01-10T18:38:45Z</dcterms:modified>
</cp:coreProperties>
</file>