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olivia\Documents\EPS_Models by Region\RMI\All_states_RMI\MS\ctrl-settings\EoSEUwGDPiR\"/>
    </mc:Choice>
  </mc:AlternateContent>
  <xr:revisionPtr revIDLastSave="0" documentId="8_{D8E52826-4765-4793-808F-514AC3044C68}" xr6:coauthVersionLast="47" xr6:coauthVersionMax="47" xr10:uidLastSave="{00000000-0000-0000-0000-000000000000}"/>
  <bookViews>
    <workbookView xWindow="690" yWindow="765" windowWidth="26355" windowHeight="1602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26" i="3" s="1"/>
  <c r="B6" i="3"/>
  <c r="B5" i="3"/>
  <c r="B4" i="3"/>
  <c r="C26" i="3" l="1"/>
  <c r="D26" i="3"/>
  <c r="C20" i="3"/>
  <c r="B20" i="3"/>
  <c r="E26" i="3"/>
  <c r="A22" i="3" l="1"/>
  <c r="E28" i="3" s="1"/>
  <c r="B2" i="7" s="1"/>
  <c r="C28" i="3" l="1"/>
  <c r="B5" i="7" s="1"/>
  <c r="B28" i="3"/>
  <c r="B4" i="7" s="1"/>
  <c r="D28" i="3"/>
  <c r="B6" i="7" l="1"/>
  <c r="F26" i="3" l="1"/>
  <c r="F28" i="3" s="1"/>
  <c r="B3" i="7" s="1"/>
  <c r="D6" i="8"/>
</calcChain>
</file>

<file path=xl/sharedStrings.xml><?xml version="1.0" encoding="utf-8"?>
<sst xmlns="http://schemas.openxmlformats.org/spreadsheetml/2006/main" count="360" uniqueCount="337">
  <si>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</si>
  <si>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</si>
  <si>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</si>
  <si>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</si>
  <si>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</si>
  <si>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</si>
  <si>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</si>
  <si>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</si>
  <si>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</si>
  <si>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</si>
  <si>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</si>
  <si>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</si>
  <si>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</si>
  <si>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</si>
  <si>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</si>
  <si>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</si>
  <si>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</si>
  <si>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</si>
  <si>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</si>
  <si>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</si>
  <si>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</si>
  <si>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</si>
  <si>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</si>
  <si>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</si>
  <si>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</si>
  <si>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</si>
  <si>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</si>
  <si>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</si>
  <si>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</si>
  <si>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</si>
  <si>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</si>
  <si>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</si>
  <si>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</si>
  <si>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</si>
  <si>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</si>
  <si>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</si>
  <si>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</si>
  <si>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</si>
  <si>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</si>
  <si>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</si>
  <si>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</si>
  <si>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</si>
  <si>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</si>
  <si>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</si>
  <si>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</si>
  <si>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</si>
  <si>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</si>
  <si>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</si>
  <si>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</si>
  <si>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</si>
  <si>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</si>
  <si>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</si>
  <si>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</si>
  <si>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</si>
  <si>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</si>
  <si>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</si>
  <si>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</si>
  <si>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</si>
  <si>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</si>
  <si>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</si>
  <si>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</si>
  <si>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</si>
  <si>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</si>
  <si>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</si>
  <si>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</si>
  <si>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</si>
  <si>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</si>
  <si>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</si>
  <si>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</si>
  <si>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</si>
  <si>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</si>
  <si>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</si>
  <si>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</si>
  <si>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</si>
  <si>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</si>
  <si>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</si>
  <si>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</si>
  <si>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</si>
  <si>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</si>
  <si>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</si>
  <si>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</si>
  <si>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</si>
  <si>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</si>
  <si>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</si>
  <si>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</si>
  <si>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</si>
  <si>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</si>
  <si>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</si>
  <si>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</si>
  <si>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</si>
  <si>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</si>
  <si>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</si>
  <si>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</si>
  <si>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</si>
  <si>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</si>
  <si>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</si>
  <si>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</si>
  <si>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</si>
  <si>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</si>
  <si>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</si>
  <si>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</si>
  <si>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</si>
  <si>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</si>
  <si>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</si>
  <si>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</si>
  <si>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</si>
  <si>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</si>
  <si>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</si>
  <si>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</si>
  <si>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</si>
  <si>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</si>
  <si>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</si>
  <si>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</si>
  <si>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</si>
  <si>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</si>
  <si>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</si>
  <si>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</si>
  <si>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</si>
  <si>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</si>
  <si>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</si>
  <si>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</si>
  <si>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</si>
  <si>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</si>
  <si>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</si>
  <si>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</si>
  <si>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</si>
  <si>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</si>
  <si>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</si>
  <si>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</si>
  <si>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</si>
  <si>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</si>
  <si>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</si>
  <si>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</si>
  <si>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</si>
  <si>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</si>
  <si>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</si>
  <si>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</si>
  <si>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</si>
  <si>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</si>
  <si>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</si>
  <si>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</si>
  <si>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</si>
  <si>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</si>
  <si>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</si>
  <si>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</si>
  <si>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</si>
  <si>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</si>
  <si>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</si>
  <si>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</si>
  <si>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</si>
  <si>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</si>
  <si>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</si>
  <si>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</si>
  <si>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</si>
  <si>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</si>
  <si>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</si>
  <si>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</si>
  <si>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</si>
  <si>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</si>
  <si>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</si>
  <si>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</si>
  <si>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</si>
  <si>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</si>
  <si>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</si>
  <si>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</si>
  <si>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</si>
  <si>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</si>
  <si>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</si>
  <si>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</si>
  <si>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</si>
  <si>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</si>
  <si>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</si>
  <si>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</si>
  <si>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</si>
  <si>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</si>
  <si>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</si>
  <si>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</si>
  <si>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</si>
  <si>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</si>
  <si>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</si>
  <si>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</si>
  <si>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</si>
  <si>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</si>
  <si>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</si>
  <si>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</si>
  <si>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</si>
  <si>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</si>
  <si>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</si>
  <si>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</si>
  <si>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</si>
  <si>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</si>
  <si>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</si>
  <si>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</si>
  <si>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</si>
  <si>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</si>
  <si>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</si>
  <si>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</si>
  <si>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</si>
  <si>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</si>
  <si>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</si>
  <si>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</si>
  <si>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</si>
  <si>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</si>
  <si>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</si>
  <si>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</si>
  <si>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</si>
  <si>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</si>
  <si>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</si>
  <si>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</si>
  <si>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</si>
  <si>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</si>
  <si>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</si>
  <si>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</si>
  <si>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</si>
  <si>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</si>
  <si>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</si>
  <si>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</si>
  <si>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</si>
  <si>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</si>
  <si>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</si>
  <si>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</si>
  <si>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</si>
  <si>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</si>
  <si>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</si>
  <si>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</si>
  <si>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</si>
  <si>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</si>
  <si>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</si>
  <si>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</si>
  <si>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</si>
  <si>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</si>
  <si>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</si>
  <si>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</si>
  <si>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</si>
  <si>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</si>
  <si>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</si>
  <si>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</si>
  <si>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</si>
  <si>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</si>
  <si>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</si>
  <si>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</si>
  <si>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</si>
  <si>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</si>
  <si>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</si>
  <si>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</si>
  <si>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</si>
  <si>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</si>
  <si>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</si>
  <si>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</si>
  <si>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</si>
  <si>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</si>
  <si>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</si>
  <si>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</si>
  <si>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</si>
  <si>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</si>
  <si>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</si>
  <si>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</si>
  <si>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</si>
  <si>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</si>
  <si>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</si>
  <si>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</si>
  <si>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</si>
  <si>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</si>
  <si>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</si>
  <si>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</si>
  <si>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</si>
  <si>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</si>
  <si>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</si>
  <si>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</si>
  <si>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</si>
  <si>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</si>
  <si>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</si>
  <si>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</si>
  <si>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</si>
  <si>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</si>
  <si>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</si>
  <si>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</si>
  <si>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</si>
  <si>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</si>
  <si>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</si>
  <si>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</si>
  <si>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</si>
  <si>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</si>
  <si>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</si>
  <si>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</si>
  <si>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</si>
  <si>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</si>
  <si>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</si>
  <si>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</si>
  <si>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</si>
  <si>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</si>
  <si>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</si>
  <si>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</si>
  <si>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</si>
  <si>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</si>
  <si>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</si>
  <si>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</si>
  <si>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</si>
  <si>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</si>
  <si>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</si>
  <si>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</si>
  <si>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</si>
  <si>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</si>
  <si>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</si>
  <si>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</si>
  <si>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</si>
  <si>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</si>
  <si>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</si>
  <si>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</si>
  <si>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</si>
  <si>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</si>
  <si>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</si>
  <si>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</si>
  <si>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</si>
  <si>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</si>
  <si>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</si>
  <si>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</si>
  <si>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</si>
  <si>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</si>
  <si>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</si>
  <si>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</si>
  <si>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</si>
  <si>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</si>
  <si>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</si>
  <si>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</si>
  <si>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</si>
  <si>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</si>
  <si>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</si>
  <si>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</si>
  <si>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</si>
  <si>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</si>
  <si>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</si>
  <si>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</si>
  <si>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</si>
  <si>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</si>
  <si>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</si>
  <si>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Mississippi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</si>
</sst>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7">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6" sqref="B6"/>
    </sheetView>
  </sheetViews>
  <sheetFormatPr defaultColWidth="8.85546875" defaultRowHeight="15" x14ac:dyDescent="0.25"/>
  <cols>
    <col min="2" max="2" width="52.42578125" customWidth="1"/>
  </cols>
  <sheetData>
    <row r="1" spans="1:3" x14ac:dyDescent="0.25">
      <c r="A1" s="1" t="s">
        <v>22</v>
      </c>
      <c r="B1" t="s">
        <v>336</v>
      </c>
      <c r="C1" s="26">
        <v>44384</v>
      </c>
    </row>
    <row r="3" spans="1:3" x14ac:dyDescent="0.25">
      <c r="A3" s="1" t="s">
        <v>39</v>
      </c>
      <c r="B3" t="s">
        <v>1</v>
      </c>
    </row>
    <row r="4" spans="1:3" x14ac:dyDescent="0.25">
      <c r="B4" s="20" t="s">
        <v>334</v>
      </c>
    </row>
    <row r="5" spans="1:3" x14ac:dyDescent="0.25">
      <c r="B5" t="s">
        <v>40</v>
      </c>
    </row>
    <row r="6" spans="1:3" x14ac:dyDescent="0.25">
      <c r="B6" s="3" t="s">
        <v>41</v>
      </c>
    </row>
    <row r="7" spans="1:3" x14ac:dyDescent="0.25">
      <c r="B7" t="s">
        <v>335</v>
      </c>
    </row>
    <row r="9" spans="1:3" x14ac:dyDescent="0.25">
      <c r="B9" s="21" t="s">
        <v>333</v>
      </c>
    </row>
    <row r="13" spans="1:3" x14ac:dyDescent="0.25">
      <c r="A13" s="1" t="s">
        <v>0</v>
      </c>
      <c r="B13" s="4"/>
    </row>
    <row r="14" spans="1:3" s="4" customFormat="1" x14ac:dyDescent="0.25">
      <c r="A14" s="4" t="s">
        <v>23</v>
      </c>
    </row>
    <row r="15" spans="1:3" s="4" customFormat="1" x14ac:dyDescent="0.25">
      <c r="A15" s="4" t="s">
        <v>24</v>
      </c>
    </row>
    <row r="16" spans="1:3"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2" workbookViewId="0">
      <selection activeCell="B4" sqref="B4"/>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-2.5423728813559324E-2</v>
      </c>
    </row>
    <row r="5" spans="1:3" x14ac:dyDescent="0.25">
      <c r="A5" s="18" t="s">
        <v>57</v>
      </c>
      <c r="B5" s="23">
        <f>SUM(BIFUbC!C3,BIFUbC!C13,BIFUbC!C23,BIFUbC!C33,BIFUbC!C43,BIFUbC!C53,BIFUbC!C63,BIFUbC!C73)/SUM(BIFUbC!C2:C81)</f>
        <v>1.6490638639748405E-2</v>
      </c>
      <c r="C5">
        <f>EIA!I5</f>
        <v>-6.892282294676029E-2</v>
      </c>
    </row>
    <row r="6" spans="1:3" x14ac:dyDescent="0.25">
      <c r="A6" s="18" t="s">
        <v>56</v>
      </c>
      <c r="B6" s="23">
        <f>SUM(BIFUbC!C4,BIFUbC!C14,BIFUbC!C24,BIFUbC!C34,BIFUbC!C44,BIFUbC!C54,BIFUbC!C64,BIFUbC!C74)/SUM(BIFUbC!C2:C81)</f>
        <v>0.1827977815837582</v>
      </c>
      <c r="C6">
        <f>EIA!I11</f>
        <v>-0.10839160839160844</v>
      </c>
    </row>
    <row r="8" spans="1:3" x14ac:dyDescent="0.25">
      <c r="A8" s="21" t="s">
        <v>58</v>
      </c>
    </row>
    <row r="9" spans="1:3" x14ac:dyDescent="0.25">
      <c r="A9" s="18" t="s">
        <v>5</v>
      </c>
      <c r="B9" s="23">
        <f>SUM(BCEU!C2:C7,BCEU!C62:C67)/SUM(BCEU!C2:C121)</f>
        <v>0.42625451609530046</v>
      </c>
      <c r="C9">
        <f>EIA!D3</f>
        <v>2.3809523809523808E-2</v>
      </c>
    </row>
    <row r="10" spans="1:3" x14ac:dyDescent="0.25">
      <c r="A10" s="18" t="s">
        <v>57</v>
      </c>
      <c r="B10" s="23">
        <v>0</v>
      </c>
      <c r="C10">
        <v>0</v>
      </c>
    </row>
    <row r="11" spans="1:3" x14ac:dyDescent="0.25">
      <c r="A11" s="18" t="s">
        <v>56</v>
      </c>
      <c r="B11" s="23">
        <f>SUM(BCEU!C14:C19,BCEU!C74:C79)/SUM(BCEU!C2:C121)</f>
        <v>0.45250627433728208</v>
      </c>
      <c r="C11">
        <f>EIA!I3</f>
        <v>-8.0376538740043538E-2</v>
      </c>
    </row>
    <row r="13" spans="1:3" x14ac:dyDescent="0.25">
      <c r="A13" s="21" t="s">
        <v>59</v>
      </c>
    </row>
    <row r="14" spans="1:3" x14ac:dyDescent="0.25">
      <c r="A14" s="18" t="s">
        <v>5</v>
      </c>
      <c r="B14" s="23">
        <f>SUM(BCEU!C122:C127)/SUM(BCEU!C122:C181)</f>
        <v>0.49352918272424123</v>
      </c>
      <c r="C14">
        <f>EIA!D4</f>
        <v>-5.6910569105691054E-2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-9.2827004219409356E-2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18423</v>
      </c>
    </row>
    <row r="22" spans="1:7" x14ac:dyDescent="0.25">
      <c r="A22" s="16">
        <f>-(1-C20/B20)</f>
        <v>-5.2704648292883571E-2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-2.9839714430803268E-2</v>
      </c>
      <c r="C26" s="6">
        <f>SUMPRODUCT(B14:B16,C14:C16)/SUM(B14:B16)</f>
        <v>-7.2267902842862455E-2</v>
      </c>
      <c r="D26" s="6">
        <f>SUMPRODUCT(B4:B6,C4:C6)/SUM(B4:B6)</f>
        <v>-8.9036114252317167E-2</v>
      </c>
      <c r="E26" s="6">
        <f>(EIA!C10-EIA!B10)/EIA!B10</f>
        <v>-0.14242928452579035</v>
      </c>
      <c r="F26" s="13">
        <f>(EIA!C6-EIA!B6)/EIA!B6</f>
        <v>-1.7986577181208052E-2</v>
      </c>
      <c r="G26" s="24"/>
    </row>
    <row r="27" spans="1:7" x14ac:dyDescent="0.25">
      <c r="F27" s="12"/>
      <c r="G27" s="9"/>
    </row>
    <row r="28" spans="1:7" ht="30" x14ac:dyDescent="0.25">
      <c r="A28" s="8" t="s">
        <v>9</v>
      </c>
      <c r="B28" s="11">
        <f>B26/$A$22</f>
        <v>0.5661685524392801</v>
      </c>
      <c r="C28" s="11">
        <f>C26/$A$22</f>
        <v>1.3711865116955995</v>
      </c>
      <c r="D28" s="11">
        <f>D26/$A$22</f>
        <v>1.689340829247868</v>
      </c>
      <c r="E28" s="11">
        <f>E26/$A$22</f>
        <v>2.7024046102025086</v>
      </c>
      <c r="F28" s="11">
        <f>F26/$A$22</f>
        <v>0.34127117367817983</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1" sqref="B1"/>
    </sheetView>
  </sheetViews>
  <sheetFormatPr defaultColWidth="8.85546875" defaultRowHeight="15" x14ac:dyDescent="0.25"/>
  <cols>
    <col min="1" max="1" width="41.140625" customWidth="1"/>
  </cols>
  <sheetData>
    <row r="1" spans="1:2" x14ac:dyDescent="0.25">
      <c r="A1" s="10" t="s">
        <v>21</v>
      </c>
      <c r="B1" s="18" t="s">
        <v>18</v>
      </c>
    </row>
    <row r="2" spans="1:2" x14ac:dyDescent="0.25">
      <c r="A2" t="s">
        <v>10</v>
      </c>
      <c r="B2" s="7">
        <f>Calculations!E28</f>
        <v>2.7024046102025086</v>
      </c>
    </row>
    <row r="3" spans="1:2" x14ac:dyDescent="0.25">
      <c r="A3" s="12" t="s">
        <v>17</v>
      </c>
      <c r="B3" s="14">
        <f>Calculations!F28</f>
        <v>0.34127117367817983</v>
      </c>
    </row>
    <row r="4" spans="1:2" x14ac:dyDescent="0.25">
      <c r="A4" t="s">
        <v>11</v>
      </c>
      <c r="B4" s="7">
        <f>Calculations!B28</f>
        <v>0.5661685524392801</v>
      </c>
    </row>
    <row r="5" spans="1:2" x14ac:dyDescent="0.25">
      <c r="A5" t="s">
        <v>12</v>
      </c>
      <c r="B5" s="7">
        <f>Calculations!C28</f>
        <v>1.3711865116955995</v>
      </c>
    </row>
    <row r="6" spans="1:2" x14ac:dyDescent="0.25">
      <c r="A6" t="s">
        <v>13</v>
      </c>
      <c r="B6" s="7">
        <f>Calculations!D28</f>
        <v>1.689340829247868</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2021-07-08T01:39:46Z</dcterms:modified>
</cp:coreProperties>
</file>