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S\elec\EIaE\"/>
    </mc:Choice>
  </mc:AlternateContent>
  <xr:revisionPtr revIDLastSave="0" documentId="8_{2E79CEB5-C2B2-43E1-97F0-6EF6A61A82C4}"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238" i="25"/>
  <c r="M238"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14" i="26" l="1"/>
  <c r="W14" i="26"/>
  <c r="X15" i="26"/>
  <c r="Q14" i="26"/>
  <c r="AA15" i="26"/>
  <c r="Z14" i="26"/>
  <c r="P14" i="26"/>
  <c r="D12" i="28"/>
  <c r="B12" i="28" s="1"/>
  <c r="D31" i="28"/>
  <c r="D27" i="28"/>
  <c r="D30" i="28"/>
  <c r="D26" i="28"/>
  <c r="D22" i="28"/>
  <c r="D33" i="28"/>
  <c r="D25" i="3" s="1"/>
  <c r="D25" i="28"/>
  <c r="D17" i="3" s="1"/>
  <c r="D29" i="28"/>
  <c r="D21" i="3" s="1"/>
  <c r="D17" i="28"/>
  <c r="L15" i="26"/>
  <c r="AD15" i="26"/>
  <c r="S15" i="26"/>
  <c r="D21" i="28"/>
  <c r="D32" i="28"/>
  <c r="D24" i="3" s="1"/>
  <c r="D20" i="3"/>
  <c r="C28" i="28"/>
  <c r="B28" i="28"/>
  <c r="Y15" i="26"/>
  <c r="C12" i="28"/>
  <c r="D22" i="3"/>
  <c r="B30" i="28"/>
  <c r="C30" i="28"/>
  <c r="O14" i="26"/>
  <c r="D19" i="3"/>
  <c r="B27" i="28"/>
  <c r="C27" i="28"/>
  <c r="D9" i="3"/>
  <c r="B17" i="28"/>
  <c r="C17" i="28"/>
  <c r="D14" i="3"/>
  <c r="C22" i="28"/>
  <c r="B22" i="28"/>
  <c r="D23" i="3"/>
  <c r="B31" i="28"/>
  <c r="C31" i="28"/>
  <c r="C15" i="26"/>
  <c r="C32" i="28"/>
  <c r="C24" i="3" s="1"/>
  <c r="B32" i="28"/>
  <c r="B24" i="3" s="1"/>
  <c r="K14" i="26"/>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AF14" i="26" l="1"/>
  <c r="D4" i="3"/>
  <c r="C33" i="28"/>
  <c r="C29" i="28"/>
  <c r="C25" i="28"/>
  <c r="B33" i="28"/>
  <c r="B29" i="28"/>
  <c r="B21" i="3" s="1"/>
  <c r="B25" i="28"/>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I19" i="28" s="1"/>
  <c r="I11" i="3" s="1"/>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O978"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L1119" i="22"/>
  <c r="H1124"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O1237" i="22"/>
  <c r="O1232" i="22"/>
  <c r="G1232" i="22"/>
  <c r="J1236" i="22"/>
  <c r="G1236" i="22"/>
  <c r="L1235" i="22"/>
  <c r="I1237" i="22"/>
  <c r="N1238" i="22"/>
  <c r="J1234" i="22"/>
  <c r="G1227" i="22"/>
  <c r="H1231" i="22"/>
  <c r="G1230" i="22"/>
  <c r="G1225" i="22"/>
  <c r="F1228" i="22"/>
  <c r="K1227" i="22"/>
  <c r="P1231" i="22"/>
  <c r="K1225" i="22"/>
  <c r="P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I1117" i="22"/>
  <c r="R1112" i="22"/>
  <c r="J1112" i="22"/>
  <c r="K1107" i="22"/>
  <c r="I1112" i="22"/>
  <c r="R1107" i="22"/>
  <c r="J1107" i="22"/>
  <c r="O1117" i="22"/>
  <c r="Q1107" i="22"/>
  <c r="Q1118" i="22"/>
  <c r="I1118" i="22"/>
  <c r="J1113" i="22"/>
  <c r="P1118" i="22"/>
  <c r="L1114" i="22"/>
  <c r="Q1113" i="22"/>
  <c r="R1108" i="22"/>
  <c r="K1114" i="22"/>
  <c r="G1110" i="22"/>
  <c r="L1109" i="22"/>
  <c r="M1104" i="22"/>
  <c r="K1109" i="22"/>
  <c r="G1105" i="22"/>
  <c r="L1104" i="22"/>
  <c r="I1114"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N1116" i="22" l="1"/>
  <c r="O1111" i="22"/>
  <c r="P1106" i="22"/>
  <c r="M1116" i="22"/>
  <c r="N1111" i="22"/>
  <c r="O1106" i="22"/>
  <c r="G1117" i="22"/>
  <c r="H1112" i="22"/>
  <c r="C70" i="23" s="1"/>
  <c r="I1107" i="22"/>
  <c r="N1117" i="22"/>
  <c r="O1112" i="22"/>
  <c r="P1107" i="22"/>
  <c r="H1118" i="22"/>
  <c r="I1113" i="22"/>
  <c r="J1108" i="22"/>
  <c r="O1118" i="22"/>
  <c r="P1113" i="22"/>
  <c r="Q1108" i="22"/>
  <c r="N1118" i="22"/>
  <c r="O1113" i="22"/>
  <c r="P1108" i="22"/>
  <c r="M1118" i="22"/>
  <c r="N1113" i="22"/>
  <c r="O1108" i="22"/>
  <c r="F1116" i="22"/>
  <c r="G1111" i="22"/>
  <c r="H1106" i="22"/>
  <c r="R1115" i="22"/>
  <c r="F1111" i="22"/>
  <c r="G1106" i="22"/>
  <c r="L1116" i="22"/>
  <c r="M1111" i="22"/>
  <c r="H61" i="23" s="1"/>
  <c r="N1106" i="22"/>
  <c r="F1117" i="22"/>
  <c r="G1112" i="22"/>
  <c r="H1107" i="22"/>
  <c r="M1117" i="22"/>
  <c r="N1112" i="22"/>
  <c r="O1107" i="22"/>
  <c r="G1118" i="22"/>
  <c r="H1113" i="22"/>
  <c r="I1108" i="22"/>
  <c r="F1118" i="22"/>
  <c r="G1113" i="22"/>
  <c r="H1108" i="22"/>
  <c r="R1117" i="22"/>
  <c r="F1113" i="22"/>
  <c r="G1108" i="22"/>
  <c r="K1115" i="22"/>
  <c r="L1110" i="22"/>
  <c r="M1105" i="22"/>
  <c r="J1115" i="22"/>
  <c r="K1110" i="22"/>
  <c r="L1105" i="22"/>
  <c r="Q1115" i="22"/>
  <c r="R1110" i="22"/>
  <c r="F1106" i="22"/>
  <c r="K1116" i="22"/>
  <c r="L1111" i="22"/>
  <c r="M1106" i="22"/>
  <c r="R1116" i="22"/>
  <c r="F1112" i="22"/>
  <c r="G1107" i="22"/>
  <c r="L1117" i="22"/>
  <c r="M1112" i="22"/>
  <c r="N1107" i="22"/>
  <c r="K1117" i="22"/>
  <c r="L1112" i="22"/>
  <c r="M1107" i="22"/>
  <c r="J1117" i="22"/>
  <c r="K1112" i="22"/>
  <c r="L1107" i="22"/>
  <c r="G68" i="23" s="1"/>
  <c r="I1109" i="22"/>
  <c r="G1114" i="22"/>
  <c r="N1114" i="22"/>
  <c r="H1115" i="22"/>
  <c r="O1115" i="22"/>
  <c r="Q1105" i="22"/>
  <c r="K1106" i="22"/>
  <c r="J1106" i="22"/>
  <c r="E66" i="23" s="1"/>
  <c r="I1106" i="22"/>
  <c r="P1114" i="22"/>
  <c r="Q1109" i="22"/>
  <c r="R1104" i="22"/>
  <c r="O1114" i="22"/>
  <c r="P1109" i="22"/>
  <c r="Q1104" i="22"/>
  <c r="I1115" i="22"/>
  <c r="D73" i="23" s="1"/>
  <c r="J1110" i="22"/>
  <c r="K1105" i="22"/>
  <c r="P1115" i="22"/>
  <c r="Q1110" i="22"/>
  <c r="R1105" i="22"/>
  <c r="J1116" i="22"/>
  <c r="K1111" i="22"/>
  <c r="L1106" i="22"/>
  <c r="Q1116" i="22"/>
  <c r="R1111" i="22"/>
  <c r="F1107" i="22"/>
  <c r="P1116" i="22"/>
  <c r="Q1111" i="22"/>
  <c r="R1106" i="22"/>
  <c r="O1116" i="22"/>
  <c r="P1111" i="22"/>
  <c r="K61" i="23" s="1"/>
  <c r="Q1106" i="22"/>
  <c r="J1104" i="22"/>
  <c r="I1104" i="22"/>
  <c r="P1104" i="22"/>
  <c r="J1105" i="22"/>
  <c r="I1116" i="22"/>
  <c r="H1116" i="22"/>
  <c r="G1116" i="22"/>
  <c r="B65" i="23" s="1"/>
  <c r="H1114" i="22"/>
  <c r="H1109" i="22"/>
  <c r="O1109" i="22"/>
  <c r="I1110" i="22"/>
  <c r="P1110" i="22"/>
  <c r="J1111" i="22"/>
  <c r="I1111" i="22"/>
  <c r="H1111" i="22"/>
  <c r="C61" i="23" s="1"/>
  <c r="L1118" i="22"/>
  <c r="M1113" i="22"/>
  <c r="N1108" i="22"/>
  <c r="K1118" i="22"/>
  <c r="L1113" i="22"/>
  <c r="M1108" i="22"/>
  <c r="R1118" i="22"/>
  <c r="F1114" i="22"/>
  <c r="G1109" i="22"/>
  <c r="H1104" i="22"/>
  <c r="M1114" i="22"/>
  <c r="N1109" i="22"/>
  <c r="O1104" i="22"/>
  <c r="G1115" i="22"/>
  <c r="H1110" i="22"/>
  <c r="I1105" i="22"/>
  <c r="N1115" i="22"/>
  <c r="O1110" i="22"/>
  <c r="P1105" i="22"/>
  <c r="M1115" i="22"/>
  <c r="N1110" i="22"/>
  <c r="O1105" i="22"/>
  <c r="L1115" i="22"/>
  <c r="M1110" i="22"/>
  <c r="N1105" i="22"/>
  <c r="H1130" i="22"/>
  <c r="I1125" i="22"/>
  <c r="J1120" i="22"/>
  <c r="O1130" i="22"/>
  <c r="P1125" i="22"/>
  <c r="Q1120" i="22"/>
  <c r="I1131" i="22"/>
  <c r="J1126" i="22"/>
  <c r="K1121" i="22"/>
  <c r="H1131" i="22"/>
  <c r="I1126" i="22"/>
  <c r="J1121" i="22"/>
  <c r="Q1133" i="22"/>
  <c r="R1128" i="22"/>
  <c r="F1124" i="22"/>
  <c r="G1119" i="22"/>
  <c r="I1133" i="22"/>
  <c r="J1128" i="22"/>
  <c r="K1123" i="22"/>
  <c r="P1133" i="22"/>
  <c r="Q1128" i="22"/>
  <c r="R1123" i="22"/>
  <c r="F1119" i="22"/>
  <c r="K1129" i="22"/>
  <c r="N1132" i="22"/>
  <c r="O1127" i="22"/>
  <c r="P1122" i="22"/>
  <c r="H1133" i="22"/>
  <c r="I1128" i="22"/>
  <c r="J1123" i="22"/>
  <c r="O1133" i="22"/>
  <c r="P1128" i="22"/>
  <c r="Q1123" i="22"/>
  <c r="K1131" i="22"/>
  <c r="L1126" i="22"/>
  <c r="M1121" i="22"/>
  <c r="R1131" i="22"/>
  <c r="F1127" i="22"/>
  <c r="G1122" i="22"/>
  <c r="L1132" i="22"/>
  <c r="M1127" i="22"/>
  <c r="N1122" i="22"/>
  <c r="K1132" i="22"/>
  <c r="R1120" i="22"/>
  <c r="H1125" i="22"/>
  <c r="N1130" i="22"/>
  <c r="F1122" i="22"/>
  <c r="R1129" i="22"/>
  <c r="K1124" i="22"/>
  <c r="M1133" i="22"/>
  <c r="N1128" i="22"/>
  <c r="O1123" i="22"/>
  <c r="L1133" i="22"/>
  <c r="M1128" i="22"/>
  <c r="N1123" i="22"/>
  <c r="K1133" i="22"/>
  <c r="L1128" i="22"/>
  <c r="M1123" i="22"/>
  <c r="R1133" i="22"/>
  <c r="F1129" i="22"/>
  <c r="G1124" i="22"/>
  <c r="H1119" i="22"/>
  <c r="F1132" i="22"/>
  <c r="O1119" i="22"/>
  <c r="M1124" i="22"/>
  <c r="F1130" i="22"/>
  <c r="P1120" i="22"/>
  <c r="J1129" i="22"/>
  <c r="P1123" i="22"/>
  <c r="R1132" i="22"/>
  <c r="F1128" i="22"/>
  <c r="G1123" i="22"/>
  <c r="Q1132" i="22"/>
  <c r="R1127" i="22"/>
  <c r="F1123" i="22"/>
  <c r="P1132" i="22"/>
  <c r="Q1127" i="22"/>
  <c r="R1122" i="22"/>
  <c r="J1133" i="22"/>
  <c r="K1128" i="22"/>
  <c r="L1123" i="22"/>
  <c r="P1130" i="22"/>
  <c r="M1132" i="22"/>
  <c r="O1122" i="22"/>
  <c r="H1128" i="22"/>
  <c r="H1120" i="22"/>
  <c r="O1128" i="22"/>
  <c r="J62" i="23" s="1"/>
  <c r="H1123" i="22"/>
  <c r="J1132" i="22"/>
  <c r="K1127" i="22"/>
  <c r="L1122" i="22"/>
  <c r="I1132" i="22"/>
  <c r="J1127" i="22"/>
  <c r="K1122" i="22"/>
  <c r="H1132" i="22"/>
  <c r="I1127" i="22"/>
  <c r="J1122" i="22"/>
  <c r="O1132" i="22"/>
  <c r="P1127" i="22"/>
  <c r="Q1122" i="22"/>
  <c r="M1129" i="22"/>
  <c r="J1131" i="22"/>
  <c r="L1121" i="22"/>
  <c r="R1126" i="22"/>
  <c r="M1119" i="22"/>
  <c r="G1128" i="22"/>
  <c r="M1122" i="22"/>
  <c r="O1131" i="22"/>
  <c r="P1126" i="22"/>
  <c r="Q1121" i="22"/>
  <c r="N1131" i="22"/>
  <c r="O1126" i="22"/>
  <c r="P1121" i="22"/>
  <c r="M1131" i="22"/>
  <c r="N1126" i="22"/>
  <c r="O1121" i="22"/>
  <c r="G1132" i="22"/>
  <c r="H1127" i="22"/>
  <c r="I1122" i="22"/>
  <c r="D68" i="23" s="1"/>
  <c r="G1127" i="22"/>
  <c r="G1130" i="22"/>
  <c r="I1120" i="22"/>
  <c r="O1125" i="22"/>
  <c r="N1133" i="22"/>
  <c r="L1127" i="22"/>
  <c r="R1121" i="22"/>
  <c r="G1131" i="22"/>
  <c r="H1126" i="22"/>
  <c r="I1121" i="22"/>
  <c r="F1131" i="22"/>
  <c r="G1126" i="22"/>
  <c r="H1121" i="22"/>
  <c r="R1130" i="22"/>
  <c r="F1126" i="22"/>
  <c r="G1121" i="22"/>
  <c r="B66" i="23" s="1"/>
  <c r="L1131" i="22"/>
  <c r="M1126" i="22"/>
  <c r="N1121" i="22"/>
  <c r="Q1125" i="22"/>
  <c r="L1129" i="22"/>
  <c r="N1119" i="22"/>
  <c r="G1125" i="22"/>
  <c r="F1133" i="22"/>
  <c r="Q1126" i="22"/>
  <c r="O1120" i="22"/>
  <c r="L1130" i="22"/>
  <c r="M1125" i="22"/>
  <c r="N1120" i="22"/>
  <c r="K1130" i="22"/>
  <c r="L1125" i="22"/>
  <c r="M1120" i="22"/>
  <c r="H60" i="23" s="1"/>
  <c r="J1130" i="22"/>
  <c r="K1125" i="22"/>
  <c r="L1120" i="22"/>
  <c r="Q1130" i="22"/>
  <c r="R1125" i="22"/>
  <c r="F1121" i="22"/>
  <c r="N1124" i="22"/>
  <c r="N1127" i="22"/>
  <c r="I70" i="23" s="1"/>
  <c r="G1133" i="22"/>
  <c r="L1124" i="22"/>
  <c r="P1131" i="22"/>
  <c r="N1125" i="22"/>
  <c r="G1120" i="22"/>
  <c r="Q1129" i="22"/>
  <c r="R1124" i="22"/>
  <c r="F1120" i="22"/>
  <c r="P1129" i="22"/>
  <c r="Q1124" i="22"/>
  <c r="R1119" i="22"/>
  <c r="O1129" i="22"/>
  <c r="P1124" i="22"/>
  <c r="Q1119" i="22"/>
  <c r="H1237" i="22"/>
  <c r="G1237" i="22"/>
  <c r="H1232" i="22"/>
  <c r="K1236" i="22"/>
  <c r="L1231" i="22"/>
  <c r="O1235" i="22"/>
  <c r="P1230" i="22"/>
  <c r="N1235" i="22"/>
  <c r="Q1234" i="22"/>
  <c r="N1236" i="22"/>
  <c r="K1234" i="22"/>
  <c r="H1227" i="22"/>
  <c r="M1232" i="22"/>
  <c r="L1226" i="22"/>
  <c r="I1231" i="22"/>
  <c r="P1225" i="22"/>
  <c r="K1229" i="22"/>
  <c r="L1224" i="22"/>
  <c r="G1228" i="22"/>
  <c r="L1233" i="22"/>
  <c r="P1226" i="22"/>
  <c r="O1230" i="22"/>
  <c r="L1225" i="22"/>
  <c r="G1229" i="22"/>
  <c r="H1224" i="22"/>
  <c r="M1236" i="22"/>
  <c r="L1236" i="22"/>
  <c r="M1231" i="22"/>
  <c r="P1235" i="22"/>
  <c r="Q1230" i="22"/>
  <c r="G1235" i="22"/>
  <c r="H1230" i="22"/>
  <c r="F1235" i="22"/>
  <c r="I1234" i="22"/>
  <c r="D72" i="23" s="1"/>
  <c r="F1236" i="22"/>
  <c r="Q1232" i="22"/>
  <c r="M1226" i="22"/>
  <c r="J1231" i="22"/>
  <c r="Q1225" i="22"/>
  <c r="K1230" i="22"/>
  <c r="H1225" i="22"/>
  <c r="P1228" i="22"/>
  <c r="P1236" i="22"/>
  <c r="L1227" i="22"/>
  <c r="Q1231" i="22"/>
  <c r="H1226" i="22"/>
  <c r="Q1229" i="22"/>
  <c r="Q1224" i="22"/>
  <c r="L1228" i="22"/>
  <c r="R1235" i="22"/>
  <c r="Q1235" i="22"/>
  <c r="R1230" i="22"/>
  <c r="H1235" i="22"/>
  <c r="I1230" i="22"/>
  <c r="L1234" i="22"/>
  <c r="M1229" i="22"/>
  <c r="M1238" i="22"/>
  <c r="N1233" i="22"/>
  <c r="K1235" i="22"/>
  <c r="N1231" i="22"/>
  <c r="R1225" i="22"/>
  <c r="L1230" i="22"/>
  <c r="I1225" i="22"/>
  <c r="L1229" i="22"/>
  <c r="M1224" i="22"/>
  <c r="H1228" i="22"/>
  <c r="O1233" i="22"/>
  <c r="Q1226" i="22"/>
  <c r="F1231" i="22"/>
  <c r="M1225" i="22"/>
  <c r="H1229" i="22"/>
  <c r="I1224" i="22"/>
  <c r="Q1227" i="22"/>
  <c r="J1235" i="22"/>
  <c r="I1235" i="22"/>
  <c r="J1230" i="22"/>
  <c r="M1234" i="22"/>
  <c r="P1238" i="22"/>
  <c r="Q1233" i="22"/>
  <c r="O1238" i="22"/>
  <c r="R1237" i="22"/>
  <c r="F1233" i="22"/>
  <c r="P1234" i="22"/>
  <c r="M1230" i="22"/>
  <c r="J1225" i="22"/>
  <c r="N1229" i="22"/>
  <c r="N1224" i="22"/>
  <c r="Q1228" i="22"/>
  <c r="K1237" i="22"/>
  <c r="M1227" i="22"/>
  <c r="H68" i="23" s="1"/>
  <c r="R1231" i="22"/>
  <c r="I1226" i="22"/>
  <c r="R1229" i="22"/>
  <c r="R1224" i="22"/>
  <c r="M1228" i="22"/>
  <c r="R1234" i="22"/>
  <c r="I1227" i="22"/>
  <c r="O1234" i="22"/>
  <c r="N1234" i="22"/>
  <c r="Q1238" i="22"/>
  <c r="R1233" i="22"/>
  <c r="H1238" i="22"/>
  <c r="I1233" i="22"/>
  <c r="G1238" i="22"/>
  <c r="J1237" i="22"/>
  <c r="K1232" i="22"/>
  <c r="F70" i="23" s="1"/>
  <c r="H1234" i="22"/>
  <c r="O1229" i="22"/>
  <c r="O1224" i="22"/>
  <c r="R1228" i="22"/>
  <c r="F1224" i="22"/>
  <c r="I1228" i="22"/>
  <c r="P1233" i="22"/>
  <c r="R1226" i="22"/>
  <c r="M66" i="23" s="1"/>
  <c r="G1231" i="22"/>
  <c r="N1225" i="22"/>
  <c r="I1229" i="22"/>
  <c r="J1224" i="22"/>
  <c r="R1227" i="22"/>
  <c r="G1233" i="22"/>
  <c r="N1226" i="22"/>
  <c r="R1238" i="22"/>
  <c r="F1234" i="22"/>
  <c r="I1238" i="22"/>
  <c r="J1233" i="22"/>
  <c r="M1237" i="22"/>
  <c r="N1232" i="22"/>
  <c r="L1237" i="22"/>
  <c r="O1236" i="22"/>
  <c r="L1238" i="22"/>
  <c r="G65" i="23" s="1"/>
  <c r="M1233" i="22"/>
  <c r="F1229" i="22"/>
  <c r="G1224" i="22"/>
  <c r="J1228" i="22"/>
  <c r="F1238" i="22"/>
  <c r="N1227" i="22"/>
  <c r="I1232" i="22"/>
  <c r="J1226" i="22"/>
  <c r="F1230" i="22"/>
  <c r="F1225" i="22"/>
  <c r="N1228" i="22"/>
  <c r="M1235" i="22"/>
  <c r="J1227" i="22"/>
  <c r="O1231" i="22"/>
  <c r="F1226" i="22"/>
  <c r="E54" i="23"/>
  <c r="L1086" i="22"/>
  <c r="I1088" i="22"/>
  <c r="J1083" i="22"/>
  <c r="K1078" i="22"/>
  <c r="G1085" i="22"/>
  <c r="H1080" i="22"/>
  <c r="N1085" i="22"/>
  <c r="O1080" i="22"/>
  <c r="J64" i="23" s="1"/>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B64" i="23" s="1"/>
  <c r="M1085" i="22"/>
  <c r="N1080" i="22"/>
  <c r="M1088" i="22"/>
  <c r="N1083" i="22"/>
  <c r="O1078" i="22"/>
  <c r="P1084" i="22"/>
  <c r="Q1079" i="22"/>
  <c r="J1085" i="22"/>
  <c r="K1080" i="22"/>
  <c r="N1075" i="22"/>
  <c r="R1074" i="22"/>
  <c r="I1074" i="22"/>
  <c r="H1082" i="22"/>
  <c r="M1081" i="22"/>
  <c r="R1080" i="22"/>
  <c r="Q1077" i="22"/>
  <c r="L68" i="23" s="1"/>
  <c r="I1085" i="22"/>
  <c r="F1087" i="22"/>
  <c r="G1082" i="22"/>
  <c r="P1088" i="22"/>
  <c r="Q1083" i="22"/>
  <c r="R1078" i="22"/>
  <c r="K1084" i="22"/>
  <c r="L1079" i="22"/>
  <c r="G63" i="23" s="1"/>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B72" i="23" s="1"/>
  <c r="H1079" i="22"/>
  <c r="K1074" i="22"/>
  <c r="L1078" i="22"/>
  <c r="K1077" i="22"/>
  <c r="J1077" i="22"/>
  <c r="I1077" i="22"/>
  <c r="H1077" i="22"/>
  <c r="K1076" i="22"/>
  <c r="F66" i="23" s="1"/>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O1087" i="22"/>
  <c r="P1082" i="22"/>
  <c r="M1084" i="22"/>
  <c r="N1079" i="22"/>
  <c r="J1086" i="22"/>
  <c r="K1081" i="22"/>
  <c r="Q1086" i="22"/>
  <c r="R1081" i="22"/>
  <c r="K1087" i="22"/>
  <c r="L1082" i="22"/>
  <c r="M1077" i="22"/>
  <c r="L1085" i="22"/>
  <c r="M1080" i="22"/>
  <c r="N1086" i="22"/>
  <c r="I65" i="23" s="1"/>
  <c r="O1081" i="22"/>
  <c r="H1087" i="22"/>
  <c r="I1082" i="22"/>
  <c r="O1077" i="22"/>
  <c r="Q1076" i="22"/>
  <c r="G1076" i="22"/>
  <c r="K1075" i="22"/>
  <c r="J1075" i="22"/>
  <c r="E60" i="23" s="1"/>
  <c r="I1075" i="22"/>
  <c r="H1075" i="22"/>
  <c r="L1074" i="22"/>
  <c r="I1086" i="22"/>
  <c r="G1081" i="22"/>
  <c r="N1074" i="22"/>
  <c r="J1081" i="22"/>
  <c r="M1086" i="22"/>
  <c r="M1074" i="22"/>
  <c r="G1087" i="22"/>
  <c r="P1086" i="22"/>
  <c r="N1081" i="22"/>
  <c r="Q1088" i="22"/>
  <c r="Q1081" i="22"/>
  <c r="F1077" i="22"/>
  <c r="R1083" i="22"/>
  <c r="M62" i="23" s="1"/>
  <c r="R1076" i="22"/>
  <c r="H1076" i="22"/>
  <c r="F1079" i="22"/>
  <c r="Q1084" i="22"/>
  <c r="L1075" i="22"/>
  <c r="O1085" i="22"/>
  <c r="R1079" i="22"/>
  <c r="P1074" i="22"/>
  <c r="K67" i="23" s="1"/>
  <c r="P1009" i="22"/>
  <c r="Q1004" i="22"/>
  <c r="R999" i="22"/>
  <c r="O1009" i="22"/>
  <c r="P1004" i="22"/>
  <c r="Q999" i="22"/>
  <c r="I1010" i="22"/>
  <c r="J1005" i="22"/>
  <c r="E64" i="23" s="1"/>
  <c r="K1000" i="22"/>
  <c r="P1010" i="22"/>
  <c r="Q1005" i="22"/>
  <c r="R1000" i="22"/>
  <c r="J1011" i="22"/>
  <c r="K1006" i="22"/>
  <c r="L1001" i="22"/>
  <c r="Q1011" i="22"/>
  <c r="R1006" i="22"/>
  <c r="F1002" i="22"/>
  <c r="P1011" i="22"/>
  <c r="Q1006" i="22"/>
  <c r="R1001" i="22"/>
  <c r="O1011" i="22"/>
  <c r="P1006" i="22"/>
  <c r="Q1001" i="22"/>
  <c r="L66" i="23" s="1"/>
  <c r="H1009" i="22"/>
  <c r="I1004" i="22"/>
  <c r="J999" i="22"/>
  <c r="G1009" i="22"/>
  <c r="H1004" i="22"/>
  <c r="I999" i="22"/>
  <c r="N1009" i="22"/>
  <c r="O1004" i="22"/>
  <c r="J63" i="23" s="1"/>
  <c r="P999" i="22"/>
  <c r="H1010" i="22"/>
  <c r="I1005" i="22"/>
  <c r="J1000" i="22"/>
  <c r="O1010" i="22"/>
  <c r="P1005" i="22"/>
  <c r="Q1000" i="22"/>
  <c r="I1011" i="22"/>
  <c r="J1006" i="22"/>
  <c r="K1001" i="22"/>
  <c r="H1011" i="22"/>
  <c r="I1006" i="22"/>
  <c r="J1001" i="22"/>
  <c r="G1011" i="22"/>
  <c r="H1006" i="22"/>
  <c r="I1001" i="22"/>
  <c r="D66" i="23" s="1"/>
  <c r="L1013" i="22"/>
  <c r="M1008" i="22"/>
  <c r="N1003" i="22"/>
  <c r="K1013" i="22"/>
  <c r="L1008" i="22"/>
  <c r="M1003" i="22"/>
  <c r="R1013" i="22"/>
  <c r="F1009" i="22"/>
  <c r="G1004" i="22"/>
  <c r="H999" i="22"/>
  <c r="M1009" i="22"/>
  <c r="N1004" i="22"/>
  <c r="O999" i="22"/>
  <c r="G1010" i="22"/>
  <c r="H1005" i="22"/>
  <c r="I1000" i="22"/>
  <c r="D60" i="23" s="1"/>
  <c r="N1010" i="22"/>
  <c r="O1005" i="22"/>
  <c r="P1000" i="22"/>
  <c r="M1010" i="22"/>
  <c r="N1005" i="22"/>
  <c r="O1000" i="22"/>
  <c r="L1010" i="22"/>
  <c r="M1005" i="22"/>
  <c r="N1000" i="22"/>
  <c r="Q1012" i="22"/>
  <c r="R1007" i="22"/>
  <c r="F1003" i="22"/>
  <c r="P1012" i="22"/>
  <c r="Q1007" i="22"/>
  <c r="R1002" i="22"/>
  <c r="J1013" i="22"/>
  <c r="E65" i="23" s="1"/>
  <c r="K1008" i="22"/>
  <c r="L1003" i="22"/>
  <c r="Q1013" i="22"/>
  <c r="R1008" i="22"/>
  <c r="F1004" i="22"/>
  <c r="G999" i="22"/>
  <c r="L1009" i="22"/>
  <c r="M1004" i="22"/>
  <c r="H63" i="23" s="1"/>
  <c r="N999" i="22"/>
  <c r="F1010" i="22"/>
  <c r="G1005" i="22"/>
  <c r="H1000" i="22"/>
  <c r="R1009" i="22"/>
  <c r="F1005" i="22"/>
  <c r="G1000" i="22"/>
  <c r="Q1009" i="22"/>
  <c r="L72" i="23" s="1"/>
  <c r="R1004" i="22"/>
  <c r="F1000" i="22"/>
  <c r="I1012" i="22"/>
  <c r="J1007" i="22"/>
  <c r="K1002" i="22"/>
  <c r="H1012" i="22"/>
  <c r="I1007" i="22"/>
  <c r="J1002" i="22"/>
  <c r="E68" i="23" s="1"/>
  <c r="O1012" i="22"/>
  <c r="P1007" i="22"/>
  <c r="Q1002" i="22"/>
  <c r="I1013" i="22"/>
  <c r="J1008" i="22"/>
  <c r="K1003" i="22"/>
  <c r="P1013" i="22"/>
  <c r="Q1008" i="22"/>
  <c r="L62" i="23" s="1"/>
  <c r="R1003" i="22"/>
  <c r="F999" i="22"/>
  <c r="K1009" i="22"/>
  <c r="L1004" i="22"/>
  <c r="M999" i="22"/>
  <c r="J1009" i="22"/>
  <c r="K1004" i="22"/>
  <c r="L999" i="22"/>
  <c r="G67" i="23" s="1"/>
  <c r="I1009" i="22"/>
  <c r="J1004" i="22"/>
  <c r="K999" i="22"/>
  <c r="N1011" i="22"/>
  <c r="O1006" i="22"/>
  <c r="P1001" i="22"/>
  <c r="M1011" i="22"/>
  <c r="N1006" i="22"/>
  <c r="I61" i="23" s="1"/>
  <c r="O1001" i="22"/>
  <c r="G1012" i="22"/>
  <c r="H1007" i="22"/>
  <c r="I1002" i="22"/>
  <c r="N1012" i="22"/>
  <c r="O1007" i="22"/>
  <c r="P1002" i="22"/>
  <c r="H1013" i="22"/>
  <c r="C65" i="23" s="1"/>
  <c r="I1008" i="22"/>
  <c r="J1003" i="22"/>
  <c r="O1013" i="22"/>
  <c r="P1008" i="22"/>
  <c r="Q1003" i="22"/>
  <c r="N1013" i="22"/>
  <c r="O1008" i="22"/>
  <c r="P1003" i="22"/>
  <c r="K63" i="23" s="1"/>
  <c r="M1013" i="22"/>
  <c r="N1008" i="22"/>
  <c r="O1003" i="22"/>
  <c r="F1011" i="22"/>
  <c r="G1006" i="22"/>
  <c r="H1001" i="22"/>
  <c r="R1010" i="22"/>
  <c r="F1006" i="22"/>
  <c r="G1001" i="22"/>
  <c r="L1011" i="22"/>
  <c r="M1006" i="22"/>
  <c r="N1001" i="22"/>
  <c r="F1012" i="22"/>
  <c r="G1007" i="22"/>
  <c r="H1002" i="22"/>
  <c r="M1012" i="22"/>
  <c r="N1007" i="22"/>
  <c r="O1002" i="22"/>
  <c r="G1013" i="22"/>
  <c r="H1008" i="22"/>
  <c r="I1003" i="22"/>
  <c r="F1013" i="22"/>
  <c r="G1008" i="22"/>
  <c r="H1003" i="22"/>
  <c r="C63" i="23" s="1"/>
  <c r="R1012" i="22"/>
  <c r="F1008" i="22"/>
  <c r="G1003" i="22"/>
  <c r="J1010" i="22"/>
  <c r="M1001" i="22"/>
  <c r="L1007" i="22"/>
  <c r="K1005" i="22"/>
  <c r="R1011" i="22"/>
  <c r="M65" i="23" s="1"/>
  <c r="M1002" i="22"/>
  <c r="L1000" i="22"/>
  <c r="F1007" i="22"/>
  <c r="J1012" i="22"/>
  <c r="Q1010" i="22"/>
  <c r="G1002" i="22"/>
  <c r="K1007" i="22"/>
  <c r="R1005" i="22"/>
  <c r="M64" i="23" s="1"/>
  <c r="L1012" i="22"/>
  <c r="L1002" i="22"/>
  <c r="K1010" i="22"/>
  <c r="F1001" i="22"/>
  <c r="M1007" i="22"/>
  <c r="L1005" i="22"/>
  <c r="K1011" i="22"/>
  <c r="N1002" i="22"/>
  <c r="I68" i="23" s="1"/>
  <c r="O982" i="22"/>
  <c r="P977" i="22"/>
  <c r="I983" i="22"/>
  <c r="J978" i="22"/>
  <c r="P983" i="22"/>
  <c r="Q978" i="22"/>
  <c r="G983" i="22"/>
  <c r="H978" i="22"/>
  <c r="C62" i="23" s="1"/>
  <c r="F983" i="22"/>
  <c r="G978" i="22"/>
  <c r="M983" i="22"/>
  <c r="N978" i="22"/>
  <c r="L983" i="22"/>
  <c r="M978" i="22"/>
  <c r="P982" i="22"/>
  <c r="Q977" i="22"/>
  <c r="L70" i="23" s="1"/>
  <c r="M972" i="22"/>
  <c r="L972" i="22"/>
  <c r="K972" i="22"/>
  <c r="J972" i="22"/>
  <c r="Q972" i="22"/>
  <c r="K973" i="22"/>
  <c r="H974" i="22"/>
  <c r="F969" i="22"/>
  <c r="F1449" i="22" s="1"/>
  <c r="M969"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E63" i="23" s="1"/>
  <c r="R973" i="22"/>
  <c r="L981" i="22"/>
  <c r="M976" i="22"/>
  <c r="F982" i="22"/>
  <c r="G977" i="22"/>
  <c r="M982" i="22"/>
  <c r="N977" i="22"/>
  <c r="Q981" i="22"/>
  <c r="L65" i="23" s="1"/>
  <c r="R976" i="22"/>
  <c r="P981" i="22"/>
  <c r="Q976" i="22"/>
  <c r="J982" i="22"/>
  <c r="K977" i="22"/>
  <c r="I982" i="22"/>
  <c r="J977" i="22"/>
  <c r="M981" i="22"/>
  <c r="H65" i="23" s="1"/>
  <c r="N976" i="22"/>
  <c r="J971" i="22"/>
  <c r="I971" i="22"/>
  <c r="H971" i="22"/>
  <c r="G971" i="22"/>
  <c r="N971" i="22"/>
  <c r="H972" i="22"/>
  <c r="O972" i="22"/>
  <c r="J68" i="23" s="1"/>
  <c r="I973" i="22"/>
  <c r="Q980" i="22"/>
  <c r="R975" i="22"/>
  <c r="K981" i="22"/>
  <c r="L976" i="22"/>
  <c r="R981" i="22"/>
  <c r="F977" i="22"/>
  <c r="I981" i="22"/>
  <c r="I1449" i="22" s="1"/>
  <c r="J976" i="22"/>
  <c r="H981" i="22"/>
  <c r="I976" i="22"/>
  <c r="O981" i="22"/>
  <c r="P976" i="22"/>
  <c r="N981" i="22"/>
  <c r="O976" i="22"/>
  <c r="R980" i="22"/>
  <c r="M73" i="23" s="1"/>
  <c r="F976" i="22"/>
  <c r="O970" i="22"/>
  <c r="N970" i="22"/>
  <c r="M970" i="22"/>
  <c r="L970" i="22"/>
  <c r="F971" i="22"/>
  <c r="M971" i="22"/>
  <c r="G972" i="22"/>
  <c r="B68" i="23" s="1"/>
  <c r="N972" i="22"/>
  <c r="I980" i="22"/>
  <c r="J975" i="22"/>
  <c r="P980" i="22"/>
  <c r="Q975" i="22"/>
  <c r="J981" i="22"/>
  <c r="K976" i="22"/>
  <c r="N980" i="22"/>
  <c r="I73" i="23" s="1"/>
  <c r="O975" i="22"/>
  <c r="M980" i="22"/>
  <c r="N975" i="22"/>
  <c r="G981" i="22"/>
  <c r="H976" i="22"/>
  <c r="F981" i="22"/>
  <c r="G976" i="22"/>
  <c r="J980" i="22"/>
  <c r="E73" i="23" s="1"/>
  <c r="K975" i="22"/>
  <c r="G970" i="22"/>
  <c r="F970" i="22"/>
  <c r="R969" i="22"/>
  <c r="Q969" i="22"/>
  <c r="K970" i="22"/>
  <c r="R970" i="22"/>
  <c r="L971" i="22"/>
  <c r="L1449" i="22" s="1"/>
  <c r="F972" i="22"/>
  <c r="N979" i="22"/>
  <c r="O974" i="22"/>
  <c r="H980" i="22"/>
  <c r="I975" i="22"/>
  <c r="O980" i="22"/>
  <c r="P975" i="22"/>
  <c r="F980" i="22"/>
  <c r="G975" i="22"/>
  <c r="R979" i="22"/>
  <c r="F975" i="22"/>
  <c r="L980" i="22"/>
  <c r="M975" i="22"/>
  <c r="K980" i="22"/>
  <c r="L975" i="22"/>
  <c r="O979" i="22"/>
  <c r="J72" i="23" s="1"/>
  <c r="P974" i="22"/>
  <c r="L969" i="22"/>
  <c r="K969" i="22"/>
  <c r="J969" i="22"/>
  <c r="I969" i="22"/>
  <c r="P969" i="22"/>
  <c r="J970" i="22"/>
  <c r="Q970" i="22"/>
  <c r="Q1449" i="22" s="1"/>
  <c r="K971" i="22"/>
  <c r="R983" i="22"/>
  <c r="F979" i="22"/>
  <c r="G974" i="22"/>
  <c r="M979" i="22"/>
  <c r="N974" i="22"/>
  <c r="G980" i="22"/>
  <c r="H975" i="22"/>
  <c r="C64" i="23" s="1"/>
  <c r="K979" i="22"/>
  <c r="L974" i="22"/>
  <c r="J979" i="22"/>
  <c r="K974" i="22"/>
  <c r="Q979" i="22"/>
  <c r="R974" i="22"/>
  <c r="P979" i="22"/>
  <c r="Q974" i="22"/>
  <c r="L63" i="23" s="1"/>
  <c r="G979" i="22"/>
  <c r="Q973" i="22"/>
  <c r="O973" i="22"/>
  <c r="N973" i="22"/>
  <c r="M973" i="22"/>
  <c r="M974" i="22"/>
  <c r="H969" i="22"/>
  <c r="O969" i="22"/>
  <c r="J67" i="23" s="1"/>
  <c r="I970" i="22"/>
  <c r="P970" i="22"/>
  <c r="Q983" i="22"/>
  <c r="P973" i="22"/>
  <c r="F973" i="22"/>
  <c r="R978" i="22"/>
  <c r="I979" i="22"/>
  <c r="R972" i="22"/>
  <c r="R1449" i="22" s="1"/>
  <c r="F974" i="22"/>
  <c r="J974" i="22"/>
  <c r="L973" i="22"/>
  <c r="L979" i="22"/>
  <c r="H979" i="22"/>
  <c r="I974" i="22"/>
  <c r="O983" i="22"/>
  <c r="K983" i="22"/>
  <c r="F65" i="23" s="1"/>
  <c r="G969" i="22"/>
  <c r="P978" i="22"/>
  <c r="L978" i="22"/>
  <c r="N969" i="22"/>
  <c r="J983" i="22"/>
  <c r="N983" i="22"/>
  <c r="H973" i="22"/>
  <c r="H970" i="22"/>
  <c r="H1449" i="22" s="1"/>
  <c r="Q1114" i="22"/>
  <c r="H1105" i="22"/>
  <c r="M1109" i="22"/>
  <c r="R1113" i="22"/>
  <c r="J1118" i="22"/>
  <c r="F1108" i="22"/>
  <c r="H1233" i="22"/>
  <c r="O1225" i="22"/>
  <c r="J60" i="23" s="1"/>
  <c r="O1227" i="22"/>
  <c r="Q1237" i="22"/>
  <c r="R1236" i="22"/>
  <c r="J1238" i="22"/>
  <c r="P1119" i="22"/>
  <c r="G1129" i="22"/>
  <c r="F1125" i="22"/>
  <c r="O1074" i="22"/>
  <c r="K978" i="22"/>
  <c r="K1120" i="22"/>
  <c r="J1119" i="22"/>
  <c r="M1130" i="22"/>
  <c r="F1086" i="22"/>
  <c r="O1124" i="22"/>
  <c r="I1124" i="22"/>
  <c r="I1123" i="22"/>
  <c r="K1012" i="22"/>
  <c r="P1080" i="22"/>
  <c r="P1229" i="22"/>
  <c r="H1236" i="22"/>
  <c r="K1226" i="22"/>
  <c r="P1227" i="22"/>
  <c r="I1236" i="22"/>
  <c r="F1237" i="22"/>
  <c r="J1125" i="22"/>
  <c r="H1129" i="22"/>
  <c r="Q1131" i="22"/>
  <c r="L1006" i="22"/>
  <c r="F1105" i="22"/>
  <c r="F1110" i="22"/>
  <c r="F1115" i="22"/>
  <c r="G1104" i="22"/>
  <c r="B67" i="23" s="1"/>
  <c r="L1108" i="22"/>
  <c r="Q1112" i="22"/>
  <c r="Q1117" i="22"/>
  <c r="N1230" i="22"/>
  <c r="K1224" i="22"/>
  <c r="F1227" i="22"/>
  <c r="K1228" i="22"/>
  <c r="Q1236" i="22"/>
  <c r="N1237" i="22"/>
  <c r="N1129" i="22"/>
  <c r="K1119" i="22"/>
  <c r="K1126" i="22"/>
  <c r="M1000" i="22"/>
  <c r="J1109" i="22"/>
  <c r="J1114" i="22"/>
  <c r="F1104" i="22"/>
  <c r="K1108" i="22"/>
  <c r="P1112" i="22"/>
  <c r="H1117" i="22"/>
  <c r="G1226" i="22"/>
  <c r="O1228" i="22"/>
  <c r="L1232" i="22"/>
  <c r="J1232" i="22"/>
  <c r="K1231" i="22"/>
  <c r="P1232" i="22"/>
  <c r="I1130" i="22"/>
  <c r="J1124" i="22"/>
  <c r="H1122" i="22"/>
  <c r="R1109" i="22"/>
  <c r="R1114" i="22"/>
  <c r="N1104" i="22"/>
  <c r="F1109" i="22"/>
  <c r="K1113" i="22"/>
  <c r="P1117" i="22"/>
  <c r="O1226" i="22"/>
  <c r="J1229" i="22"/>
  <c r="G1234" i="22"/>
  <c r="R1232" i="22"/>
  <c r="F1232" i="22"/>
  <c r="K1233" i="22"/>
  <c r="F62" i="23" s="1"/>
  <c r="I1119" i="22"/>
  <c r="I1129" i="22"/>
  <c r="G973" i="22"/>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J66" i="23"/>
  <c r="F67" i="23"/>
  <c r="K1449" i="22"/>
  <c r="E67" i="23"/>
  <c r="D61" i="23"/>
  <c r="D63" i="23"/>
  <c r="H72" i="23"/>
  <c r="P1449" i="22"/>
  <c r="I72" i="23"/>
  <c r="F68" i="23"/>
  <c r="D70" i="23"/>
  <c r="K66" i="23"/>
  <c r="L61" i="23"/>
  <c r="K65" i="23"/>
  <c r="K62" i="23"/>
  <c r="D64" i="23"/>
  <c r="C73" i="23"/>
  <c r="F60" i="23"/>
  <c r="G64" i="23"/>
  <c r="I60" i="23"/>
  <c r="H64" i="23"/>
  <c r="G73" i="23"/>
  <c r="B61" i="23"/>
  <c r="G70" i="23"/>
  <c r="H67" i="23"/>
  <c r="F72" i="23"/>
  <c r="E70" i="23"/>
  <c r="D62" i="23"/>
  <c r="M60" i="23"/>
  <c r="L64" i="23"/>
  <c r="K73" i="23"/>
  <c r="L73" i="23"/>
  <c r="K72" i="23"/>
  <c r="G62" i="23"/>
  <c r="F73" i="23"/>
  <c r="B62" i="23"/>
  <c r="M63" i="23"/>
  <c r="H66" i="23"/>
  <c r="G61" i="23"/>
  <c r="I66" i="23"/>
  <c r="D67" i="23"/>
  <c r="J65" i="23"/>
  <c r="K60" i="23"/>
  <c r="I67" i="23"/>
  <c r="G72" i="23"/>
  <c r="M67" i="23"/>
  <c r="C68" i="23"/>
  <c r="B70" i="23"/>
  <c r="L67" i="23"/>
  <c r="J61" i="23"/>
  <c r="E72" i="23"/>
  <c r="C66" i="23"/>
  <c r="E61" i="23"/>
  <c r="B73" i="23"/>
  <c r="I63" i="23"/>
  <c r="K68" i="23"/>
  <c r="J70" i="23"/>
  <c r="K70" i="23"/>
  <c r="G60" i="23"/>
  <c r="F64" i="23"/>
  <c r="B63" i="23"/>
  <c r="M72" i="23"/>
  <c r="M61" i="23"/>
  <c r="K64" i="23"/>
  <c r="J73" i="23"/>
  <c r="C72" i="23"/>
  <c r="F63" i="23"/>
  <c r="E62" i="23"/>
  <c r="H62" i="23"/>
  <c r="I62" i="23"/>
  <c r="I64" i="23"/>
  <c r="H73" i="23"/>
  <c r="M70" i="23"/>
  <c r="H70" i="23"/>
  <c r="F61" i="23"/>
  <c r="AM10" i="26"/>
  <c r="AL14" i="26"/>
  <c r="AL15" i="26"/>
  <c r="AM11" i="26"/>
  <c r="AF93" i="23"/>
  <c r="AG87" i="23"/>
  <c r="AG93" i="23" s="1"/>
  <c r="AF101" i="23"/>
  <c r="AG88" i="23"/>
  <c r="AG101" i="23" s="1"/>
  <c r="AF96" i="23"/>
  <c r="AG82" i="23"/>
  <c r="AG96" i="23" s="1"/>
  <c r="AF100" i="23"/>
  <c r="AF99" i="23"/>
  <c r="AG83" i="23"/>
  <c r="AF92" i="23"/>
  <c r="AG86" i="23"/>
  <c r="AG92" i="23" s="1"/>
  <c r="G66" i="23" l="1"/>
  <c r="N1449" i="22"/>
  <c r="M1449" i="22"/>
  <c r="M68" i="23"/>
  <c r="O1449" i="22"/>
  <c r="L60" i="23"/>
  <c r="D65" i="23"/>
  <c r="C60" i="23"/>
  <c r="G1449" i="22"/>
  <c r="J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<sst xmlns="http://schemas.openxmlformats.org/spreadsheetml/2006/main" count="14165" uniqueCount="911">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</sst>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499</v>
      </c>
      <c r="C1" s="86">
        <v>45237</v>
      </c>
      <c r="D1" s="87"/>
      <c r="E1" s="87"/>
      <c r="F1" s="87"/>
      <c r="G1" s="87"/>
      <c r="H1" s="87"/>
      <c r="I1" s="87"/>
      <c r="J1" s="87"/>
      <c r="K1" s="85" t="s">
        <v>534</v>
      </c>
      <c r="L1" s="85" t="s">
        <v>536</v>
      </c>
    </row>
    <row r="2" spans="1:12">
      <c r="A2" s="1" t="s">
        <v>1</v>
      </c>
      <c r="B2" s="87" t="str">
        <f>LOOKUP(B1,K1:L50,L1:L50)</f>
        <v>MS</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MS</v>
      </c>
      <c r="C6" s="91">
        <f t="shared" ref="C6:AE6" si="1">SUMIFS(C$20:C$119,$B$20:$B$119,$B$6,$A$20:$A$119,$A$6)</f>
        <v>10791733</v>
      </c>
      <c r="D6" s="91">
        <f t="shared" si="1"/>
        <v>11108581</v>
      </c>
      <c r="E6" s="91">
        <f t="shared" si="1"/>
        <v>14274106</v>
      </c>
      <c r="F6" s="91">
        <f t="shared" si="1"/>
        <v>13211682</v>
      </c>
      <c r="G6" s="91">
        <f t="shared" si="1"/>
        <v>12410270</v>
      </c>
      <c r="H6" s="91">
        <f t="shared" si="1"/>
        <v>13646931</v>
      </c>
      <c r="I6" s="91">
        <f t="shared" si="1"/>
        <v>13231391</v>
      </c>
      <c r="J6" s="91">
        <f t="shared" si="1"/>
        <v>11253984</v>
      </c>
      <c r="K6" s="91">
        <f t="shared" si="1"/>
        <v>13075003</v>
      </c>
      <c r="L6" s="91">
        <f t="shared" si="1"/>
        <v>14605799</v>
      </c>
      <c r="M6" s="91">
        <f t="shared" si="1"/>
        <v>13214383</v>
      </c>
      <c r="N6" s="91">
        <f t="shared" si="1"/>
        <v>0</v>
      </c>
      <c r="O6" s="91">
        <f t="shared" si="1"/>
        <v>7704961</v>
      </c>
      <c r="P6" s="91">
        <f t="shared" si="1"/>
        <v>10562162</v>
      </c>
      <c r="Q6" s="91">
        <f t="shared" si="1"/>
        <v>8018602</v>
      </c>
      <c r="R6" s="91">
        <f t="shared" si="1"/>
        <v>6092172</v>
      </c>
      <c r="S6" s="91">
        <f t="shared" si="1"/>
        <v>5997499</v>
      </c>
      <c r="T6" s="91">
        <f t="shared" si="1"/>
        <v>3894890</v>
      </c>
      <c r="U6" s="91">
        <f t="shared" si="1"/>
        <v>5054916</v>
      </c>
      <c r="V6" s="91">
        <f t="shared" si="1"/>
        <v>2575483</v>
      </c>
      <c r="W6" s="91">
        <f t="shared" si="1"/>
        <v>503319</v>
      </c>
      <c r="X6" s="91">
        <f t="shared" si="1"/>
        <v>2882995</v>
      </c>
      <c r="Y6" s="91">
        <f t="shared" si="1"/>
        <v>0</v>
      </c>
      <c r="Z6" s="91">
        <f t="shared" si="1"/>
        <v>1097948</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MS</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4431908</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867906</v>
      </c>
      <c r="Z7" s="91">
        <f t="shared" si="3"/>
        <v>0</v>
      </c>
      <c r="AA7" s="91">
        <f t="shared" si="3"/>
        <v>742713</v>
      </c>
      <c r="AB7" s="91">
        <f t="shared" si="3"/>
        <v>11044956</v>
      </c>
      <c r="AC7" s="91">
        <f t="shared" si="3"/>
        <v>8897736</v>
      </c>
      <c r="AD7" s="91">
        <f t="shared" si="3"/>
        <v>7130436</v>
      </c>
      <c r="AE7" s="91">
        <f t="shared" si="3"/>
        <v>8365348</v>
      </c>
      <c r="AF7" s="119">
        <f>AVERAGE(U7:AE7)</f>
        <v>3368099.5454545454</v>
      </c>
      <c r="AG7" s="119">
        <f t="shared" si="2"/>
        <v>3368099.5454545454</v>
      </c>
      <c r="AH7" s="119">
        <f t="shared" si="2"/>
        <v>3368099.5454545454</v>
      </c>
      <c r="AI7" s="119">
        <f t="shared" si="2"/>
        <v>3368099.5454545454</v>
      </c>
      <c r="AJ7" s="119">
        <f t="shared" si="2"/>
        <v>3368099.5454545454</v>
      </c>
      <c r="AK7" s="119">
        <f t="shared" si="2"/>
        <v>3368099.5454545454</v>
      </c>
      <c r="AL7" s="119">
        <f t="shared" si="2"/>
        <v>3368099.5454545454</v>
      </c>
      <c r="AM7" s="119">
        <f t="shared" si="2"/>
        <v>3368099.5454545454</v>
      </c>
      <c r="AN7" s="119">
        <f t="shared" si="2"/>
        <v>3368099.5454545454</v>
      </c>
      <c r="AO7" s="119">
        <f t="shared" si="2"/>
        <v>3368099.5454545454</v>
      </c>
      <c r="AP7" s="119">
        <f t="shared" si="2"/>
        <v>3368099.5454545454</v>
      </c>
      <c r="AQ7" s="119">
        <f t="shared" si="2"/>
        <v>3368099.5454545454</v>
      </c>
      <c r="AR7" s="119">
        <f t="shared" si="2"/>
        <v>3368099.5454545454</v>
      </c>
      <c r="AS7" s="119">
        <f t="shared" si="2"/>
        <v>3368099.5454545454</v>
      </c>
      <c r="AT7" s="119">
        <f t="shared" si="2"/>
        <v>3368099.5454545454</v>
      </c>
      <c r="AU7" s="119">
        <f t="shared" si="2"/>
        <v>3368099.5454545454</v>
      </c>
      <c r="AV7" s="119">
        <f t="shared" si="2"/>
        <v>3368099.5454545454</v>
      </c>
      <c r="AW7" s="119">
        <f t="shared" si="2"/>
        <v>3368099.5454545454</v>
      </c>
      <c r="AX7" s="119">
        <f t="shared" si="2"/>
        <v>3368099.5454545454</v>
      </c>
      <c r="AY7" s="119">
        <f t="shared" si="2"/>
        <v>3368099.5454545454</v>
      </c>
      <c r="AZ7" s="119">
        <f t="shared" si="2"/>
        <v>3368099.5454545454</v>
      </c>
      <c r="BA7" s="119">
        <f t="shared" si="2"/>
        <v>3368099.5454545454</v>
      </c>
      <c r="BB7" s="119">
        <f t="shared" si="2"/>
        <v>3368099.5454545454</v>
      </c>
      <c r="BC7" s="119">
        <f t="shared" si="2"/>
        <v>3368099.5454545454</v>
      </c>
      <c r="BD7" s="119">
        <f t="shared" si="2"/>
        <v>3368099.5454545454</v>
      </c>
      <c r="BE7" s="119">
        <f t="shared" si="2"/>
        <v>3368099.5454545454</v>
      </c>
      <c r="BF7" s="119">
        <f t="shared" si="2"/>
        <v>3368099.5454545454</v>
      </c>
      <c r="BG7" s="119">
        <f t="shared" si="2"/>
        <v>3368099.5454545454</v>
      </c>
      <c r="BH7" s="119">
        <f t="shared" si="2"/>
        <v>3368099.5454545454</v>
      </c>
      <c r="BI7" s="119">
        <f t="shared" si="2"/>
        <v>3368099.5454545454</v>
      </c>
      <c r="BJ7" s="119">
        <f t="shared" si="2"/>
        <v>3368099.5454545454</v>
      </c>
      <c r="BK7" s="119">
        <f t="shared" si="2"/>
        <v>3368099.5454545454</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MS</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MS</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MS</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MS</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0.1449437084790767</v>
      </c>
      <c r="G730" s="107">
        <f>G4/SUMIFS(G$3:G$722,$B$3:$B$722,$B730)*SUMIFS(Calculations!$E$3:$E$53,Calculations!$A$3:$A$53,$B730)</f>
        <v>0.12736788840192212</v>
      </c>
      <c r="H730" s="107">
        <f>H4/SUMIFS(H$3:H$722,$B$3:$B$722,$B730)*SUMIFS(Calculations!$E$3:$E$53,Calculations!$A$3:$A$53,$B730)</f>
        <v>0.10931235747769609</v>
      </c>
      <c r="I730" s="107">
        <f>I4/SUMIFS(I$3:I$722,$B$3:$B$722,$B730)*SUMIFS(Calculations!$E$3:$E$53,Calculations!$A$3:$A$53,$B730)</f>
        <v>0.12497306466063608</v>
      </c>
      <c r="J730" s="107">
        <f>J4/SUMIFS(J$3:J$722,$B$3:$B$722,$B730)*SUMIFS(Calculations!$E$3:$E$53,Calculations!$A$3:$A$53,$B730)</f>
        <v>0.14059286270200977</v>
      </c>
      <c r="K730" s="107">
        <f>K4/SUMIFS(K$3:K$722,$B$3:$B$722,$B730)*SUMIFS(Calculations!$E$3:$E$53,Calculations!$A$3:$A$53,$B730)</f>
        <v>0.16046781104991384</v>
      </c>
      <c r="L730" s="107">
        <f>L4/SUMIFS(L$3:L$722,$B$3:$B$722,$B730)*SUMIFS(Calculations!$E$3:$E$53,Calculations!$A$3:$A$53,$B730)</f>
        <v>0.18186263433238145</v>
      </c>
      <c r="M730" s="107">
        <f>M4/SUMIFS(M$3:M$722,$B$3:$B$722,$B730)*SUMIFS(Calculations!$E$3:$E$53,Calculations!$A$3:$A$53,$B730)</f>
        <v>0.18505371107004095</v>
      </c>
      <c r="N730" s="107">
        <f>N4/SUMIFS(N$3:N$722,$B$3:$B$722,$B730)*SUMIFS(Calculations!$E$3:$E$53,Calculations!$A$3:$A$53,$B730)</f>
        <v>0.18838329911587168</v>
      </c>
      <c r="O730" s="107">
        <f>O4/SUMIFS(O$3:O$722,$B$3:$B$722,$B730)*SUMIFS(Calculations!$E$3:$E$53,Calculations!$A$3:$A$53,$B730)</f>
        <v>0.18835094969636898</v>
      </c>
      <c r="P730" s="107">
        <f>P4/SUMIFS(P$3:P$722,$B$3:$B$722,$B730)*SUMIFS(Calculations!$E$3:$E$53,Calculations!$A$3:$A$53,$B730)</f>
        <v>0.18831879447678282</v>
      </c>
      <c r="Q730" s="107">
        <f>Q4/SUMIFS(Q$3:Q$722,$B$3:$B$722,$B730)*SUMIFS(Calculations!$E$3:$E$53,Calculations!$A$3:$A$53,$B730)</f>
        <v>0.19025975612076654</v>
      </c>
      <c r="R730" s="107">
        <f>R4/SUMIFS(R$3:R$722,$B$3:$B$722,$B730)*SUMIFS(Calculations!$E$3:$E$53,Calculations!$A$3:$A$53,$B730)</f>
        <v>0.19220411027015699</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3.9971581120115528E-2</v>
      </c>
      <c r="G733" s="107">
        <f>G7/SUMIFS(G$3:G$722,$B$3:$B$722,$B733)*SUMIFS(Calculations!$E$3:$E$53,Calculations!$A$3:$A$53,$B733)</f>
        <v>4.1353340820919529E-2</v>
      </c>
      <c r="H733" s="107">
        <f>H7/SUMIFS(H$3:H$722,$B$3:$B$722,$B733)*SUMIFS(Calculations!$E$3:$E$53,Calculations!$A$3:$A$53,$B733)</f>
        <v>4.2772813989067425E-2</v>
      </c>
      <c r="I733" s="107">
        <f>I7/SUMIFS(I$3:I$722,$B$3:$B$722,$B733)*SUMIFS(Calculations!$E$3:$E$53,Calculations!$A$3:$A$53,$B733)</f>
        <v>4.2723380365360941E-2</v>
      </c>
      <c r="J733" s="107">
        <f>J7/SUMIFS(J$3:J$722,$B$3:$B$722,$B733)*SUMIFS(Calculations!$E$3:$E$53,Calculations!$A$3:$A$53,$B733)</f>
        <v>4.2674075872931018E-2</v>
      </c>
      <c r="K733" s="107">
        <f>K7/SUMIFS(K$3:K$722,$B$3:$B$722,$B733)*SUMIFS(Calculations!$E$3:$E$53,Calculations!$A$3:$A$53,$B733)</f>
        <v>4.4240375787880641E-2</v>
      </c>
      <c r="L733" s="107">
        <f>L7/SUMIFS(L$3:L$722,$B$3:$B$722,$B733)*SUMIFS(Calculations!$E$3:$E$53,Calculations!$A$3:$A$53,$B733)</f>
        <v>4.5926453623208699E-2</v>
      </c>
      <c r="M733" s="107">
        <f>M7/SUMIFS(M$3:M$722,$B$3:$B$722,$B733)*SUMIFS(Calculations!$E$3:$E$53,Calculations!$A$3:$A$53,$B733)</f>
        <v>4.6929679382008857E-2</v>
      </c>
      <c r="N733" s="107">
        <f>N7/SUMIFS(N$3:N$722,$B$3:$B$722,$B733)*SUMIFS(Calculations!$E$3:$E$53,Calculations!$A$3:$A$53,$B733)</f>
        <v>4.7976450979303795E-2</v>
      </c>
      <c r="O733" s="107">
        <f>O7/SUMIFS(O$3:O$722,$B$3:$B$722,$B733)*SUMIFS(Calculations!$E$3:$E$53,Calculations!$A$3:$A$53,$B733)</f>
        <v>4.7878712400531286E-2</v>
      </c>
      <c r="P733" s="107">
        <f>P7/SUMIFS(P$3:P$722,$B$3:$B$722,$B733)*SUMIFS(Calculations!$E$3:$E$53,Calculations!$A$3:$A$53,$B733)</f>
        <v>4.778156056563649E-2</v>
      </c>
      <c r="Q733" s="107">
        <f>Q7/SUMIFS(Q$3:Q$722,$B$3:$B$722,$B733)*SUMIFS(Calculations!$E$3:$E$53,Calculations!$A$3:$A$53,$B733)</f>
        <v>4.7823281550797417E-2</v>
      </c>
      <c r="R733" s="107">
        <f>R7/SUMIFS(R$3:R$722,$B$3:$B$722,$B733)*SUMIFS(Calculations!$E$3:$E$53,Calculations!$A$3:$A$53,$B733)</f>
        <v>4.7865075457887624E-2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0.34949047597740018</v>
      </c>
      <c r="G736" s="107">
        <f>G10/SUMIFS(G$3:G$722,$B$3:$B$722,$B736)*SUMIFS(Calculations!$E$3:$E$53,Calculations!$A$3:$A$53,$B736)</f>
        <v>0.3530600424170105</v>
      </c>
      <c r="H736" s="107">
        <f>H10/SUMIFS(H$3:H$722,$B$3:$B$722,$B736)*SUMIFS(Calculations!$E$3:$E$53,Calculations!$A$3:$A$53,$B736)</f>
        <v>0.3567270358747005</v>
      </c>
      <c r="I736" s="107">
        <f>I10/SUMIFS(I$3:I$722,$B$3:$B$722,$B736)*SUMIFS(Calculations!$E$3:$E$53,Calculations!$A$3:$A$53,$B736)</f>
        <v>0.3413782139294062</v>
      </c>
      <c r="J736" s="107">
        <f>J10/SUMIFS(J$3:J$722,$B$3:$B$722,$B736)*SUMIFS(Calculations!$E$3:$E$53,Calculations!$A$3:$A$53,$B736)</f>
        <v>0.32606948641423572</v>
      </c>
      <c r="K736" s="107">
        <f>K10/SUMIFS(K$3:K$722,$B$3:$B$722,$B736)*SUMIFS(Calculations!$E$3:$E$53,Calculations!$A$3:$A$53,$B736)</f>
        <v>0.29575656459524685</v>
      </c>
      <c r="L736" s="107">
        <f>L10/SUMIFS(L$3:L$722,$B$3:$B$722,$B736)*SUMIFS(Calculations!$E$3:$E$53,Calculations!$A$3:$A$53,$B736)</f>
        <v>0.26312555624543571</v>
      </c>
      <c r="M736" s="107">
        <f>M10/SUMIFS(M$3:M$722,$B$3:$B$722,$B736)*SUMIFS(Calculations!$E$3:$E$53,Calculations!$A$3:$A$53,$B736)</f>
        <v>0.25321219784916893</v>
      </c>
      <c r="N736" s="107">
        <f>N10/SUMIFS(N$3:N$722,$B$3:$B$722,$B736)*SUMIFS(Calculations!$E$3:$E$53,Calculations!$A$3:$A$53,$B736)</f>
        <v>0.24286854198508095</v>
      </c>
      <c r="O736" s="107">
        <f>O10/SUMIFS(O$3:O$722,$B$3:$B$722,$B736)*SUMIFS(Calculations!$E$3:$E$53,Calculations!$A$3:$A$53,$B736)</f>
        <v>0.24324640274479292</v>
      </c>
      <c r="P736" s="107">
        <f>P10/SUMIFS(P$3:P$722,$B$3:$B$722,$B736)*SUMIFS(Calculations!$E$3:$E$53,Calculations!$A$3:$A$53,$B736)</f>
        <v>0.24362199513217775</v>
      </c>
      <c r="Q736" s="107">
        <f>Q10/SUMIFS(Q$3:Q$722,$B$3:$B$722,$B736)*SUMIFS(Calculations!$E$3:$E$53,Calculations!$A$3:$A$53,$B736)</f>
        <v>0.24023240661069004</v>
      </c>
      <c r="R736" s="107">
        <f>R10/SUMIFS(R$3:R$722,$B$3:$B$722,$B736)*SUMIFS(Calculations!$E$3:$E$53,Calculations!$A$3:$A$53,$B736)</f>
        <v>0.2368368936045937</v>
      </c>
    </row>
    <row r="737" spans="2:18" ht="15.75" customHeight="1">
      <c r="B737" s="107" t="s">
        <v>536</v>
      </c>
      <c r="C737" s="107" t="s">
        <v>449</v>
      </c>
      <c r="D737" s="107" t="s">
        <v>646</v>
      </c>
      <c r="E737" s="107" t="str">
        <f t="shared" si="300"/>
        <v>natural gas peaker</v>
      </c>
      <c r="F737" s="107">
        <f>F11/SUMIFS(F$3:F$722,$B$3:$B$722,$B737)*SUMIFS(Calculations!$E$3:$E$53,Calculations!$A$3:$A$53,$B737)</f>
        <v>6.1736774566518375E-4</v>
      </c>
      <c r="G737" s="107">
        <f>G11/SUMIFS(G$3:G$722,$B$3:$B$722,$B737)*SUMIFS(Calculations!$E$3:$E$53,Calculations!$A$3:$A$53,$B737)</f>
        <v>5.345439236617396E-4</v>
      </c>
      <c r="H737" s="107">
        <f>H11/SUMIFS(H$3:H$722,$B$3:$B$722,$B737)*SUMIFS(Calculations!$E$3:$E$53,Calculations!$A$3:$A$53,$B737)</f>
        <v>4.494595251596427E-4</v>
      </c>
      <c r="I737" s="107">
        <f>I11/SUMIFS(I$3:I$722,$B$3:$B$722,$B737)*SUMIFS(Calculations!$E$3:$E$53,Calculations!$A$3:$A$53,$B737)</f>
        <v>4.4887171485379128E-4</v>
      </c>
      <c r="J737" s="107">
        <f>J11/SUMIFS(J$3:J$722,$B$3:$B$722,$B737)*SUMIFS(Calculations!$E$3:$E$53,Calculations!$A$3:$A$53,$B737)</f>
        <v>4.4828544003511391E-4</v>
      </c>
      <c r="K737" s="107">
        <f>K11/SUMIFS(K$3:K$722,$B$3:$B$722,$B737)*SUMIFS(Calculations!$E$3:$E$53,Calculations!$A$3:$A$53,$B737)</f>
        <v>4.6479480698634091E-4</v>
      </c>
      <c r="L737" s="107">
        <f>L11/SUMIFS(L$3:L$722,$B$3:$B$722,$B737)*SUMIFS(Calculations!$E$3:$E$53,Calculations!$A$3:$A$53,$B737)</f>
        <v>4.8256667648979861E-4</v>
      </c>
      <c r="M737" s="107">
        <f>M11/SUMIFS(M$3:M$722,$B$3:$B$722,$B737)*SUMIFS(Calculations!$E$3:$E$53,Calculations!$A$3:$A$53,$B737)</f>
        <v>4.9281730949422853E-4</v>
      </c>
      <c r="N737" s="107">
        <f>N11/SUMIFS(N$3:N$722,$B$3:$B$722,$B737)*SUMIFS(Calculations!$E$3:$E$53,Calculations!$A$3:$A$53,$B737)</f>
        <v>5.035128796480133E-4</v>
      </c>
      <c r="O737" s="107">
        <f>O11/SUMIFS(O$3:O$722,$B$3:$B$722,$B737)*SUMIFS(Calculations!$E$3:$E$53,Calculations!$A$3:$A$53,$B737)</f>
        <v>5.0199698620863103E-4</v>
      </c>
      <c r="P737" s="107">
        <f>P11/SUMIFS(P$3:P$722,$B$3:$B$722,$B737)*SUMIFS(Calculations!$E$3:$E$53,Calculations!$A$3:$A$53,$B737)</f>
        <v>5.0049019297518556E-4</v>
      </c>
      <c r="Q737" s="107">
        <f>Q11/SUMIFS(Q$3:Q$722,$B$3:$B$722,$B737)*SUMIFS(Calculations!$E$3:$E$53,Calculations!$A$3:$A$53,$B737)</f>
        <v>5.0092720138736639E-4</v>
      </c>
      <c r="R737" s="107">
        <f>R11/SUMIFS(R$3:R$722,$B$3:$B$722,$B737)*SUMIFS(Calculations!$E$3:$E$53,Calculations!$A$3:$A$53,$B737)</f>
        <v>5.0136497362370902E-4</v>
      </c>
    </row>
    <row r="738" spans="2:18" ht="15.75" customHeight="1">
      <c r="B738" s="107" t="s">
        <v>536</v>
      </c>
      <c r="C738" s="107" t="s">
        <v>449</v>
      </c>
      <c r="D738" s="107" t="s">
        <v>647</v>
      </c>
      <c r="E738" s="107" t="str">
        <f t="shared" si="300"/>
        <v>nuclear</v>
      </c>
      <c r="F738" s="107">
        <f>F12/SUMIFS(F$3:F$722,$B$3:$B$722,$B738)*SUMIFS(Calculations!$E$3:$E$53,Calculations!$A$3:$A$53,$B738)</f>
        <v>0.21029497564500763</v>
      </c>
      <c r="G738" s="107">
        <f>G12/SUMIFS(G$3:G$722,$B$3:$B$722,$B738)*SUMIFS(Calculations!$E$3:$E$53,Calculations!$A$3:$A$53,$B738)</f>
        <v>0.22291829265898278</v>
      </c>
      <c r="H738" s="107">
        <f>H12/SUMIFS(H$3:H$722,$B$3:$B$722,$B738)*SUMIFS(Calculations!$E$3:$E$53,Calculations!$A$3:$A$53,$B738)</f>
        <v>0.23588614791191595</v>
      </c>
      <c r="I738" s="107">
        <f>I12/SUMIFS(I$3:I$722,$B$3:$B$722,$B738)*SUMIFS(Calculations!$E$3:$E$53,Calculations!$A$3:$A$53,$B738)</f>
        <v>0.23557765226105404</v>
      </c>
      <c r="J738" s="107">
        <f>J12/SUMIFS(J$3:J$722,$B$3:$B$722,$B738)*SUMIFS(Calculations!$E$3:$E$53,Calculations!$A$3:$A$53,$B738)</f>
        <v>0.23526996246730356</v>
      </c>
      <c r="K738" s="107">
        <f>K12/SUMIFS(K$3:K$722,$B$3:$B$722,$B738)*SUMIFS(Calculations!$E$3:$E$53,Calculations!$A$3:$A$53,$B738)</f>
        <v>0.24393443781290006</v>
      </c>
      <c r="L738" s="107">
        <f>L12/SUMIFS(L$3:L$722,$B$3:$B$722,$B738)*SUMIFS(Calculations!$E$3:$E$53,Calculations!$A$3:$A$53,$B738)</f>
        <v>0.25326150199487485</v>
      </c>
      <c r="M738" s="107">
        <f>M12/SUMIFS(M$3:M$722,$B$3:$B$722,$B738)*SUMIFS(Calculations!$E$3:$E$53,Calculations!$A$3:$A$53,$B738)</f>
        <v>0.25864125745164235</v>
      </c>
      <c r="N738" s="107">
        <f>N12/SUMIFS(N$3:N$722,$B$3:$B$722,$B738)*SUMIFS(Calculations!$E$3:$E$53,Calculations!$A$3:$A$53,$B738)</f>
        <v>0.26425452561500329</v>
      </c>
      <c r="O738" s="107">
        <f>O12/SUMIFS(O$3:O$722,$B$3:$B$722,$B738)*SUMIFS(Calculations!$E$3:$E$53,Calculations!$A$3:$A$53,$B738)</f>
        <v>0.26345895172226214</v>
      </c>
      <c r="P738" s="107">
        <f>P12/SUMIFS(P$3:P$722,$B$3:$B$722,$B738)*SUMIFS(Calculations!$E$3:$E$53,Calculations!$A$3:$A$53,$B738)</f>
        <v>0.26266815381579678</v>
      </c>
      <c r="Q738" s="107">
        <f>Q12/SUMIFS(Q$3:Q$722,$B$3:$B$722,$B738)*SUMIFS(Calculations!$E$3:$E$53,Calculations!$A$3:$A$53,$B738)</f>
        <v>0.26289750534843548</v>
      </c>
      <c r="R738" s="107">
        <f>R12/SUMIFS(R$3:R$722,$B$3:$B$722,$B738)*SUMIFS(Calculations!$E$3:$E$53,Calculations!$A$3:$A$53,$B738)</f>
        <v>0.26312725775263024</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1.5398804609381779E-4</v>
      </c>
      <c r="G740" s="107">
        <f>G14/SUMIFS(G$3:G$722,$B$3:$B$722,$B740)*SUMIFS(Calculations!$E$3:$E$53,Calculations!$A$3:$A$53,$B740)</f>
        <v>1.5606121295262383E-4</v>
      </c>
      <c r="H740" s="107">
        <f>H14/SUMIFS(H$3:H$722,$B$3:$B$722,$B740)*SUMIFS(Calculations!$E$3:$E$53,Calculations!$A$3:$A$53,$B740)</f>
        <v>1.5819096440467171E-4</v>
      </c>
      <c r="I740" s="107">
        <f>I14/SUMIFS(I$3:I$722,$B$3:$B$722,$B740)*SUMIFS(Calculations!$E$3:$E$53,Calculations!$A$3:$A$53,$B740)</f>
        <v>1.5798407974884735E-4</v>
      </c>
      <c r="J740" s="107">
        <f>J14/SUMIFS(J$3:J$722,$B$3:$B$722,$B740)*SUMIFS(Calculations!$E$3:$E$53,Calculations!$A$3:$A$53,$B740)</f>
        <v>1.5777773552032133E-4</v>
      </c>
      <c r="K740" s="107">
        <f>K14/SUMIFS(K$3:K$722,$B$3:$B$722,$B740)*SUMIFS(Calculations!$E$3:$E$53,Calculations!$A$3:$A$53,$B740)</f>
        <v>1.6358834255728998E-4</v>
      </c>
      <c r="L740" s="107">
        <f>L14/SUMIFS(L$3:L$722,$B$3:$B$722,$B740)*SUMIFS(Calculations!$E$3:$E$53,Calculations!$A$3:$A$53,$B740)</f>
        <v>1.698432977171064E-4</v>
      </c>
      <c r="M740" s="107">
        <f>M14/SUMIFS(M$3:M$722,$B$3:$B$722,$B740)*SUMIFS(Calculations!$E$3:$E$53,Calculations!$A$3:$A$53,$B740)</f>
        <v>1.7345109203441042E-4</v>
      </c>
      <c r="N740" s="107">
        <f>N14/SUMIFS(N$3:N$722,$B$3:$B$722,$B740)*SUMIFS(Calculations!$E$3:$E$53,Calculations!$A$3:$A$53,$B740)</f>
        <v>1.7721548562888166E-4</v>
      </c>
      <c r="O740" s="107">
        <f>O14/SUMIFS(O$3:O$722,$B$3:$B$722,$B740)*SUMIFS(Calculations!$E$3:$E$53,Calculations!$A$3:$A$53,$B740)</f>
        <v>1.7668195450608386E-4</v>
      </c>
      <c r="P740" s="107">
        <f>P14/SUMIFS(P$3:P$722,$B$3:$B$722,$B740)*SUMIFS(Calculations!$E$3:$E$53,Calculations!$A$3:$A$53,$B740)</f>
        <v>1.7615162627536608E-4</v>
      </c>
      <c r="Q740" s="107">
        <f>Q14/SUMIFS(Q$3:Q$722,$B$3:$B$722,$B740)*SUMIFS(Calculations!$E$3:$E$53,Calculations!$A$3:$A$53,$B740)</f>
        <v>1.7630543496848758E-4</v>
      </c>
      <c r="R740" s="107">
        <f>R14/SUMIFS(R$3:R$722,$B$3:$B$722,$B740)*SUMIFS(Calculations!$E$3:$E$53,Calculations!$A$3:$A$53,$B740)</f>
        <v>1.7645951249578451E-4</v>
      </c>
    </row>
    <row r="741" spans="2:18" ht="15.75" customHeight="1">
      <c r="B741" s="107" t="s">
        <v>536</v>
      </c>
      <c r="C741" s="107" t="s">
        <v>449</v>
      </c>
      <c r="D741" s="107" t="s">
        <v>650</v>
      </c>
      <c r="E741" s="107" t="str">
        <f t="shared" si="300"/>
        <v>solar PV</v>
      </c>
      <c r="F741" s="107">
        <f>F15/SUMIFS(F$3:F$722,$B$3:$B$722,$B741)*SUMIFS(Calculations!$E$3:$E$53,Calculations!$A$3:$A$53,$B741)</f>
        <v>1.4873432081391808E-4</v>
      </c>
      <c r="G741" s="107">
        <f>G15/SUMIFS(G$3:G$722,$B$3:$B$722,$B741)*SUMIFS(Calculations!$E$3:$E$53,Calculations!$A$3:$A$53,$B741)</f>
        <v>2.0139978296126413E-4</v>
      </c>
      <c r="H741" s="107">
        <f>H15/SUMIFS(H$3:H$722,$B$3:$B$722,$B741)*SUMIFS(Calculations!$E$3:$E$53,Calculations!$A$3:$A$53,$B741)</f>
        <v>2.5550268548676664E-4</v>
      </c>
      <c r="I741" s="107">
        <f>I15/SUMIFS(I$3:I$722,$B$3:$B$722,$B741)*SUMIFS(Calculations!$E$3:$E$53,Calculations!$A$3:$A$53,$B741)</f>
        <v>3.0526153097539725E-4</v>
      </c>
      <c r="J741" s="107">
        <f>J15/SUMIFS(J$3:J$722,$B$3:$B$722,$B741)*SUMIFS(Calculations!$E$3:$E$53,Calculations!$A$3:$A$53,$B741)</f>
        <v>3.5489039563809874E-4</v>
      </c>
      <c r="K741" s="107">
        <f>K15/SUMIFS(K$3:K$722,$B$3:$B$722,$B741)*SUMIFS(Calculations!$E$3:$E$53,Calculations!$A$3:$A$53,$B741)</f>
        <v>4.6922296467990506E-4</v>
      </c>
      <c r="L741" s="107">
        <f>L15/SUMIFS(L$3:L$722,$B$3:$B$722,$B741)*SUMIFS(Calculations!$E$3:$E$53,Calculations!$A$3:$A$53,$B741)</f>
        <v>5.9229876177187225E-4</v>
      </c>
      <c r="M741" s="107">
        <f>M15/SUMIFS(M$3:M$722,$B$3:$B$722,$B741)*SUMIFS(Calculations!$E$3:$E$53,Calculations!$A$3:$A$53,$B741)</f>
        <v>8.7943568636709242E-4</v>
      </c>
      <c r="N741" s="107">
        <f>N15/SUMIFS(N$3:N$722,$B$3:$B$722,$B741)*SUMIFS(Calculations!$E$3:$E$53,Calculations!$A$3:$A$53,$B741)</f>
        <v>1.1790360251386612E-3</v>
      </c>
      <c r="O741" s="107">
        <f>O15/SUMIFS(O$3:O$722,$B$3:$B$722,$B741)*SUMIFS(Calculations!$E$3:$E$53,Calculations!$A$3:$A$53,$B741)</f>
        <v>1.7484777905185981E-3</v>
      </c>
      <c r="P741" s="107">
        <f>P15/SUMIFS(P$3:P$722,$B$3:$B$722,$B741)*SUMIFS(Calculations!$E$3:$E$53,Calculations!$A$3:$A$53,$B741)</f>
        <v>2.3145010851806287E-3</v>
      </c>
      <c r="Q741" s="107">
        <f>Q15/SUMIFS(Q$3:Q$722,$B$3:$B$722,$B741)*SUMIFS(Calculations!$E$3:$E$53,Calculations!$A$3:$A$53,$B741)</f>
        <v>3.5014157290377853E-3</v>
      </c>
      <c r="R741" s="107">
        <f>R15/SUMIFS(R$3:R$722,$B$3:$B$722,$B741)*SUMIFS(Calculations!$E$3:$E$53,Calculations!$A$3:$A$53,$B741)</f>
        <v>4.690404918962914E-3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2.1734941457717621E-3</v>
      </c>
      <c r="G743" s="107">
        <f>G17/SUMIFS(G$3:G$722,$B$3:$B$722,$B743)*SUMIFS(Calculations!$E$3:$E$53,Calculations!$A$3:$A$53,$B743)</f>
        <v>2.2027562615341608E-3</v>
      </c>
      <c r="H743" s="107">
        <f>H17/SUMIFS(H$3:H$722,$B$3:$B$722,$B743)*SUMIFS(Calculations!$E$3:$E$53,Calculations!$A$3:$A$53,$B743)</f>
        <v>2.23281705151363E-3</v>
      </c>
      <c r="I743" s="107">
        <f>I17/SUMIFS(I$3:I$722,$B$3:$B$722,$B743)*SUMIFS(Calculations!$E$3:$E$53,Calculations!$A$3:$A$53,$B743)</f>
        <v>2.2298969379094197E-3</v>
      </c>
      <c r="J743" s="107">
        <f>J17/SUMIFS(J$3:J$722,$B$3:$B$722,$B743)*SUMIFS(Calculations!$E$3:$E$53,Calculations!$A$3:$A$53,$B743)</f>
        <v>2.2269844522711394E-3</v>
      </c>
      <c r="K743" s="107">
        <f>K17/SUMIFS(K$3:K$722,$B$3:$B$722,$B743)*SUMIFS(Calculations!$E$3:$E$53,Calculations!$A$3:$A$53,$B743)</f>
        <v>2.2975301197797008E-3</v>
      </c>
      <c r="L743" s="107">
        <f>L17/SUMIFS(L$3:L$722,$B$3:$B$722,$B743)*SUMIFS(Calculations!$E$3:$E$53,Calculations!$A$3:$A$53,$B743)</f>
        <v>2.3734705480650685E-3</v>
      </c>
      <c r="M743" s="107">
        <f>M17/SUMIFS(M$3:M$722,$B$3:$B$722,$B743)*SUMIFS(Calculations!$E$3:$E$53,Calculations!$A$3:$A$53,$B743)</f>
        <v>2.4117756391878443E-3</v>
      </c>
      <c r="N743" s="107">
        <f>N17/SUMIFS(N$3:N$722,$B$3:$B$722,$B743)*SUMIFS(Calculations!$E$3:$E$53,Calculations!$A$3:$A$53,$B743)</f>
        <v>2.4517433942692836E-3</v>
      </c>
      <c r="O743" s="107">
        <f>O17/SUMIFS(O$3:O$722,$B$3:$B$722,$B743)*SUMIFS(Calculations!$E$3:$E$53,Calculations!$A$3:$A$53,$B743)</f>
        <v>2.4321521847559106E-3</v>
      </c>
      <c r="P743" s="107">
        <f>P17/SUMIFS(P$3:P$722,$B$3:$B$722,$B743)*SUMIFS(Calculations!$E$3:$E$53,Calculations!$A$3:$A$53,$B743)</f>
        <v>2.4126785851196521E-3</v>
      </c>
      <c r="Q743" s="107">
        <f>Q17/SUMIFS(Q$3:Q$722,$B$3:$B$722,$B743)*SUMIFS(Calculations!$E$3:$E$53,Calculations!$A$3:$A$53,$B743)</f>
        <v>2.4027274838614946E-3</v>
      </c>
      <c r="R743" s="107">
        <f>R17/SUMIFS(R$3:R$722,$B$3:$B$722,$B743)*SUMIFS(Calculations!$E$3:$E$53,Calculations!$A$3:$A$53,$B743)</f>
        <v>2.3927589895935755E-3</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7.5969950956390211E-2</v>
      </c>
      <c r="G745" s="107">
        <f>G19/SUMIFS(G$3:G$722,$B$3:$B$722,$B745)*SUMIFS(Calculations!$E$3:$E$53,Calculations!$A$3:$A$53,$B745)</f>
        <v>7.6783038203809634E-2</v>
      </c>
      <c r="H745" s="107">
        <f>H19/SUMIFS(H$3:H$722,$B$3:$B$722,$B745)*SUMIFS(Calculations!$E$3:$E$53,Calculations!$A$3:$A$53,$B745)</f>
        <v>7.7676847469764387E-2</v>
      </c>
      <c r="I745" s="107">
        <f>I19/SUMIFS(I$3:I$722,$B$3:$B$722,$B745)*SUMIFS(Calculations!$E$3:$E$53,Calculations!$A$3:$A$53,$B745)</f>
        <v>7.8096525281284912E-2</v>
      </c>
      <c r="J745" s="107">
        <f>J19/SUMIFS(J$3:J$722,$B$3:$B$722,$B745)*SUMIFS(Calculations!$E$3:$E$53,Calculations!$A$3:$A$53,$B745)</f>
        <v>7.8538274638678227E-2</v>
      </c>
      <c r="K745" s="107">
        <f>K19/SUMIFS(K$3:K$722,$B$3:$B$722,$B745)*SUMIFS(Calculations!$E$3:$E$53,Calculations!$A$3:$A$53,$B745)</f>
        <v>8.6216439723909855E-2</v>
      </c>
      <c r="L745" s="107">
        <f>L19/SUMIFS(L$3:L$722,$B$3:$B$722,$B745)*SUMIFS(Calculations!$E$3:$E$53,Calculations!$A$3:$A$53,$B745)</f>
        <v>9.4955908175451034E-2</v>
      </c>
      <c r="M745" s="107">
        <f>M19/SUMIFS(M$3:M$722,$B$3:$B$722,$B745)*SUMIFS(Calculations!$E$3:$E$53,Calculations!$A$3:$A$53,$B745)</f>
        <v>8.3355546789160129E-2</v>
      </c>
      <c r="N745" s="107">
        <f>N19/SUMIFS(N$3:N$722,$B$3:$B$722,$B745)*SUMIFS(Calculations!$E$3:$E$53,Calculations!$A$3:$A$53,$B745)</f>
        <v>7.3585882426667817E-2</v>
      </c>
      <c r="O745" s="107">
        <f>O19/SUMIFS(O$3:O$722,$B$3:$B$722,$B745)*SUMIFS(Calculations!$E$3:$E$53,Calculations!$A$3:$A$53,$B745)</f>
        <v>7.1610192700370653E-2</v>
      </c>
      <c r="P745" s="107">
        <f>P19/SUMIFS(P$3:P$722,$B$3:$B$722,$B745)*SUMIFS(Calculations!$E$3:$E$53,Calculations!$A$3:$A$53,$B745)</f>
        <v>6.9636367264460264E-2</v>
      </c>
      <c r="Q745" s="107">
        <f>Q19/SUMIFS(Q$3:Q$722,$B$3:$B$722,$B745)*SUMIFS(Calculations!$E$3:$E$53,Calculations!$A$3:$A$53,$B745)</f>
        <v>7.0075399831262944E-2</v>
      </c>
      <c r="R745" s="107">
        <f>R19/SUMIFS(R$3:R$722,$B$3:$B$722,$B745)*SUMIFS(Calculations!$E$3:$E$53,Calculations!$A$3:$A$53,$B745)</f>
        <v>7.0519822868184034E-2</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1.1813249845697928E-2</v>
      </c>
      <c r="G748" s="107">
        <f>G22/SUMIFS(G$3:G$722,$B$3:$B$722,$B748)*SUMIFS(Calculations!$E$3:$E$53,Calculations!$A$3:$A$53,$B748)</f>
        <v>1.2381602459221991E-2</v>
      </c>
      <c r="H748" s="107">
        <f>H22/SUMIFS(H$3:H$722,$B$3:$B$722,$B748)*SUMIFS(Calculations!$E$3:$E$53,Calculations!$A$3:$A$53,$B748)</f>
        <v>1.3006380223120889E-2</v>
      </c>
      <c r="I748" s="107">
        <f>I22/SUMIFS(I$3:I$722,$B$3:$B$722,$B748)*SUMIFS(Calculations!$E$3:$E$53,Calculations!$A$3:$A$53,$B748)</f>
        <v>1.3335347343448592E-2</v>
      </c>
      <c r="J748" s="107">
        <f>J22/SUMIFS(J$3:J$722,$B$3:$B$722,$B748)*SUMIFS(Calculations!$E$3:$E$53,Calculations!$A$3:$A$53,$B748)</f>
        <v>1.3681615385310937E-2</v>
      </c>
      <c r="K748" s="107">
        <f>K22/SUMIFS(K$3:K$722,$B$3:$B$722,$B748)*SUMIFS(Calculations!$E$3:$E$53,Calculations!$A$3:$A$53,$B748)</f>
        <v>1.4567885766229848E-2</v>
      </c>
      <c r="L748" s="107">
        <f>L22/SUMIFS(L$3:L$722,$B$3:$B$722,$B748)*SUMIFS(Calculations!$E$3:$E$53,Calculations!$A$3:$A$53,$B748)</f>
        <v>1.5576659600550513E-2</v>
      </c>
      <c r="M748" s="107">
        <f>M22/SUMIFS(M$3:M$722,$B$3:$B$722,$B748)*SUMIFS(Calculations!$E$3:$E$53,Calculations!$A$3:$A$53,$B748)</f>
        <v>1.424876586236646E-2</v>
      </c>
      <c r="N748" s="107">
        <f>N22/SUMIFS(N$3:N$722,$B$3:$B$722,$B748)*SUMIFS(Calculations!$E$3:$E$53,Calculations!$A$3:$A$53,$B748)</f>
        <v>1.3130432070934339E-2</v>
      </c>
      <c r="O748" s="107">
        <f>O22/SUMIFS(O$3:O$722,$B$3:$B$722,$B748)*SUMIFS(Calculations!$E$3:$E$53,Calculations!$A$3:$A$53,$B748)</f>
        <v>1.312423411060782E-2</v>
      </c>
      <c r="P748" s="107">
        <f>P22/SUMIFS(P$3:P$722,$B$3:$B$722,$B748)*SUMIFS(Calculations!$E$3:$E$53,Calculations!$A$3:$A$53,$B748)</f>
        <v>1.3118041998769399E-2</v>
      </c>
      <c r="Q748" s="107">
        <f>Q22/SUMIFS(Q$3:Q$722,$B$3:$B$722,$B748)*SUMIFS(Calculations!$E$3:$E$53,Calculations!$A$3:$A$53,$B748)</f>
        <v>1.3203222703705299E-2</v>
      </c>
      <c r="R748" s="107">
        <f>R22/SUMIFS(R$3:R$722,$B$3:$B$722,$B748)*SUMIFS(Calculations!$E$3:$E$53,Calculations!$A$3:$A$53,$B748)</f>
        <v>1.3289449262820002E-2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0.10381514503280398</v>
      </c>
      <c r="G751" s="107">
        <f>G25/SUMIFS(G$3:G$722,$B$3:$B$722,$B751)*SUMIFS(Calculations!$E$3:$E$53,Calculations!$A$3:$A$53,$B751)</f>
        <v>9.9509408098436086E-2</v>
      </c>
      <c r="H751" s="107">
        <f>H25/SUMIFS(H$3:H$722,$B$3:$B$722,$B751)*SUMIFS(Calculations!$E$3:$E$53,Calculations!$A$3:$A$53,$B751)</f>
        <v>9.4776204397460387E-2</v>
      </c>
      <c r="I751" s="107">
        <f>I25/SUMIFS(I$3:I$722,$B$3:$B$722,$B751)*SUMIFS(Calculations!$E$3:$E$53,Calculations!$A$3:$A$53,$B751)</f>
        <v>9.201129034432079E-2</v>
      </c>
      <c r="J751" s="107">
        <f>J25/SUMIFS(J$3:J$722,$B$3:$B$722,$B751)*SUMIFS(Calculations!$E$3:$E$53,Calculations!$A$3:$A$53,$B751)</f>
        <v>8.9100964916829409E-2</v>
      </c>
      <c r="K751" s="107">
        <f>K25/SUMIFS(K$3:K$722,$B$3:$B$722,$B751)*SUMIFS(Calculations!$E$3:$E$53,Calculations!$A$3:$A$53,$B751)</f>
        <v>7.5376907450224448E-2</v>
      </c>
      <c r="L751" s="107">
        <f>L25/SUMIFS(L$3:L$722,$B$3:$B$722,$B751)*SUMIFS(Calculations!$E$3:$E$53,Calculations!$A$3:$A$53,$B751)</f>
        <v>5.9755861806489854E-2</v>
      </c>
      <c r="M751" s="107">
        <f>M25/SUMIFS(M$3:M$722,$B$3:$B$722,$B751)*SUMIFS(Calculations!$E$3:$E$53,Calculations!$A$3:$A$53,$B751)</f>
        <v>7.9353812500267545E-2</v>
      </c>
      <c r="N751" s="107">
        <f>N25/SUMIFS(N$3:N$722,$B$3:$B$722,$B751)*SUMIFS(Calculations!$E$3:$E$53,Calculations!$A$3:$A$53,$B751)</f>
        <v>9.5858936271424514E-2</v>
      </c>
      <c r="O751" s="107">
        <f>O25/SUMIFS(O$3:O$722,$B$3:$B$722,$B751)*SUMIFS(Calculations!$E$3:$E$53,Calculations!$A$3:$A$53,$B751)</f>
        <v>9.6714179393364269E-2</v>
      </c>
      <c r="P751" s="107">
        <f>P25/SUMIFS(P$3:P$722,$B$3:$B$722,$B751)*SUMIFS(Calculations!$E$3:$E$53,Calculations!$A$3:$A$53,$B751)</f>
        <v>9.7568615495097627E-2</v>
      </c>
      <c r="Q751" s="107">
        <f>Q25/SUMIFS(Q$3:Q$722,$B$3:$B$722,$B751)*SUMIFS(Calculations!$E$3:$E$53,Calculations!$A$3:$A$53,$B751)</f>
        <v>9.6240764350147057E-2</v>
      </c>
      <c r="R751" s="107">
        <f>R25/SUMIFS(R$3:R$722,$B$3:$B$722,$B751)*SUMIFS(Calculations!$E$3:$E$53,Calculations!$A$3:$A$53,$B751)</f>
        <v>9.4896609763356871E-2</v>
      </c>
    </row>
    <row r="752" spans="2:18" ht="15.75" customHeight="1">
      <c r="B752" s="107" t="s">
        <v>539</v>
      </c>
      <c r="C752" s="107" t="s">
        <v>449</v>
      </c>
      <c r="D752" s="107" t="s">
        <v>646</v>
      </c>
      <c r="E752" s="107" t="str">
        <f t="shared" si="300"/>
        <v>natural gas peaker</v>
      </c>
      <c r="F752" s="107">
        <f>F26/SUMIFS(F$3:F$722,$B$3:$B$722,$B752)*SUMIFS(Calculations!$E$3:$E$53,Calculations!$A$3:$A$53,$B752)</f>
        <v>3.5313199377228204E-4</v>
      </c>
      <c r="G752" s="107">
        <f>G26/SUMIFS(G$3:G$722,$B$3:$B$722,$B752)*SUMIFS(Calculations!$E$3:$E$53,Calculations!$A$3:$A$53,$B752)</f>
        <v>3.15744086185444E-4</v>
      </c>
      <c r="H752" s="107">
        <f>H26/SUMIFS(H$3:H$722,$B$3:$B$722,$B752)*SUMIFS(Calculations!$E$3:$E$53,Calculations!$A$3:$A$53,$B752)</f>
        <v>2.7464436614698832E-4</v>
      </c>
      <c r="I752" s="107">
        <f>I26/SUMIFS(I$3:I$722,$B$3:$B$722,$B752)*SUMIFS(Calculations!$E$3:$E$53,Calculations!$A$3:$A$53,$B752)</f>
        <v>2.7969380254290178E-4</v>
      </c>
      <c r="J752" s="107">
        <f>J26/SUMIFS(J$3:J$722,$B$3:$B$722,$B752)*SUMIFS(Calculations!$E$3:$E$53,Calculations!$A$3:$A$53,$B752)</f>
        <v>2.8500879709791893E-4</v>
      </c>
      <c r="K752" s="107">
        <f>K26/SUMIFS(K$3:K$722,$B$3:$B$722,$B752)*SUMIFS(Calculations!$E$3:$E$53,Calculations!$A$3:$A$53,$B752)</f>
        <v>2.2158911021449173E-4</v>
      </c>
      <c r="L752" s="107">
        <f>L26/SUMIFS(L$3:L$722,$B$3:$B$722,$B752)*SUMIFS(Calculations!$E$3:$E$53,Calculations!$A$3:$A$53,$B752)</f>
        <v>1.4940332799024634E-4</v>
      </c>
      <c r="M752" s="107">
        <f>M26/SUMIFS(M$3:M$722,$B$3:$B$722,$B752)*SUMIFS(Calculations!$E$3:$E$53,Calculations!$A$3:$A$53,$B752)</f>
        <v>1.3660445581701458E-4</v>
      </c>
      <c r="N752" s="107">
        <f>N26/SUMIFS(N$3:N$722,$B$3:$B$722,$B752)*SUMIFS(Calculations!$E$3:$E$53,Calculations!$A$3:$A$53,$B752)</f>
        <v>1.2582542220012331E-4</v>
      </c>
      <c r="O752" s="107">
        <f>O26/SUMIFS(O$3:O$722,$B$3:$B$722,$B752)*SUMIFS(Calculations!$E$3:$E$53,Calculations!$A$3:$A$53,$B752)</f>
        <v>1.2576602880235463E-4</v>
      </c>
      <c r="P752" s="107">
        <f>P26/SUMIFS(P$3:P$722,$B$3:$B$722,$B752)*SUMIFS(Calculations!$E$3:$E$53,Calculations!$A$3:$A$53,$B752)</f>
        <v>1.2570669144908471E-4</v>
      </c>
      <c r="Q752" s="107">
        <f>Q26/SUMIFS(Q$3:Q$722,$B$3:$B$722,$B752)*SUMIFS(Calculations!$E$3:$E$53,Calculations!$A$3:$A$53,$B752)</f>
        <v>1.2647370018284001E-4</v>
      </c>
      <c r="R752" s="107">
        <f>R26/SUMIFS(R$3:R$722,$B$3:$B$722,$B752)*SUMIFS(Calculations!$E$3:$E$53,Calculations!$A$3:$A$53,$B752)</f>
        <v>1.2725012629920539E-4</v>
      </c>
    </row>
    <row r="753" spans="2:18" ht="15.75" customHeight="1">
      <c r="B753" s="107" t="s">
        <v>539</v>
      </c>
      <c r="C753" s="107" t="s">
        <v>449</v>
      </c>
      <c r="D753" s="107" t="s">
        <v>647</v>
      </c>
      <c r="E753" s="107" t="str">
        <f t="shared" si="300"/>
        <v>nuclear</v>
      </c>
      <c r="F753" s="107">
        <f>F27/SUMIFS(F$3:F$722,$B$3:$B$722,$B753)*SUMIFS(Calculations!$E$3:$E$53,Calculations!$A$3:$A$53,$B753)</f>
        <v>5.9847978680632706E-2</v>
      </c>
      <c r="G753" s="107">
        <f>G27/SUMIFS(G$3:G$722,$B$3:$B$722,$B753)*SUMIFS(Calculations!$E$3:$E$53,Calculations!$A$3:$A$53,$B753)</f>
        <v>6.2678290657081512E-2</v>
      </c>
      <c r="H753" s="107">
        <f>H27/SUMIFS(H$3:H$722,$B$3:$B$722,$B753)*SUMIFS(Calculations!$E$3:$E$53,Calculations!$A$3:$A$53,$B753)</f>
        <v>6.578959153914761E-2</v>
      </c>
      <c r="I753" s="107">
        <f>I27/SUMIFS(I$3:I$722,$B$3:$B$722,$B753)*SUMIFS(Calculations!$E$3:$E$53,Calculations!$A$3:$A$53,$B753)</f>
        <v>6.7475256955805418E-2</v>
      </c>
      <c r="J753" s="107">
        <f>J27/SUMIFS(J$3:J$722,$B$3:$B$722,$B753)*SUMIFS(Calculations!$E$3:$E$53,Calculations!$A$3:$A$53,$B753)</f>
        <v>6.9249574287214496E-2</v>
      </c>
      <c r="K753" s="107">
        <f>K27/SUMIFS(K$3:K$722,$B$3:$B$722,$B753)*SUMIFS(Calculations!$E$3:$E$53,Calculations!$A$3:$A$53,$B753)</f>
        <v>7.3726151629613434E-2</v>
      </c>
      <c r="L753" s="107">
        <f>L27/SUMIFS(L$3:L$722,$B$3:$B$722,$B753)*SUMIFS(Calculations!$E$3:$E$53,Calculations!$A$3:$A$53,$B753)</f>
        <v>7.8821497460354897E-2</v>
      </c>
      <c r="M753" s="107">
        <f>M27/SUMIFS(M$3:M$722,$B$3:$B$722,$B753)*SUMIFS(Calculations!$E$3:$E$53,Calculations!$A$3:$A$53,$B753)</f>
        <v>7.2069129329949827E-2</v>
      </c>
      <c r="N753" s="107">
        <f>N27/SUMIFS(N$3:N$722,$B$3:$B$722,$B753)*SUMIFS(Calculations!$E$3:$E$53,Calculations!$A$3:$A$53,$B753)</f>
        <v>6.6382378022011482E-2</v>
      </c>
      <c r="O753" s="107">
        <f>O27/SUMIFS(O$3:O$722,$B$3:$B$722,$B753)*SUMIFS(Calculations!$E$3:$E$53,Calculations!$A$3:$A$53,$B753)</f>
        <v>6.6351043535595677E-2</v>
      </c>
      <c r="P753" s="107">
        <f>P27/SUMIFS(P$3:P$722,$B$3:$B$722,$B753)*SUMIFS(Calculations!$E$3:$E$53,Calculations!$A$3:$A$53,$B753)</f>
        <v>6.6319738616870072E-2</v>
      </c>
      <c r="Q753" s="107">
        <f>Q27/SUMIFS(Q$3:Q$722,$B$3:$B$722,$B753)*SUMIFS(Calculations!$E$3:$E$53,Calculations!$A$3:$A$53,$B753)</f>
        <v>6.6724393437970916E-2</v>
      </c>
      <c r="R753" s="107">
        <f>R27/SUMIFS(R$3:R$722,$B$3:$B$722,$B753)*SUMIFS(Calculations!$E$3:$E$53,Calculations!$A$3:$A$53,$B753)</f>
        <v>6.7134016637015334E-2</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1.6774479177943764E-4</v>
      </c>
      <c r="G755" s="107">
        <f>G29/SUMIFS(G$3:G$722,$B$3:$B$722,$B755)*SUMIFS(Calculations!$E$3:$E$53,Calculations!$A$3:$A$53,$B755)</f>
        <v>1.7567772625152355E-4</v>
      </c>
      <c r="H755" s="107">
        <f>H29/SUMIFS(H$3:H$722,$B$3:$B$722,$B755)*SUMIFS(Calculations!$E$3:$E$53,Calculations!$A$3:$A$53,$B755)</f>
        <v>1.8439822993654187E-4</v>
      </c>
      <c r="I755" s="107">
        <f>I29/SUMIFS(I$3:I$722,$B$3:$B$722,$B755)*SUMIFS(Calculations!$E$3:$E$53,Calculations!$A$3:$A$53,$B755)</f>
        <v>1.8912289400307563E-4</v>
      </c>
      <c r="J755" s="107">
        <f>J29/SUMIFS(J$3:J$722,$B$3:$B$722,$B755)*SUMIFS(Calculations!$E$3:$E$53,Calculations!$A$3:$A$53,$B755)</f>
        <v>1.9409603591812882E-4</v>
      </c>
      <c r="K755" s="107">
        <f>K29/SUMIFS(K$3:K$722,$B$3:$B$722,$B755)*SUMIFS(Calculations!$E$3:$E$53,Calculations!$A$3:$A$53,$B755)</f>
        <v>2.0664320210050588E-4</v>
      </c>
      <c r="L755" s="107">
        <f>L29/SUMIFS(L$3:L$722,$B$3:$B$722,$B755)*SUMIFS(Calculations!$E$3:$E$53,Calculations!$A$3:$A$53,$B755)</f>
        <v>2.2092468234870255E-4</v>
      </c>
      <c r="M755" s="107">
        <f>M29/SUMIFS(M$3:M$722,$B$3:$B$722,$B755)*SUMIFS(Calculations!$E$3:$E$53,Calculations!$A$3:$A$53,$B755)</f>
        <v>2.0199882033927348E-4</v>
      </c>
      <c r="N755" s="107">
        <f>N29/SUMIFS(N$3:N$722,$B$3:$B$722,$B755)*SUMIFS(Calculations!$E$3:$E$53,Calculations!$A$3:$A$53,$B755)</f>
        <v>1.8605972038834634E-4</v>
      </c>
      <c r="O755" s="107">
        <f>O29/SUMIFS(O$3:O$722,$B$3:$B$722,$B755)*SUMIFS(Calculations!$E$3:$E$53,Calculations!$A$3:$A$53,$B755)</f>
        <v>1.8597189458344513E-4</v>
      </c>
      <c r="P755" s="107">
        <f>P29/SUMIFS(P$3:P$722,$B$3:$B$722,$B755)*SUMIFS(Calculations!$E$3:$E$53,Calculations!$A$3:$A$53,$B755)</f>
        <v>1.858841516522875E-4</v>
      </c>
      <c r="Q755" s="107">
        <f>Q29/SUMIFS(Q$3:Q$722,$B$3:$B$722,$B755)*SUMIFS(Calculations!$E$3:$E$53,Calculations!$A$3:$A$53,$B755)</f>
        <v>1.8701833763825587E-4</v>
      </c>
      <c r="R755" s="107">
        <f>R29/SUMIFS(R$3:R$722,$B$3:$B$722,$B755)*SUMIFS(Calculations!$E$3:$E$53,Calculations!$A$3:$A$53,$B755)</f>
        <v>1.8816644923277438E-4</v>
      </c>
    </row>
    <row r="756" spans="2:18" ht="15.75" customHeight="1">
      <c r="B756" s="107" t="s">
        <v>539</v>
      </c>
      <c r="C756" s="107" t="s">
        <v>449</v>
      </c>
      <c r="D756" s="107" t="s">
        <v>650</v>
      </c>
      <c r="E756" s="107" t="str">
        <f t="shared" si="300"/>
        <v>solar PV</v>
      </c>
      <c r="F756" s="107">
        <f>F30/SUMIFS(F$3:F$722,$B$3:$B$722,$B756)*SUMIFS(Calculations!$E$3:$E$53,Calculations!$A$3:$A$53,$B756)</f>
        <v>6.6581943996811647E-5</v>
      </c>
      <c r="G756" s="107">
        <f>G30/SUMIFS(G$3:G$722,$B$3:$B$722,$B756)*SUMIFS(Calculations!$E$3:$E$53,Calculations!$A$3:$A$53,$B756)</f>
        <v>1.8178230504473417E-4</v>
      </c>
      <c r="H756" s="107">
        <f>H30/SUMIFS(H$3:H$722,$B$3:$B$722,$B756)*SUMIFS(Calculations!$E$3:$E$53,Calculations!$A$3:$A$53,$B756)</f>
        <v>3.0841957610361072E-4</v>
      </c>
      <c r="I756" s="107">
        <f>I30/SUMIFS(I$3:I$722,$B$3:$B$722,$B756)*SUMIFS(Calculations!$E$3:$E$53,Calculations!$A$3:$A$53,$B756)</f>
        <v>6.2443190535984747E-4</v>
      </c>
      <c r="J756" s="107">
        <f>J30/SUMIFS(J$3:J$722,$B$3:$B$722,$B756)*SUMIFS(Calculations!$E$3:$E$53,Calculations!$A$3:$A$53,$B756)</f>
        <v>9.5706384239632682E-4</v>
      </c>
      <c r="K756" s="107">
        <f>K30/SUMIFS(K$3:K$722,$B$3:$B$722,$B756)*SUMIFS(Calculations!$E$3:$E$53,Calculations!$A$3:$A$53,$B756)</f>
        <v>1.6800707561685196E-3</v>
      </c>
      <c r="L756" s="107">
        <f>L30/SUMIFS(L$3:L$722,$B$3:$B$722,$B756)*SUMIFS(Calculations!$E$3:$E$53,Calculations!$A$3:$A$53,$B756)</f>
        <v>2.5030142645481178E-3</v>
      </c>
      <c r="M756" s="107">
        <f>M30/SUMIFS(M$3:M$722,$B$3:$B$722,$B756)*SUMIFS(Calculations!$E$3:$E$53,Calculations!$A$3:$A$53,$B756)</f>
        <v>2.638886830732828E-3</v>
      </c>
      <c r="N756" s="107">
        <f>N30/SUMIFS(N$3:N$722,$B$3:$B$722,$B756)*SUMIFS(Calculations!$E$3:$E$53,Calculations!$A$3:$A$53,$B756)</f>
        <v>2.7533168319622617E-3</v>
      </c>
      <c r="O756" s="107">
        <f>O30/SUMIFS(O$3:O$722,$B$3:$B$722,$B756)*SUMIFS(Calculations!$E$3:$E$53,Calculations!$A$3:$A$53,$B756)</f>
        <v>3.1296329312495326E-3</v>
      </c>
      <c r="P756" s="107">
        <f>P30/SUMIFS(P$3:P$722,$B$3:$B$722,$B756)*SUMIFS(Calculations!$E$3:$E$53,Calculations!$A$3:$A$53,$B756)</f>
        <v>3.5055939330349228E-3</v>
      </c>
      <c r="Q756" s="107">
        <f>Q30/SUMIFS(Q$3:Q$722,$B$3:$B$722,$B756)*SUMIFS(Calculations!$E$3:$E$53,Calculations!$A$3:$A$53,$B756)</f>
        <v>3.9036823531123097E-3</v>
      </c>
      <c r="R756" s="107">
        <f>R30/SUMIFS(R$3:R$722,$B$3:$B$722,$B756)*SUMIFS(Calculations!$E$3:$E$53,Calculations!$A$3:$A$53,$B756)</f>
        <v>4.3066585284387933E-3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1.7189127498211027E-4</v>
      </c>
      <c r="G758" s="107">
        <f>G32/SUMIFS(G$3:G$722,$B$3:$B$722,$B758)*SUMIFS(Calculations!$E$3:$E$53,Calculations!$A$3:$A$53,$B758)</f>
        <v>1.8013098402454463E-4</v>
      </c>
      <c r="H758" s="107">
        <f>H32/SUMIFS(H$3:H$722,$B$3:$B$722,$B758)*SUMIFS(Calculations!$E$3:$E$53,Calculations!$A$3:$A$53,$B758)</f>
        <v>1.8918871837503824E-4</v>
      </c>
      <c r="I758" s="107">
        <f>I32/SUMIFS(I$3:I$722,$B$3:$B$722,$B758)*SUMIFS(Calculations!$E$3:$E$53,Calculations!$A$3:$A$53,$B758)</f>
        <v>1.9400599328992345E-4</v>
      </c>
      <c r="J758" s="107">
        <f>J32/SUMIFS(J$3:J$722,$B$3:$B$722,$B758)*SUMIFS(Calculations!$E$3:$E$53,Calculations!$A$3:$A$53,$B758)</f>
        <v>1.9907661661005421E-4</v>
      </c>
      <c r="K758" s="107">
        <f>K32/SUMIFS(K$3:K$722,$B$3:$B$722,$B758)*SUMIFS(Calculations!$E$3:$E$53,Calculations!$A$3:$A$53,$B758)</f>
        <v>2.0998688159437235E-4</v>
      </c>
      <c r="L758" s="107">
        <f>L32/SUMIFS(L$3:L$722,$B$3:$B$722,$B758)*SUMIFS(Calculations!$E$3:$E$53,Calculations!$A$3:$A$53,$B758)</f>
        <v>2.2240520232204216E-4</v>
      </c>
      <c r="M758" s="107">
        <f>M32/SUMIFS(M$3:M$722,$B$3:$B$722,$B758)*SUMIFS(Calculations!$E$3:$E$53,Calculations!$A$3:$A$53,$B758)</f>
        <v>2.0092993142234607E-4</v>
      </c>
      <c r="N758" s="107">
        <f>N32/SUMIFS(N$3:N$722,$B$3:$B$722,$B758)*SUMIFS(Calculations!$E$3:$E$53,Calculations!$A$3:$A$53,$B758)</f>
        <v>1.8284375446655103E-4</v>
      </c>
      <c r="O758" s="107">
        <f>O32/SUMIFS(O$3:O$722,$B$3:$B$722,$B758)*SUMIFS(Calculations!$E$3:$E$53,Calculations!$A$3:$A$53,$B758)</f>
        <v>9.646539254817353E-4</v>
      </c>
      <c r="P758" s="107">
        <f>P32/SUMIFS(P$3:P$722,$B$3:$B$722,$B758)*SUMIFS(Calculations!$E$3:$E$53,Calculations!$A$3:$A$53,$B758)</f>
        <v>1.7457263687217911E-3</v>
      </c>
      <c r="Q758" s="107">
        <f>Q32/SUMIFS(Q$3:Q$722,$B$3:$B$722,$B758)*SUMIFS(Calculations!$E$3:$E$53,Calculations!$A$3:$A$53,$B758)</f>
        <v>1.7447198060358523E-3</v>
      </c>
      <c r="R758" s="107">
        <f>R32/SUMIFS(R$3:R$722,$B$3:$B$722,$B758)*SUMIFS(Calculations!$E$3:$E$53,Calculations!$A$3:$A$53,$B758)</f>
        <v>1.7437008847084564E-3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1.0000000000000002</v>
      </c>
      <c r="H1449" s="95">
        <f t="shared" si="312"/>
        <v>1.0000000000000004</v>
      </c>
      <c r="I1449" s="95">
        <f t="shared" si="312"/>
        <v>1.0000000000000002</v>
      </c>
      <c r="J1449" s="95">
        <f t="shared" si="312"/>
        <v>1.0000000000000002</v>
      </c>
      <c r="K1449" s="95">
        <f t="shared" si="312"/>
        <v>1</v>
      </c>
      <c r="L1449" s="95">
        <f t="shared" si="312"/>
        <v>1</v>
      </c>
      <c r="M1449" s="95">
        <f t="shared" si="312"/>
        <v>0.99999999999999989</v>
      </c>
      <c r="N1449" s="95">
        <f t="shared" si="312"/>
        <v>0.99999999999999989</v>
      </c>
      <c r="O1449" s="95">
        <f t="shared" si="312"/>
        <v>0.99999999999999989</v>
      </c>
      <c r="P1449" s="95">
        <f t="shared" si="312"/>
        <v>1</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MS</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4929.8788349999995</v>
      </c>
      <c r="R4" s="91">
        <f t="shared" ref="R4:R53" si="2">Q4/$Q$54</f>
        <v>0.34370323345751758</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1662.681</v>
      </c>
      <c r="R7" s="91">
        <f t="shared" si="2"/>
        <v>0.11591944853719288</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5296.5879999999997</v>
      </c>
      <c r="R21" s="91">
        <f t="shared" si="2"/>
        <v>0.36926960739234604</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2454.2692618000001</v>
      </c>
      <c r="R45" s="91">
        <f t="shared" si="2"/>
        <v>0.17110771061294347</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14343.4170968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f t="shared" si="6"/>
        <v>4042.3580000000002</v>
      </c>
      <c r="M154" s="91" t="str">
        <f t="shared" si="7"/>
        <v>LA</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f t="shared" si="8"/>
        <v>1662.681</v>
      </c>
      <c r="M209" s="91" t="str">
        <f t="shared" si="9"/>
        <v>AR</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f t="shared" si="8"/>
        <v>1254.23</v>
      </c>
      <c r="M211" s="91" t="str">
        <f t="shared" si="9"/>
        <v>LA</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f t="shared" si="8"/>
        <v>1162.2706949999999</v>
      </c>
      <c r="M213" s="91" t="str">
        <f t="shared" si="9"/>
        <v>AL</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f t="shared" si="8"/>
        <v>1837.7293050000001</v>
      </c>
      <c r="M214" s="91" t="str">
        <f t="shared" si="9"/>
        <v>AL</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f t="shared" si="8"/>
        <v>483.36726179999999</v>
      </c>
      <c r="M215" s="91" t="str">
        <f t="shared" si="9"/>
        <v>TN</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f t="shared" si="8"/>
        <v>1929.878835</v>
      </c>
      <c r="M216" s="91" t="str">
        <f t="shared" si="9"/>
        <v>AL</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f t="shared" si="8"/>
        <v>1970.902</v>
      </c>
      <c r="M217" s="91" t="str">
        <f t="shared" si="9"/>
        <v>TN</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14343.4170968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0.34370323345751758</v>
      </c>
      <c r="D4" s="91">
        <f t="shared" si="0"/>
        <v>0.34370323345751758</v>
      </c>
      <c r="E4" s="91">
        <f t="shared" si="1"/>
        <v>0.74779432547994462</v>
      </c>
    </row>
    <row r="5" spans="1:5" ht="14.75">
      <c r="A5" s="111" t="s">
        <v>539</v>
      </c>
      <c r="B5" s="91">
        <f>IF(SUMIFS('EIA SEDS data'!$AE$20:$AE$119,'EIA SEDS data'!$B$20:$B$119,A5,'EIA SEDS data'!$A$20:$A$119,"exports")&gt;0, 1, 0)</f>
        <v>1</v>
      </c>
      <c r="C5" s="91">
        <f>SUMIFS('Cross border connections'!$R$4:$R$53,'Cross border connections'!$P$4:$P$53,Calculations!A5)</f>
        <v>0.11591944853719288</v>
      </c>
      <c r="D5" s="91">
        <f t="shared" si="0"/>
        <v>0.11591944853719288</v>
      </c>
      <c r="E5" s="91">
        <f t="shared" si="1"/>
        <v>0.25220567452005543</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0.36926960739234604</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0.17110771061294347</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0.45962268199471046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0.20415092660573175</v>
      </c>
      <c r="C60" s="91">
        <f>SUMIFS('ReEDs Generation Data'!H$729:H$1448,'ReEDs Generation Data'!$E$729:$E$1448,Calculations!$A60)</f>
        <v>0.18698920494746046</v>
      </c>
      <c r="D60" s="91">
        <f>SUMIFS('ReEDs Generation Data'!I$729:I$1448,'ReEDs Generation Data'!$E$729:$E$1448,Calculations!$A60)</f>
        <v>0.20306958994192098</v>
      </c>
      <c r="E60" s="91">
        <f>SUMIFS('ReEDs Generation Data'!J$729:J$1448,'ReEDs Generation Data'!$E$729:$E$1448,Calculations!$A60)</f>
        <v>0.21913113734068801</v>
      </c>
      <c r="F60" s="91">
        <f>SUMIFS('ReEDs Generation Data'!K$729:K$1448,'ReEDs Generation Data'!$E$729:$E$1448,Calculations!$A60)</f>
        <v>0.24668425077382369</v>
      </c>
      <c r="G60" s="91">
        <f>SUMIFS('ReEDs Generation Data'!L$729:L$1448,'ReEDs Generation Data'!$E$729:$E$1448,Calculations!$A60)</f>
        <v>0.2768185425078325</v>
      </c>
      <c r="H60" s="91">
        <f>SUMIFS('ReEDs Generation Data'!M$729:M$1448,'ReEDs Generation Data'!$E$729:$E$1448,Calculations!$A60)</f>
        <v>0.26840925785920111</v>
      </c>
      <c r="I60" s="91">
        <f>SUMIFS('ReEDs Generation Data'!N$729:N$1448,'ReEDs Generation Data'!$E$729:$E$1448,Calculations!$A60)</f>
        <v>0.26196918154253951</v>
      </c>
      <c r="J60" s="91">
        <f>SUMIFS('ReEDs Generation Data'!O$729:O$1448,'ReEDs Generation Data'!$E$729:$E$1448,Calculations!$A60)</f>
        <v>0.25996114239673962</v>
      </c>
      <c r="K60" s="91">
        <f>SUMIFS('ReEDs Generation Data'!P$729:P$1448,'ReEDs Generation Data'!$E$729:$E$1448,Calculations!$A60)</f>
        <v>0.25795516174124311</v>
      </c>
      <c r="L60" s="91">
        <f>SUMIFS('ReEDs Generation Data'!Q$729:Q$1448,'ReEDs Generation Data'!$E$729:$E$1448,Calculations!$A60)</f>
        <v>0.2603351559520295</v>
      </c>
      <c r="M60" s="91">
        <f>SUMIFS('ReEDs Generation Data'!R$729:R$1448,'ReEDs Generation Data'!$E$729:$E$1448,Calculations!$A60)</f>
        <v>0.26272393313834103</v>
      </c>
    </row>
    <row r="61" spans="1:33" ht="15.75" customHeight="1">
      <c r="A61" s="111" t="s">
        <v>634</v>
      </c>
      <c r="B61" s="91">
        <f>SUMIFS('ReEDs Generation Data'!G$729:G$1448,'ReEDs Generation Data'!$E$729:$E$1448,Calculations!$A61)</f>
        <v>0.45256945051544661</v>
      </c>
      <c r="C61" s="91">
        <f>SUMIFS('ReEDs Generation Data'!H$729:H$1448,'ReEDs Generation Data'!$E$729:$E$1448,Calculations!$A61)</f>
        <v>0.45150324027216088</v>
      </c>
      <c r="D61" s="91">
        <f>SUMIFS('ReEDs Generation Data'!I$729:I$1448,'ReEDs Generation Data'!$E$729:$E$1448,Calculations!$A61)</f>
        <v>0.43338950427372702</v>
      </c>
      <c r="E61" s="91">
        <f>SUMIFS('ReEDs Generation Data'!J$729:J$1448,'ReEDs Generation Data'!$E$729:$E$1448,Calculations!$A61)</f>
        <v>0.41517045133106512</v>
      </c>
      <c r="F61" s="91">
        <f>SUMIFS('ReEDs Generation Data'!K$729:K$1448,'ReEDs Generation Data'!$E$729:$E$1448,Calculations!$A61)</f>
        <v>0.37113347204547131</v>
      </c>
      <c r="G61" s="91">
        <f>SUMIFS('ReEDs Generation Data'!L$729:L$1448,'ReEDs Generation Data'!$E$729:$E$1448,Calculations!$A61)</f>
        <v>0.32288141805192555</v>
      </c>
      <c r="H61" s="91">
        <f>SUMIFS('ReEDs Generation Data'!M$729:M$1448,'ReEDs Generation Data'!$E$729:$E$1448,Calculations!$A61)</f>
        <v>0.33256601034943645</v>
      </c>
      <c r="I61" s="91">
        <f>SUMIFS('ReEDs Generation Data'!N$729:N$1448,'ReEDs Generation Data'!$E$729:$E$1448,Calculations!$A61)</f>
        <v>0.33872747825650545</v>
      </c>
      <c r="J61" s="91">
        <f>SUMIFS('ReEDs Generation Data'!O$729:O$1448,'ReEDs Generation Data'!$E$729:$E$1448,Calculations!$A61)</f>
        <v>0.33996058213815716</v>
      </c>
      <c r="K61" s="91">
        <f>SUMIFS('ReEDs Generation Data'!P$729:P$1448,'ReEDs Generation Data'!$E$729:$E$1448,Calculations!$A61)</f>
        <v>0.3411906106272754</v>
      </c>
      <c r="L61" s="91">
        <f>SUMIFS('ReEDs Generation Data'!Q$729:Q$1448,'ReEDs Generation Data'!$E$729:$E$1448,Calculations!$A61)</f>
        <v>0.33647317096083706</v>
      </c>
      <c r="M61" s="91">
        <f>SUMIFS('ReEDs Generation Data'!R$729:R$1448,'ReEDs Generation Data'!$E$729:$E$1448,Calculations!$A61)</f>
        <v>0.3317335033679506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0.2855965833160643</v>
      </c>
      <c r="C62" s="91">
        <f>SUMIFS('ReEDs Generation Data'!H$729:H$1448,'ReEDs Generation Data'!$E$729:$E$1448,Calculations!$A62)</f>
        <v>0.30167573945106357</v>
      </c>
      <c r="D62" s="91">
        <f>SUMIFS('ReEDs Generation Data'!I$729:I$1448,'ReEDs Generation Data'!$E$729:$E$1448,Calculations!$A62)</f>
        <v>0.30305290921685946</v>
      </c>
      <c r="E62" s="91">
        <f>SUMIFS('ReEDs Generation Data'!J$729:J$1448,'ReEDs Generation Data'!$E$729:$E$1448,Calculations!$A62)</f>
        <v>0.30451953675451804</v>
      </c>
      <c r="F62" s="91">
        <f>SUMIFS('ReEDs Generation Data'!K$729:K$1448,'ReEDs Generation Data'!$E$729:$E$1448,Calculations!$A62)</f>
        <v>0.31766058944251352</v>
      </c>
      <c r="G62" s="91">
        <f>SUMIFS('ReEDs Generation Data'!L$729:L$1448,'ReEDs Generation Data'!$E$729:$E$1448,Calculations!$A62)</f>
        <v>0.33208299945522973</v>
      </c>
      <c r="H62" s="91">
        <f>SUMIFS('ReEDs Generation Data'!M$729:M$1448,'ReEDs Generation Data'!$E$729:$E$1448,Calculations!$A62)</f>
        <v>0.33071038678159215</v>
      </c>
      <c r="I62" s="91">
        <f>SUMIFS('ReEDs Generation Data'!N$729:N$1448,'ReEDs Generation Data'!$E$729:$E$1448,Calculations!$A62)</f>
        <v>0.33063690363701476</v>
      </c>
      <c r="J62" s="91">
        <f>SUMIFS('ReEDs Generation Data'!O$729:O$1448,'ReEDs Generation Data'!$E$729:$E$1448,Calculations!$A62)</f>
        <v>0.32980999525785781</v>
      </c>
      <c r="K62" s="91">
        <f>SUMIFS('ReEDs Generation Data'!P$729:P$1448,'ReEDs Generation Data'!$E$729:$E$1448,Calculations!$A62)</f>
        <v>0.32898789243266685</v>
      </c>
      <c r="L62" s="91">
        <f>SUMIFS('ReEDs Generation Data'!Q$729:Q$1448,'ReEDs Generation Data'!$E$729:$E$1448,Calculations!$A62)</f>
        <v>0.32962189878640641</v>
      </c>
      <c r="M62" s="91">
        <f>SUMIFS('ReEDs Generation Data'!R$729:R$1448,'ReEDs Generation Data'!$E$729:$E$1448,Calculations!$A62)</f>
        <v>0.33026127438964559</v>
      </c>
    </row>
    <row r="63" spans="1:33" ht="15.75" customHeight="1">
      <c r="A63" s="111" t="s">
        <v>101</v>
      </c>
      <c r="B63" s="91">
        <f>SUMIFS('ReEDs Generation Data'!G$729:G$1448,'ReEDs Generation Data'!$E$729:$E$1448,Calculations!$A63)</f>
        <v>5.3734943280141521E-2</v>
      </c>
      <c r="C63" s="91">
        <f>SUMIFS('ReEDs Generation Data'!H$729:H$1448,'ReEDs Generation Data'!$E$729:$E$1448,Calculations!$A63)</f>
        <v>5.5779194212188313E-2</v>
      </c>
      <c r="D63" s="91">
        <f>SUMIFS('ReEDs Generation Data'!I$729:I$1448,'ReEDs Generation Data'!$E$729:$E$1448,Calculations!$A63)</f>
        <v>5.6058727708809535E-2</v>
      </c>
      <c r="E63" s="91">
        <f>SUMIFS('ReEDs Generation Data'!J$729:J$1448,'ReEDs Generation Data'!$E$729:$E$1448,Calculations!$A63)</f>
        <v>5.6355691258241955E-2</v>
      </c>
      <c r="F63" s="91">
        <f>SUMIFS('ReEDs Generation Data'!K$729:K$1448,'ReEDs Generation Data'!$E$729:$E$1448,Calculations!$A63)</f>
        <v>5.8808261554110487E-2</v>
      </c>
      <c r="G63" s="91">
        <f>SUMIFS('ReEDs Generation Data'!L$729:L$1448,'ReEDs Generation Data'!$E$729:$E$1448,Calculations!$A63)</f>
        <v>6.1503113223759211E-2</v>
      </c>
      <c r="H63" s="91">
        <f>SUMIFS('ReEDs Generation Data'!M$729:M$1448,'ReEDs Generation Data'!$E$729:$E$1448,Calculations!$A63)</f>
        <v>6.1178445244375317E-2</v>
      </c>
      <c r="I63" s="91">
        <f>SUMIFS('ReEDs Generation Data'!N$729:N$1448,'ReEDs Generation Data'!$E$729:$E$1448,Calculations!$A63)</f>
        <v>6.1106883050238134E-2</v>
      </c>
      <c r="J63" s="91">
        <f>SUMIFS('ReEDs Generation Data'!O$729:O$1448,'ReEDs Generation Data'!$E$729:$E$1448,Calculations!$A63)</f>
        <v>6.1002946511139106E-2</v>
      </c>
      <c r="K63" s="91">
        <f>SUMIFS('ReEDs Generation Data'!P$729:P$1448,'ReEDs Generation Data'!$E$729:$E$1448,Calculations!$A63)</f>
        <v>6.0899602564405887E-2</v>
      </c>
      <c r="L63" s="91">
        <f>SUMIFS('ReEDs Generation Data'!Q$729:Q$1448,'ReEDs Generation Data'!$E$729:$E$1448,Calculations!$A63)</f>
        <v>6.102650425450272E-2</v>
      </c>
      <c r="M63" s="91">
        <f>SUMIFS('ReEDs Generation Data'!R$729:R$1448,'ReEDs Generation Data'!$E$729:$E$1448,Calculations!$A63)</f>
        <v>6.1154524720707627E-2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2.766069333564704E-3</v>
      </c>
      <c r="C65" s="91">
        <f>SUMIFS('ReEDs Generation Data'!H$729:H$1448,'ReEDs Generation Data'!$E$729:$E$1448,Calculations!$A65)</f>
        <v>2.9859280314790456E-3</v>
      </c>
      <c r="D65" s="91">
        <f>SUMIFS('ReEDs Generation Data'!I$729:I$1448,'ReEDs Generation Data'!$E$729:$E$1448,Calculations!$A65)</f>
        <v>3.3535963675345878E-3</v>
      </c>
      <c r="E65" s="91">
        <f>SUMIFS('ReEDs Generation Data'!J$729:J$1448,'ReEDs Generation Data'!$E$729:$E$1448,Calculations!$A65)</f>
        <v>3.7380153069156191E-3</v>
      </c>
      <c r="F65" s="91">
        <f>SUMIFS('ReEDs Generation Data'!K$729:K$1448,'ReEDs Generation Data'!$E$729:$E$1448,Calculations!$A65)</f>
        <v>4.6568107222224979E-3</v>
      </c>
      <c r="G65" s="91">
        <f>SUMIFS('ReEDs Generation Data'!L$729:L$1448,'ReEDs Generation Data'!$E$729:$E$1448,Calculations!$A65)</f>
        <v>5.6911887767071003E-3</v>
      </c>
      <c r="H65" s="91">
        <f>SUMIFS('ReEDs Generation Data'!M$729:M$1448,'ReEDs Generation Data'!$E$729:$E$1448,Calculations!$A65)</f>
        <v>6.131028087710111E-3</v>
      </c>
      <c r="I65" s="91">
        <f>SUMIFS('ReEDs Generation Data'!N$729:N$1448,'ReEDs Generation Data'!$E$729:$E$1448,Calculations!$A65)</f>
        <v>6.5669400058367576E-3</v>
      </c>
      <c r="J65" s="91">
        <f>SUMIFS('ReEDs Generation Data'!O$729:O$1448,'ReEDs Generation Data'!$E$729:$E$1448,Calculations!$A65)</f>
        <v>8.274916832005777E-3</v>
      </c>
      <c r="K65" s="91">
        <f>SUMIFS('ReEDs Generation Data'!P$729:P$1448,'ReEDs Generation Data'!$E$729:$E$1448,Calculations!$A65)</f>
        <v>9.978499972056994E-3</v>
      </c>
      <c r="L65" s="91">
        <f>SUMIFS('ReEDs Generation Data'!Q$729:Q$1448,'ReEDs Generation Data'!$E$729:$E$1448,Calculations!$A65)</f>
        <v>1.1552545372047442E-2</v>
      </c>
      <c r="M65" s="91">
        <f>SUMIFS('ReEDs Generation Data'!R$729:R$1448,'ReEDs Generation Data'!$E$729:$E$1448,Calculations!$A65)</f>
        <v>1.3133523321703739E-2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8.5028800984718366E-4</v>
      </c>
      <c r="C70" s="91">
        <f>SUMIFS('ReEDs Generation Data'!H$729:H$1448,'ReEDs Generation Data'!$E$729:$E$1448,Calculations!$A70)</f>
        <v>7.2410389130663096E-4</v>
      </c>
      <c r="D70" s="91">
        <f>SUMIFS('ReEDs Generation Data'!I$729:I$1448,'ReEDs Generation Data'!$E$729:$E$1448,Calculations!$A70)</f>
        <v>7.2856551739669301E-4</v>
      </c>
      <c r="E70" s="91">
        <f>SUMIFS('ReEDs Generation Data'!J$729:J$1448,'ReEDs Generation Data'!$E$729:$E$1448,Calculations!$A70)</f>
        <v>7.3329423713303283E-4</v>
      </c>
      <c r="F70" s="91">
        <f>SUMIFS('ReEDs Generation Data'!K$729:K$1448,'ReEDs Generation Data'!$E$729:$E$1448,Calculations!$A70)</f>
        <v>6.8638391720083269E-4</v>
      </c>
      <c r="G70" s="91">
        <f>SUMIFS('ReEDs Generation Data'!L$729:L$1448,'ReEDs Generation Data'!$E$729:$E$1448,Calculations!$A70)</f>
        <v>6.3197000448004495E-4</v>
      </c>
      <c r="H70" s="91">
        <f>SUMIFS('ReEDs Generation Data'!M$729:M$1448,'ReEDs Generation Data'!$E$729:$E$1448,Calculations!$A70)</f>
        <v>6.2942176531124311E-4</v>
      </c>
      <c r="I70" s="91">
        <f>SUMIFS('ReEDs Generation Data'!N$729:N$1448,'ReEDs Generation Data'!$E$729:$E$1448,Calculations!$A70)</f>
        <v>6.2933830184813667E-4</v>
      </c>
      <c r="J70" s="91">
        <f>SUMIFS('ReEDs Generation Data'!O$729:O$1448,'ReEDs Generation Data'!$E$729:$E$1448,Calculations!$A70)</f>
        <v>6.2776301501098566E-4</v>
      </c>
      <c r="K70" s="91">
        <f>SUMIFS('ReEDs Generation Data'!P$729:P$1448,'ReEDs Generation Data'!$E$729:$E$1448,Calculations!$A70)</f>
        <v>6.2619688442427024E-4</v>
      </c>
      <c r="L70" s="91">
        <f>SUMIFS('ReEDs Generation Data'!Q$729:Q$1448,'ReEDs Generation Data'!$E$729:$E$1448,Calculations!$A70)</f>
        <v>6.2740090157020637E-4</v>
      </c>
      <c r="M70" s="91">
        <f>SUMIFS('ReEDs Generation Data'!R$729:R$1448,'ReEDs Generation Data'!$E$729:$E$1448,Calculations!$A70)</f>
        <v>6.2861509992291446E-4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3.3173893920414738E-4</v>
      </c>
      <c r="C73" s="91">
        <f>SUMIFS('ReEDs Generation Data'!H$729:H$1448,'ReEDs Generation Data'!$E$729:$E$1448,Calculations!$A73)</f>
        <v>3.4258919434121361E-4</v>
      </c>
      <c r="D73" s="91">
        <f>SUMIFS('ReEDs Generation Data'!I$729:I$1448,'ReEDs Generation Data'!$E$729:$E$1448,Calculations!$A73)</f>
        <v>3.4710697375192297E-4</v>
      </c>
      <c r="E73" s="91">
        <f>SUMIFS('ReEDs Generation Data'!J$729:J$1448,'ReEDs Generation Data'!$E$729:$E$1448,Calculations!$A73)</f>
        <v>3.5187377143845017E-4</v>
      </c>
      <c r="F73" s="91">
        <f>SUMIFS('ReEDs Generation Data'!K$729:K$1448,'ReEDs Generation Data'!$E$729:$E$1448,Calculations!$A73)</f>
        <v>3.7023154465779586E-4</v>
      </c>
      <c r="G73" s="91">
        <f>SUMIFS('ReEDs Generation Data'!L$729:L$1448,'ReEDs Generation Data'!$E$729:$E$1448,Calculations!$A73)</f>
        <v>3.9076798006580898E-4</v>
      </c>
      <c r="H73" s="91">
        <f>SUMIFS('ReEDs Generation Data'!M$729:M$1448,'ReEDs Generation Data'!$E$729:$E$1448,Calculations!$A73)</f>
        <v>3.754499123736839E-4</v>
      </c>
      <c r="I73" s="91">
        <f>SUMIFS('ReEDs Generation Data'!N$729:N$1448,'ReEDs Generation Data'!$E$729:$E$1448,Calculations!$A73)</f>
        <v>3.63275206017228E-4</v>
      </c>
      <c r="J73" s="91">
        <f>SUMIFS('ReEDs Generation Data'!O$729:O$1448,'ReEDs Generation Data'!$E$729:$E$1448,Calculations!$A73)</f>
        <v>3.6265384908952899E-4</v>
      </c>
      <c r="K73" s="91">
        <f>SUMIFS('ReEDs Generation Data'!P$729:P$1448,'ReEDs Generation Data'!$E$729:$E$1448,Calculations!$A73)</f>
        <v>3.6203577792765358E-4</v>
      </c>
      <c r="L73" s="91">
        <f>SUMIFS('ReEDs Generation Data'!Q$729:Q$1448,'ReEDs Generation Data'!$E$729:$E$1448,Calculations!$A73)</f>
        <v>3.6332377260674348E-4</v>
      </c>
      <c r="M73" s="91">
        <f>SUMIFS('ReEDs Generation Data'!R$729:R$1448,'ReEDs Generation Data'!$E$729:$E$1448,Calculations!$A73)</f>
        <v>3.6462596172855892E-4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Mississippi</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2.6046538835656986E-4</v>
      </c>
      <c r="D39">
        <f>SUMPRODUCT(P$57:P$106,$B$57:$B$106)</f>
        <v>2.8126423799966114E-4</v>
      </c>
      <c r="E39">
        <f>SUMPRODUCT(AB$57:AB$106,$B$57:$B$106)</f>
        <v>2.8384820802356225E-4</v>
      </c>
      <c r="F39">
        <f>SUMPRODUCT(AN$57:AN$106,$B$57:$B$106)</f>
        <v>2.8368067282849265E-4</v>
      </c>
      <c r="G39">
        <f>SUMPRODUCT(AZ$57:AZ$106,$B$57:$B$106)</f>
        <v>2.9487424876789347E-4</v>
      </c>
      <c r="H39">
        <f>SUMPRODUCT(BL$57:BL$106,$B$57:$B$106)</f>
        <v>2.8897865389175721E-4</v>
      </c>
      <c r="I39">
        <f>SUMPRODUCT(BX$57:BX$106,$B$57:$B$106)</f>
        <v>3.0449863944673531E-4</v>
      </c>
      <c r="J39">
        <f>SUMPRODUCT(CJ$57:CJ$106,$B$57:$B$106)</f>
        <v>2.9255038267454693E-4</v>
      </c>
      <c r="K39">
        <f>SUMPRODUCT(CV$57:CV$106,$B$57:$B$106)</f>
        <v>2.8709336448050555E-4</v>
      </c>
      <c r="L39" s="156">
        <f>K39</f>
        <v>2.8709336448050555E-4</v>
      </c>
      <c r="M39" s="156">
        <f t="shared" ref="M39:AE50" si="54">L39</f>
        <v>2.8709336448050555E-4</v>
      </c>
      <c r="N39" s="156">
        <f t="shared" si="54"/>
        <v>2.8709336448050555E-4</v>
      </c>
      <c r="O39" s="156">
        <f t="shared" si="54"/>
        <v>2.8709336448050555E-4</v>
      </c>
      <c r="P39" s="156">
        <f t="shared" si="54"/>
        <v>2.8709336448050555E-4</v>
      </c>
      <c r="Q39" s="156">
        <f t="shared" si="54"/>
        <v>2.8709336448050555E-4</v>
      </c>
      <c r="R39" s="156">
        <f t="shared" si="54"/>
        <v>2.8709336448050555E-4</v>
      </c>
      <c r="S39" s="156">
        <f t="shared" si="54"/>
        <v>2.8709336448050555E-4</v>
      </c>
      <c r="T39" s="156">
        <f t="shared" si="54"/>
        <v>2.8709336448050555E-4</v>
      </c>
      <c r="U39" s="156">
        <f t="shared" si="54"/>
        <v>2.8709336448050555E-4</v>
      </c>
      <c r="V39" s="156">
        <f t="shared" si="54"/>
        <v>2.8709336448050555E-4</v>
      </c>
      <c r="W39" s="156">
        <f t="shared" si="54"/>
        <v>2.8709336448050555E-4</v>
      </c>
      <c r="X39" s="156">
        <f t="shared" si="54"/>
        <v>2.8709336448050555E-4</v>
      </c>
      <c r="Y39" s="156">
        <f t="shared" si="54"/>
        <v>2.8709336448050555E-4</v>
      </c>
      <c r="Z39" s="156">
        <f t="shared" si="54"/>
        <v>2.8709336448050555E-4</v>
      </c>
      <c r="AA39" s="156">
        <f t="shared" si="54"/>
        <v>2.8709336448050555E-4</v>
      </c>
      <c r="AB39" s="156">
        <f t="shared" si="54"/>
        <v>2.8709336448050555E-4</v>
      </c>
      <c r="AC39" s="156">
        <f t="shared" si="54"/>
        <v>2.8709336448050555E-4</v>
      </c>
      <c r="AD39" s="156">
        <f t="shared" si="54"/>
        <v>2.8709336448050555E-4</v>
      </c>
      <c r="AE39" s="156">
        <f t="shared" si="54"/>
        <v>2.8709336448050555E-4</v>
      </c>
    </row>
    <row r="40" spans="1:32">
      <c r="B40" s="2" t="s">
        <v>98</v>
      </c>
      <c r="C40">
        <f>SUMPRODUCT(E57:E106,$B$57:$B$106)</f>
        <v>0.23344524652787357</v>
      </c>
      <c r="D40">
        <f>SUMPRODUCT(Q$57:Q$106,$B$57:$B$106)</f>
        <v>0.1850208625532036</v>
      </c>
      <c r="E40">
        <f>SUMPRODUCT(AC$57:AC$106,$B$57:$B$106)</f>
        <v>0.17422878361111349</v>
      </c>
      <c r="F40">
        <f>SUMPRODUCT(AO$57:AO$106,$B$57:$B$106)</f>
        <v>0.16322735966978291</v>
      </c>
      <c r="G40">
        <f>SUMPRODUCT(BA$57:BA$106,$B$57:$B$106)</f>
        <v>0.13927014043061281</v>
      </c>
      <c r="H40">
        <f>SUMPRODUCT(BM$57:BM$106,$B$57:$B$106)</f>
        <v>0.11809972645460474</v>
      </c>
      <c r="I40">
        <f>SUMPRODUCT(BY$57:BY$106,$B$57:$B$106)</f>
        <v>8.9625800900390087E-2</v>
      </c>
      <c r="J40">
        <f>SUMPRODUCT(CK$57:CK$106,$B$57:$B$106)</f>
        <v>8.6893585318056341E-2</v>
      </c>
      <c r="K40">
        <f>SUMPRODUCT(CW$57:CW$106,$B$57:$B$106)</f>
        <v>9.0915597253524966E-2</v>
      </c>
      <c r="L40" s="156">
        <f t="shared" ref="L40:AA50" si="55">K40</f>
        <v>9.0915597253524966E-2</v>
      </c>
      <c r="M40" s="156">
        <f t="shared" si="55"/>
        <v>9.0915597253524966E-2</v>
      </c>
      <c r="N40" s="156">
        <f t="shared" si="55"/>
        <v>9.0915597253524966E-2</v>
      </c>
      <c r="O40" s="156">
        <f t="shared" si="55"/>
        <v>9.0915597253524966E-2</v>
      </c>
      <c r="P40" s="156">
        <f t="shared" si="55"/>
        <v>9.0915597253524966E-2</v>
      </c>
      <c r="Q40" s="156">
        <f t="shared" si="55"/>
        <v>9.0915597253524966E-2</v>
      </c>
      <c r="R40" s="156">
        <f t="shared" si="55"/>
        <v>9.0915597253524966E-2</v>
      </c>
      <c r="S40" s="156">
        <f t="shared" si="55"/>
        <v>9.0915597253524966E-2</v>
      </c>
      <c r="T40" s="156">
        <f t="shared" si="55"/>
        <v>9.0915597253524966E-2</v>
      </c>
      <c r="U40" s="156">
        <f t="shared" si="55"/>
        <v>9.0915597253524966E-2</v>
      </c>
      <c r="V40" s="156">
        <f t="shared" si="55"/>
        <v>9.0915597253524966E-2</v>
      </c>
      <c r="W40" s="156">
        <f t="shared" si="55"/>
        <v>9.0915597253524966E-2</v>
      </c>
      <c r="X40" s="156">
        <f t="shared" si="55"/>
        <v>9.0915597253524966E-2</v>
      </c>
      <c r="Y40" s="156">
        <f t="shared" si="55"/>
        <v>9.0915597253524966E-2</v>
      </c>
      <c r="Z40" s="156">
        <f t="shared" si="55"/>
        <v>9.0915597253524966E-2</v>
      </c>
      <c r="AA40" s="156">
        <f t="shared" si="55"/>
        <v>9.0915597253524966E-2</v>
      </c>
      <c r="AB40" s="156">
        <f t="shared" si="54"/>
        <v>9.0915597253524966E-2</v>
      </c>
      <c r="AC40" s="156">
        <f t="shared" si="54"/>
        <v>9.0915597253524966E-2</v>
      </c>
      <c r="AD40" s="156">
        <f t="shared" si="54"/>
        <v>9.0915597253524966E-2</v>
      </c>
      <c r="AE40" s="156">
        <f t="shared" si="54"/>
        <v>9.0915597253524966E-2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5.3548721581217623E-2</v>
      </c>
      <c r="D42">
        <f>SUMPRODUCT(S$57:S$106,$B$57:$B$106)</f>
        <v>5.3123893262164941E-2</v>
      </c>
      <c r="E42">
        <f>SUMPRODUCT(AE$57:AE$106,$B$57:$B$106)</f>
        <v>5.3070061150065281E-2</v>
      </c>
      <c r="F42">
        <f>SUMPRODUCT(AQ$57:AQ$106,$B$57:$B$106)</f>
        <v>5.4927986461146217E-2</v>
      </c>
      <c r="G42">
        <f>SUMPRODUCT(BC$57:BC$106,$B$57:$B$106)</f>
        <v>5.6673390604555049E-2</v>
      </c>
      <c r="H42">
        <f>SUMPRODUCT(BO$57:BO$106,$B$57:$B$106)</f>
        <v>5.7167293103645926E-2</v>
      </c>
      <c r="I42">
        <f>SUMPRODUCT(CA$57:CA$106,$B$57:$B$106)</f>
        <v>6.0536690739423242E-2</v>
      </c>
      <c r="J42">
        <f>SUMPRODUCT(CM$57:CM$106,$B$57:$B$106)</f>
        <v>5.9708598135351412E-2</v>
      </c>
      <c r="K42">
        <f>SUMPRODUCT(CY$57:CY$106,$B$57:$B$106)</f>
        <v>6.0973701211264109E-2</v>
      </c>
      <c r="L42" s="156">
        <f t="shared" si="55"/>
        <v>6.0973701211264109E-2</v>
      </c>
      <c r="M42" s="156">
        <f t="shared" si="54"/>
        <v>6.0973701211264109E-2</v>
      </c>
      <c r="N42" s="156">
        <f t="shared" si="54"/>
        <v>6.0973701211264109E-2</v>
      </c>
      <c r="O42" s="156">
        <f t="shared" si="54"/>
        <v>6.0973701211264109E-2</v>
      </c>
      <c r="P42" s="156">
        <f t="shared" si="54"/>
        <v>6.0973701211264109E-2</v>
      </c>
      <c r="Q42" s="156">
        <f t="shared" si="54"/>
        <v>6.0973701211264109E-2</v>
      </c>
      <c r="R42" s="156">
        <f t="shared" si="54"/>
        <v>6.0973701211264109E-2</v>
      </c>
      <c r="S42" s="156">
        <f t="shared" si="54"/>
        <v>6.0973701211264109E-2</v>
      </c>
      <c r="T42" s="156">
        <f t="shared" si="54"/>
        <v>6.0973701211264109E-2</v>
      </c>
      <c r="U42" s="156">
        <f t="shared" si="54"/>
        <v>6.0973701211264109E-2</v>
      </c>
      <c r="V42" s="156">
        <f t="shared" si="54"/>
        <v>6.0973701211264109E-2</v>
      </c>
      <c r="W42" s="156">
        <f t="shared" si="54"/>
        <v>6.0973701211264109E-2</v>
      </c>
      <c r="X42" s="156">
        <f t="shared" si="54"/>
        <v>6.0973701211264109E-2</v>
      </c>
      <c r="Y42" s="156">
        <f t="shared" si="54"/>
        <v>6.0973701211264109E-2</v>
      </c>
      <c r="Z42" s="156">
        <f t="shared" si="54"/>
        <v>6.0973701211264109E-2</v>
      </c>
      <c r="AA42" s="156">
        <f t="shared" si="54"/>
        <v>6.0973701211264109E-2</v>
      </c>
      <c r="AB42" s="156">
        <f t="shared" si="54"/>
        <v>6.0973701211264109E-2</v>
      </c>
      <c r="AC42" s="156">
        <f t="shared" si="54"/>
        <v>6.0973701211264109E-2</v>
      </c>
      <c r="AD42" s="156">
        <f t="shared" si="54"/>
        <v>6.0973701211264109E-2</v>
      </c>
      <c r="AE42" s="156">
        <f t="shared" si="54"/>
        <v>6.0973701211264109E-2</v>
      </c>
    </row>
    <row r="43" spans="1:32">
      <c r="B43" s="2" t="s">
        <v>347</v>
      </c>
      <c r="C43">
        <f>SUMPRODUCT(H57:H106,$B$57:$B$106)</f>
        <v>0.3867231628824182</v>
      </c>
      <c r="D43">
        <f>SUMPRODUCT(T$57:T$106,$B$57:$B$106)</f>
        <v>0.44009527235018131</v>
      </c>
      <c r="E43">
        <f>SUMPRODUCT(AF$57:AF$106,$B$57:$B$106)</f>
        <v>0.45916643511277211</v>
      </c>
      <c r="F43">
        <f>SUMPRODUCT(AR$57:AR$106,$B$57:$B$106)</f>
        <v>0.44687760007169886</v>
      </c>
      <c r="G43">
        <f>SUMPRODUCT(BD$57:BD$106,$B$57:$B$106)</f>
        <v>0.44102741742835871</v>
      </c>
      <c r="H43">
        <f>SUMPRODUCT(BP$57:BP$106,$B$57:$B$106)</f>
        <v>0.40351646418927778</v>
      </c>
      <c r="I43">
        <f>SUMPRODUCT(CB$57:CB$106,$B$57:$B$106)</f>
        <v>0.33641292995113381</v>
      </c>
      <c r="J43">
        <f>SUMPRODUCT(CN$57:CN$106,$B$57:$B$106)</f>
        <v>0.309674982144999</v>
      </c>
      <c r="K43">
        <f>SUMPRODUCT(CZ$57:CZ$106,$B$57:$B$106)</f>
        <v>0.2539174041418914</v>
      </c>
      <c r="L43" s="156">
        <f t="shared" si="55"/>
        <v>0.2539174041418914</v>
      </c>
      <c r="M43" s="156">
        <f t="shared" si="54"/>
        <v>0.2539174041418914</v>
      </c>
      <c r="N43" s="156">
        <f t="shared" si="54"/>
        <v>0.2539174041418914</v>
      </c>
      <c r="O43" s="156">
        <f t="shared" si="54"/>
        <v>0.2539174041418914</v>
      </c>
      <c r="P43" s="156">
        <f t="shared" si="54"/>
        <v>0.2539174041418914</v>
      </c>
      <c r="Q43" s="156">
        <f t="shared" si="54"/>
        <v>0.2539174041418914</v>
      </c>
      <c r="R43" s="156">
        <f t="shared" si="54"/>
        <v>0.2539174041418914</v>
      </c>
      <c r="S43" s="156">
        <f t="shared" si="54"/>
        <v>0.2539174041418914</v>
      </c>
      <c r="T43" s="156">
        <f t="shared" si="54"/>
        <v>0.2539174041418914</v>
      </c>
      <c r="U43" s="156">
        <f t="shared" si="54"/>
        <v>0.2539174041418914</v>
      </c>
      <c r="V43" s="156">
        <f t="shared" si="54"/>
        <v>0.2539174041418914</v>
      </c>
      <c r="W43" s="156">
        <f t="shared" si="54"/>
        <v>0.2539174041418914</v>
      </c>
      <c r="X43" s="156">
        <f t="shared" si="54"/>
        <v>0.2539174041418914</v>
      </c>
      <c r="Y43" s="156">
        <f t="shared" si="54"/>
        <v>0.2539174041418914</v>
      </c>
      <c r="Z43" s="156">
        <f t="shared" si="54"/>
        <v>0.2539174041418914</v>
      </c>
      <c r="AA43" s="156">
        <f t="shared" si="54"/>
        <v>0.2539174041418914</v>
      </c>
      <c r="AB43" s="156">
        <f t="shared" si="54"/>
        <v>0.2539174041418914</v>
      </c>
      <c r="AC43" s="156">
        <f t="shared" si="54"/>
        <v>0.2539174041418914</v>
      </c>
      <c r="AD43" s="156">
        <f t="shared" si="54"/>
        <v>0.2539174041418914</v>
      </c>
      <c r="AE43" s="156">
        <f t="shared" si="54"/>
        <v>0.2539174041418914</v>
      </c>
    </row>
    <row r="44" spans="1:32">
      <c r="B44" s="2" t="s">
        <v>99</v>
      </c>
      <c r="C44">
        <f>SUMPRODUCT(I57:I106,$B$57:$B$106)</f>
        <v>0.29079013490771899</v>
      </c>
      <c r="D44">
        <f>SUMPRODUCT(U$57:U$106,$B$57:$B$106)</f>
        <v>0.28649234140226748</v>
      </c>
      <c r="E44">
        <f>SUMPRODUCT(AG$57:AG$106,$B$57:$B$106)</f>
        <v>0.28682786602701438</v>
      </c>
      <c r="F44">
        <f>SUMPRODUCT(AS$57:AS$106,$B$57:$B$106)</f>
        <v>0.29089998575201115</v>
      </c>
      <c r="G44">
        <f>SUMPRODUCT(BE$57:BE$106,$B$57:$B$106)</f>
        <v>0.29806140379193186</v>
      </c>
      <c r="H44">
        <f>SUMPRODUCT(BQ$57:BQ$106,$B$57:$B$106)</f>
        <v>0.2954736579873033</v>
      </c>
      <c r="I44">
        <f>SUMPRODUCT(CC$57:CC$106,$B$57:$B$106)</f>
        <v>0.31099628542090824</v>
      </c>
      <c r="J44">
        <f>SUMPRODUCT(CO$57:CO$106,$B$57:$B$106)</f>
        <v>0.31023189736303503</v>
      </c>
      <c r="K44">
        <f>SUMPRODUCT(DA$57:DA$106,$B$57:$B$106)</f>
        <v>0.32336208947857237</v>
      </c>
      <c r="L44" s="156">
        <f t="shared" si="55"/>
        <v>0.32336208947857237</v>
      </c>
      <c r="M44" s="156">
        <f t="shared" si="54"/>
        <v>0.32336208947857237</v>
      </c>
      <c r="N44" s="156">
        <f t="shared" si="54"/>
        <v>0.32336208947857237</v>
      </c>
      <c r="O44" s="156">
        <f t="shared" si="54"/>
        <v>0.32336208947857237</v>
      </c>
      <c r="P44" s="156">
        <f t="shared" si="54"/>
        <v>0.32336208947857237</v>
      </c>
      <c r="Q44" s="156">
        <f t="shared" si="54"/>
        <v>0.32336208947857237</v>
      </c>
      <c r="R44" s="156">
        <f t="shared" si="54"/>
        <v>0.32336208947857237</v>
      </c>
      <c r="S44" s="156">
        <f t="shared" si="54"/>
        <v>0.32336208947857237</v>
      </c>
      <c r="T44" s="156">
        <f t="shared" si="54"/>
        <v>0.32336208947857237</v>
      </c>
      <c r="U44" s="156">
        <f t="shared" si="54"/>
        <v>0.32336208947857237</v>
      </c>
      <c r="V44" s="156">
        <f t="shared" si="54"/>
        <v>0.32336208947857237</v>
      </c>
      <c r="W44" s="156">
        <f t="shared" si="54"/>
        <v>0.32336208947857237</v>
      </c>
      <c r="X44" s="156">
        <f t="shared" si="54"/>
        <v>0.32336208947857237</v>
      </c>
      <c r="Y44" s="156">
        <f t="shared" si="54"/>
        <v>0.32336208947857237</v>
      </c>
      <c r="Z44" s="156">
        <f t="shared" si="54"/>
        <v>0.32336208947857237</v>
      </c>
      <c r="AA44" s="156">
        <f t="shared" si="54"/>
        <v>0.32336208947857237</v>
      </c>
      <c r="AB44" s="156">
        <f t="shared" si="54"/>
        <v>0.32336208947857237</v>
      </c>
      <c r="AC44" s="156">
        <f t="shared" si="54"/>
        <v>0.32336208947857237</v>
      </c>
      <c r="AD44" s="156">
        <f t="shared" si="54"/>
        <v>0.32336208947857237</v>
      </c>
      <c r="AE44" s="156">
        <f t="shared" si="54"/>
        <v>0.32336208947857237</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2.7585696109826374E-2</v>
      </c>
      <c r="D46">
        <f>SUMPRODUCT(W$57:W$106,$B$57:$B$106)</f>
        <v>2.535033209011996E-2</v>
      </c>
      <c r="E46">
        <f>SUMPRODUCT(AI$57:AI$106,$B$57:$B$106)</f>
        <v>1.4979062346530578E-2</v>
      </c>
      <c r="F46">
        <f>SUMPRODUCT(AU$57:AU$106,$B$57:$B$106)</f>
        <v>1.4671012019505828E-2</v>
      </c>
      <c r="G46">
        <f>SUMPRODUCT(BG$57:BG$106,$B$57:$B$106)</f>
        <v>1.3273886008703181E-2</v>
      </c>
      <c r="H46">
        <f>SUMPRODUCT(BS$57:BS$106,$B$57:$B$106)</f>
        <v>1.3132160822493305E-2</v>
      </c>
      <c r="I46">
        <f>SUMPRODUCT(CE$57:CE$106,$B$57:$B$106)</f>
        <v>1.1815950244700293E-2</v>
      </c>
      <c r="J46">
        <f>SUMPRODUCT(CQ$57:CQ$106,$B$57:$B$106)</f>
        <v>7.0964693236943623E-3</v>
      </c>
      <c r="K46">
        <f>SUMPRODUCT(DC$57:DC$106,$B$57:$B$106)</f>
        <v>7.8061962333666746E-3</v>
      </c>
      <c r="L46" s="156">
        <f t="shared" si="55"/>
        <v>7.8061962333666746E-3</v>
      </c>
      <c r="M46" s="156">
        <f t="shared" si="54"/>
        <v>7.8061962333666746E-3</v>
      </c>
      <c r="N46" s="156">
        <f t="shared" si="54"/>
        <v>7.8061962333666746E-3</v>
      </c>
      <c r="O46" s="156">
        <f t="shared" si="54"/>
        <v>7.8061962333666746E-3</v>
      </c>
      <c r="P46" s="156">
        <f t="shared" si="54"/>
        <v>7.8061962333666746E-3</v>
      </c>
      <c r="Q46" s="156">
        <f t="shared" si="54"/>
        <v>7.8061962333666746E-3</v>
      </c>
      <c r="R46" s="156">
        <f t="shared" si="54"/>
        <v>7.8061962333666746E-3</v>
      </c>
      <c r="S46" s="156">
        <f t="shared" si="54"/>
        <v>7.8061962333666746E-3</v>
      </c>
      <c r="T46" s="156">
        <f t="shared" si="54"/>
        <v>7.8061962333666746E-3</v>
      </c>
      <c r="U46" s="156">
        <f t="shared" si="54"/>
        <v>7.8061962333666746E-3</v>
      </c>
      <c r="V46" s="156">
        <f t="shared" si="54"/>
        <v>7.8061962333666746E-3</v>
      </c>
      <c r="W46" s="156">
        <f t="shared" si="54"/>
        <v>7.8061962333666746E-3</v>
      </c>
      <c r="X46" s="156">
        <f t="shared" si="54"/>
        <v>7.8061962333666746E-3</v>
      </c>
      <c r="Y46" s="156">
        <f t="shared" si="54"/>
        <v>7.8061962333666746E-3</v>
      </c>
      <c r="Z46" s="156">
        <f t="shared" si="54"/>
        <v>7.8061962333666746E-3</v>
      </c>
      <c r="AA46" s="156">
        <f t="shared" si="54"/>
        <v>7.8061962333666746E-3</v>
      </c>
      <c r="AB46" s="156">
        <f t="shared" si="54"/>
        <v>7.8061962333666746E-3</v>
      </c>
      <c r="AC46" s="156">
        <f t="shared" si="54"/>
        <v>7.8061962333666746E-3</v>
      </c>
      <c r="AD46" s="156">
        <f t="shared" si="54"/>
        <v>7.8061962333666746E-3</v>
      </c>
      <c r="AE46" s="156">
        <f t="shared" si="54"/>
        <v>7.8061962333666746E-3</v>
      </c>
    </row>
    <row r="47" spans="1:32">
      <c r="B47" s="2" t="s">
        <v>100</v>
      </c>
      <c r="C47">
        <f>SUMPRODUCT(L57:L106,$B$57:$B$106)</f>
        <v>5.8699167184720876E-5</v>
      </c>
      <c r="D47">
        <f>SUMPRODUCT(X$57:X$106,$B$57:$B$106)</f>
        <v>1.1807263258160424E-4</v>
      </c>
      <c r="E47">
        <f>SUMPRODUCT(AJ$57:AJ$106,$B$57:$B$106)</f>
        <v>1.2092398360087486E-4</v>
      </c>
      <c r="F47">
        <f>SUMPRODUCT(AV$57:AV$106,$B$57:$B$106)</f>
        <v>4.3708506712157526E-5</v>
      </c>
      <c r="G47">
        <f>SUMPRODUCT(BH$57:BH$106,$B$57:$B$106)</f>
        <v>4.4637464637836256E-5</v>
      </c>
      <c r="H47">
        <f>SUMPRODUCT(BT$57:BT$106,$B$57:$B$106)</f>
        <v>4.3537464478830743E-5</v>
      </c>
      <c r="I47">
        <f>SUMPRODUCT(CF$57:CF$106,$B$57:$B$106)</f>
        <v>4.8386479616071224E-5</v>
      </c>
      <c r="J47">
        <f>SUMPRODUCT(CR$57:CR$106,$B$57:$B$106)</f>
        <v>8.0927250953776863E-5</v>
      </c>
      <c r="K47">
        <f>SUMPRODUCT(DD$57:DD$106,$B$57:$B$106)</f>
        <v>4.6308441759646148E-5</v>
      </c>
      <c r="L47" s="156">
        <f t="shared" si="55"/>
        <v>4.6308441759646148E-5</v>
      </c>
      <c r="M47" s="156">
        <f t="shared" si="54"/>
        <v>4.6308441759646148E-5</v>
      </c>
      <c r="N47" s="156">
        <f t="shared" si="54"/>
        <v>4.6308441759646148E-5</v>
      </c>
      <c r="O47" s="156">
        <f t="shared" si="54"/>
        <v>4.6308441759646148E-5</v>
      </c>
      <c r="P47" s="156">
        <f t="shared" si="54"/>
        <v>4.6308441759646148E-5</v>
      </c>
      <c r="Q47" s="156">
        <f t="shared" si="54"/>
        <v>4.6308441759646148E-5</v>
      </c>
      <c r="R47" s="156">
        <f t="shared" si="54"/>
        <v>4.6308441759646148E-5</v>
      </c>
      <c r="S47" s="156">
        <f t="shared" si="54"/>
        <v>4.6308441759646148E-5</v>
      </c>
      <c r="T47" s="156">
        <f t="shared" si="54"/>
        <v>4.6308441759646148E-5</v>
      </c>
      <c r="U47" s="156">
        <f t="shared" si="54"/>
        <v>4.6308441759646148E-5</v>
      </c>
      <c r="V47" s="156">
        <f t="shared" si="54"/>
        <v>4.6308441759646148E-5</v>
      </c>
      <c r="W47" s="156">
        <f t="shared" si="54"/>
        <v>4.6308441759646148E-5</v>
      </c>
      <c r="X47" s="156">
        <f t="shared" si="54"/>
        <v>4.6308441759646148E-5</v>
      </c>
      <c r="Y47" s="156">
        <f t="shared" si="54"/>
        <v>4.6308441759646148E-5</v>
      </c>
      <c r="Z47" s="156">
        <f t="shared" si="54"/>
        <v>4.6308441759646148E-5</v>
      </c>
      <c r="AA47" s="156">
        <f t="shared" si="54"/>
        <v>4.6308441759646148E-5</v>
      </c>
      <c r="AB47" s="156">
        <f t="shared" si="54"/>
        <v>4.6308441759646148E-5</v>
      </c>
      <c r="AC47" s="156">
        <f t="shared" si="54"/>
        <v>4.6308441759646148E-5</v>
      </c>
      <c r="AD47" s="156">
        <f t="shared" si="54"/>
        <v>4.6308441759646148E-5</v>
      </c>
      <c r="AE47" s="156">
        <f t="shared" si="54"/>
        <v>4.6308441759646148E-5</v>
      </c>
    </row>
    <row r="48" spans="1:32">
      <c r="B48" s="2" t="s">
        <v>102</v>
      </c>
      <c r="C48">
        <f>SUMPRODUCT(N57:N106,$B$57:$B$106)</f>
        <v>7.5878734354038911E-3</v>
      </c>
      <c r="D48">
        <f>SUMPRODUCT(Z$57:Z$106,$B$57:$B$106)</f>
        <v>9.5179614714814946E-3</v>
      </c>
      <c r="E48">
        <f>SUMPRODUCT(AL$57:AL$106,$B$57:$B$106)</f>
        <v>1.1323019560879635E-2</v>
      </c>
      <c r="F48">
        <f>SUMPRODUCT(AX$57:AX$106,$B$57:$B$106)</f>
        <v>2.9068666846314324E-2</v>
      </c>
      <c r="G48">
        <f>SUMPRODUCT(BJ$57:BJ$106,$B$57:$B$106)</f>
        <v>5.1354250022432643E-2</v>
      </c>
      <c r="H48">
        <f>SUMPRODUCT(BV$57:BV$106,$B$57:$B$106)</f>
        <v>0.11227818132430441</v>
      </c>
      <c r="I48">
        <f>SUMPRODUCT(CH$57:CH$106,$B$57:$B$106)</f>
        <v>0.19025945762438151</v>
      </c>
      <c r="J48">
        <f>SUMPRODUCT(CT$57:CT$106,$B$57:$B$106)</f>
        <v>0.22602099008123552</v>
      </c>
      <c r="K48">
        <f>SUMPRODUCT(DF$57:DF$106,$B$57:$B$106)</f>
        <v>0.26269160987514034</v>
      </c>
      <c r="L48" s="156">
        <f t="shared" si="55"/>
        <v>0.26269160987514034</v>
      </c>
      <c r="M48" s="156">
        <f t="shared" si="54"/>
        <v>0.26269160987514034</v>
      </c>
      <c r="N48" s="156">
        <f t="shared" si="54"/>
        <v>0.26269160987514034</v>
      </c>
      <c r="O48" s="156">
        <f t="shared" si="54"/>
        <v>0.26269160987514034</v>
      </c>
      <c r="P48" s="156">
        <f t="shared" si="54"/>
        <v>0.26269160987514034</v>
      </c>
      <c r="Q48" s="156">
        <f t="shared" si="54"/>
        <v>0.26269160987514034</v>
      </c>
      <c r="R48" s="156">
        <f t="shared" si="54"/>
        <v>0.26269160987514034</v>
      </c>
      <c r="S48" s="156">
        <f t="shared" si="54"/>
        <v>0.26269160987514034</v>
      </c>
      <c r="T48" s="156">
        <f t="shared" si="54"/>
        <v>0.26269160987514034</v>
      </c>
      <c r="U48" s="156">
        <f t="shared" si="54"/>
        <v>0.26269160987514034</v>
      </c>
      <c r="V48" s="156">
        <f t="shared" si="54"/>
        <v>0.26269160987514034</v>
      </c>
      <c r="W48" s="156">
        <f t="shared" si="54"/>
        <v>0.26269160987514034</v>
      </c>
      <c r="X48" s="156">
        <f t="shared" si="54"/>
        <v>0.26269160987514034</v>
      </c>
      <c r="Y48" s="156">
        <f t="shared" si="54"/>
        <v>0.26269160987514034</v>
      </c>
      <c r="Z48" s="156">
        <f t="shared" si="54"/>
        <v>0.26269160987514034</v>
      </c>
      <c r="AA48" s="156">
        <f t="shared" si="54"/>
        <v>0.26269160987514034</v>
      </c>
      <c r="AB48" s="156">
        <f t="shared" si="54"/>
        <v>0.26269160987514034</v>
      </c>
      <c r="AC48" s="156">
        <f t="shared" si="54"/>
        <v>0.26269160987514034</v>
      </c>
      <c r="AD48" s="156">
        <f t="shared" si="54"/>
        <v>0.26269160987514034</v>
      </c>
      <c r="AE48" s="156">
        <f t="shared" si="54"/>
        <v>0.26269160987514034</v>
      </c>
    </row>
    <row r="49" spans="1:110">
      <c r="B49" s="1"/>
    </row>
    <row r="50" spans="1:110">
      <c r="B50" s="1"/>
      <c r="C50" s="160">
        <f>SUM(C39:C48)</f>
        <v>1</v>
      </c>
      <c r="D50" s="160">
        <f>SUM(D39:D48)</f>
        <v>1</v>
      </c>
      <c r="E50" s="160">
        <f>SUM(E39:E48)</f>
        <v>0.99999999999999989</v>
      </c>
      <c r="F50" s="160">
        <f>SUM(F39:F48)</f>
        <v>1</v>
      </c>
      <c r="G50" s="160">
        <f t="shared" ref="G50:K50" si="56">SUM(G39:G48)</f>
        <v>0.99999999999999989</v>
      </c>
      <c r="H50" s="160">
        <f t="shared" si="56"/>
        <v>1</v>
      </c>
      <c r="I50" s="160">
        <f t="shared" si="56"/>
        <v>0.99999999999999978</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0.34370323345751758</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0.11591944853719288</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0.36926960739234604</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0.17110771061294347</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12428348</v>
      </c>
      <c r="D2" s="91">
        <f>SUMIFS('EIA_State Elec Profiles'!$D:$D,'EIA_State Elec Profiles'!$A:$A,About!$B$1,'EIA_State Elec Profiles'!$B:$B,$A2)</f>
        <v>15690282</v>
      </c>
      <c r="E2" s="91">
        <f>SUMIFS('EIA_State Elec Profiles'!$C:$C,'EIA_State Elec Profiles'!$A:$A,About!$B$1,'EIA_State Elec Profiles'!$B:$B,$A2)</f>
        <v>15330151</v>
      </c>
      <c r="F2" s="91">
        <f>E2</f>
        <v>15330151</v>
      </c>
      <c r="G2" s="91">
        <f t="shared" ref="G2:AH2" si="0">F2</f>
        <v>15330151</v>
      </c>
      <c r="H2" s="91">
        <f t="shared" si="0"/>
        <v>15330151</v>
      </c>
      <c r="I2" s="91">
        <f t="shared" si="0"/>
        <v>15330151</v>
      </c>
      <c r="J2" s="91">
        <f t="shared" si="0"/>
        <v>15330151</v>
      </c>
      <c r="K2" s="91">
        <f t="shared" si="0"/>
        <v>15330151</v>
      </c>
      <c r="L2" s="91">
        <f t="shared" si="0"/>
        <v>15330151</v>
      </c>
      <c r="M2" s="91">
        <f t="shared" si="0"/>
        <v>15330151</v>
      </c>
      <c r="N2" s="91">
        <f t="shared" si="0"/>
        <v>15330151</v>
      </c>
      <c r="O2" s="91">
        <f t="shared" si="0"/>
        <v>15330151</v>
      </c>
      <c r="P2" s="91">
        <f t="shared" si="0"/>
        <v>15330151</v>
      </c>
      <c r="Q2" s="91">
        <f t="shared" si="0"/>
        <v>15330151</v>
      </c>
      <c r="R2" s="91">
        <f t="shared" si="0"/>
        <v>15330151</v>
      </c>
      <c r="S2" s="91">
        <f t="shared" si="0"/>
        <v>15330151</v>
      </c>
      <c r="T2" s="91">
        <f t="shared" si="0"/>
        <v>15330151</v>
      </c>
      <c r="U2" s="91">
        <f t="shared" si="0"/>
        <v>15330151</v>
      </c>
      <c r="V2" s="91">
        <f t="shared" si="0"/>
        <v>15330151</v>
      </c>
      <c r="W2" s="91">
        <f t="shared" si="0"/>
        <v>15330151</v>
      </c>
      <c r="X2" s="91">
        <f t="shared" si="0"/>
        <v>15330151</v>
      </c>
      <c r="Y2" s="91">
        <f t="shared" si="0"/>
        <v>15330151</v>
      </c>
      <c r="Z2" s="91">
        <f t="shared" si="0"/>
        <v>15330151</v>
      </c>
      <c r="AA2" s="91">
        <f t="shared" si="0"/>
        <v>15330151</v>
      </c>
      <c r="AB2" s="91">
        <f t="shared" si="0"/>
        <v>15330151</v>
      </c>
      <c r="AC2" s="91">
        <f t="shared" si="0"/>
        <v>15330151</v>
      </c>
      <c r="AD2" s="91">
        <f t="shared" si="0"/>
        <v>15330151</v>
      </c>
      <c r="AE2" s="91">
        <f t="shared" si="0"/>
        <v>15330151</v>
      </c>
      <c r="AF2" s="91">
        <f t="shared" si="0"/>
        <v>15330151</v>
      </c>
      <c r="AG2" s="91">
        <f t="shared" si="0"/>
        <v>15330151</v>
      </c>
      <c r="AH2" s="91">
        <f t="shared" si="0"/>
        <v>15330151</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15690282</v>
      </c>
      <c r="C2">
        <f>exports!E2</f>
        <v>15330151</v>
      </c>
      <c r="D2">
        <f>exports!F2</f>
        <v>15330151</v>
      </c>
      <c r="E2">
        <f>exports!G2</f>
        <v>15330151</v>
      </c>
      <c r="F2">
        <f>exports!H2</f>
        <v>15330151</v>
      </c>
      <c r="G2">
        <f>exports!I2</f>
        <v>15330151</v>
      </c>
      <c r="H2">
        <f>exports!J2</f>
        <v>15330151</v>
      </c>
      <c r="I2">
        <f>exports!K2</f>
        <v>15330151</v>
      </c>
      <c r="J2">
        <f>exports!L2</f>
        <v>15330151</v>
      </c>
      <c r="K2">
        <f>exports!M2</f>
        <v>15330151</v>
      </c>
      <c r="L2">
        <f>exports!N2</f>
        <v>15330151</v>
      </c>
      <c r="M2">
        <f>exports!O2</f>
        <v>15330151</v>
      </c>
      <c r="N2">
        <f>exports!P2</f>
        <v>15330151</v>
      </c>
      <c r="O2">
        <f>exports!Q2</f>
        <v>15330151</v>
      </c>
      <c r="P2">
        <f>exports!R2</f>
        <v>15330151</v>
      </c>
      <c r="Q2">
        <f>exports!S2</f>
        <v>15330151</v>
      </c>
      <c r="R2">
        <f>exports!T2</f>
        <v>15330151</v>
      </c>
      <c r="S2">
        <f>exports!U2</f>
        <v>15330151</v>
      </c>
      <c r="T2">
        <f>exports!V2</f>
        <v>15330151</v>
      </c>
      <c r="U2">
        <f>exports!W2</f>
        <v>15330151</v>
      </c>
      <c r="V2">
        <f>exports!X2</f>
        <v>15330151</v>
      </c>
      <c r="W2">
        <f>exports!Y2</f>
        <v>15330151</v>
      </c>
      <c r="X2">
        <f>exports!Z2</f>
        <v>15330151</v>
      </c>
      <c r="Y2">
        <f>exports!AA2</f>
        <v>15330151</v>
      </c>
      <c r="Z2">
        <f>exports!AB2</f>
        <v>15330151</v>
      </c>
      <c r="AA2">
        <f>exports!AC2</f>
        <v>15330151</v>
      </c>
      <c r="AB2">
        <f>exports!AD2</f>
        <v>15330151</v>
      </c>
      <c r="AC2">
        <f>exports!AE2</f>
        <v>15330151</v>
      </c>
      <c r="AD2">
        <f>exports!AF2</f>
        <v>15330151</v>
      </c>
      <c r="AE2">
        <f>exports!AG2</f>
        <v>15330151</v>
      </c>
      <c r="AF2">
        <f>exports!AH2</f>
        <v>15330151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45.697277329756545</v>
      </c>
      <c r="C2" s="12">
        <f>SUMIFS('State Generation Costs Calcs'!C105:C155,'State Generation Costs Calcs'!$A$105:$A$155,About!$B$2)*About!$A$59</f>
        <v>44.806141551805105</v>
      </c>
      <c r="D2" s="12">
        <f>SUMIFS('State Generation Costs Calcs'!D105:D155,'State Generation Costs Calcs'!$A$105:$A$155,About!$B$2)*About!$A$59</f>
        <v>43.973827758700672</v>
      </c>
      <c r="E2" s="12">
        <f>SUMIFS('State Generation Costs Calcs'!E105:E155,'State Generation Costs Calcs'!$A$105:$A$155,About!$B$2)*About!$A$59</f>
        <v>43.289360588919564</v>
      </c>
      <c r="F2" s="12">
        <f>SUMIFS('State Generation Costs Calcs'!F105:F155,'State Generation Costs Calcs'!$A$105:$A$155,About!$B$2)*About!$A$59</f>
        <v>43.101504513252195</v>
      </c>
      <c r="G2" s="12">
        <f>SUMIFS('State Generation Costs Calcs'!G105:G155,'State Generation Costs Calcs'!$A$105:$A$155,About!$B$2)*About!$A$59</f>
        <v>43.160764702105439</v>
      </c>
      <c r="H2" s="12">
        <f>SUMIFS('State Generation Costs Calcs'!H105:H155,'State Generation Costs Calcs'!$A$105:$A$155,About!$B$2)*About!$A$59</f>
        <v>43.570523606240556</v>
      </c>
      <c r="I2" s="12">
        <f>SUMIFS('State Generation Costs Calcs'!I105:I155,'State Generation Costs Calcs'!$A$105:$A$155,About!$B$2)*About!$A$59</f>
        <v>43.941540140611259</v>
      </c>
      <c r="J2" s="12">
        <f>SUMIFS('State Generation Costs Calcs'!J105:J155,'State Generation Costs Calcs'!$A$105:$A$155,About!$B$2)*About!$A$59</f>
        <v>43.744483246571775</v>
      </c>
      <c r="K2" s="12">
        <f>SUMIFS('State Generation Costs Calcs'!K105:K155,'State Generation Costs Calcs'!$A$105:$A$155,About!$B$2)*About!$A$59</f>
        <v>43.169645345623962</v>
      </c>
      <c r="L2" s="12">
        <f>SUMIFS('State Generation Costs Calcs'!L105:L155,'State Generation Costs Calcs'!$A$105:$A$155,About!$B$2)*About!$A$59</f>
        <v>42.509805697545282</v>
      </c>
      <c r="M2" s="12">
        <f>SUMIFS('State Generation Costs Calcs'!M105:M155,'State Generation Costs Calcs'!$A$105:$A$155,About!$B$2)*About!$A$59</f>
        <v>41.930551359371236</v>
      </c>
      <c r="N2" s="12">
        <f>SUMIFS('State Generation Costs Calcs'!N105:N155,'State Generation Costs Calcs'!$A$105:$A$155,About!$B$2)*About!$A$59</f>
        <v>41.317254045976192</v>
      </c>
      <c r="O2" s="12">
        <f>SUMIFS('State Generation Costs Calcs'!O105:O155,'State Generation Costs Calcs'!$A$105:$A$155,About!$B$2)*About!$A$59</f>
        <v>40.993989081257446</v>
      </c>
      <c r="P2" s="12">
        <f>SUMIFS('State Generation Costs Calcs'!P105:P155,'State Generation Costs Calcs'!$A$105:$A$155,About!$B$2)*About!$A$59</f>
        <v>40.913562280039642</v>
      </c>
      <c r="Q2" s="12">
        <f>SUMIFS('State Generation Costs Calcs'!Q105:Q155,'State Generation Costs Calcs'!$A$105:$A$155,About!$B$2)*About!$A$59</f>
        <v>40.543859518047917</v>
      </c>
      <c r="R2" s="12">
        <f>SUMIFS('State Generation Costs Calcs'!R105:R155,'State Generation Costs Calcs'!$A$105:$A$155,About!$B$2)*About!$A$59</f>
        <v>40.095581721367068</v>
      </c>
      <c r="S2" s="12">
        <f>SUMIFS('State Generation Costs Calcs'!S105:S155,'State Generation Costs Calcs'!$A$105:$A$155,About!$B$2)*About!$A$59</f>
        <v>39.776893675205102</v>
      </c>
      <c r="T2" s="12">
        <f>SUMIFS('State Generation Costs Calcs'!T105:T155,'State Generation Costs Calcs'!$A$105:$A$155,About!$B$2)*About!$A$59</f>
        <v>39.645045886183325</v>
      </c>
      <c r="U2" s="12">
        <f>SUMIFS('State Generation Costs Calcs'!U105:U155,'State Generation Costs Calcs'!$A$105:$A$155,About!$B$2)*About!$A$59</f>
        <v>39.535770517556081</v>
      </c>
      <c r="V2" s="12">
        <f>SUMIFS('State Generation Costs Calcs'!V105:V155,'State Generation Costs Calcs'!$A$105:$A$155,About!$B$2)*About!$A$59</f>
        <v>39.1189388058487</v>
      </c>
      <c r="W2" s="12">
        <f>SUMIFS('State Generation Costs Calcs'!W105:W155,'State Generation Costs Calcs'!$A$105:$A$155,About!$B$2)*About!$A$59</f>
        <v>38.736828283349489</v>
      </c>
      <c r="X2" s="12">
        <f>SUMIFS('State Generation Costs Calcs'!X105:X155,'State Generation Costs Calcs'!$A$105:$A$155,About!$B$2)*About!$A$59</f>
        <v>38.520256588360176</v>
      </c>
      <c r="Y2" s="12">
        <f>SUMIFS('State Generation Costs Calcs'!Y105:Y155,'State Generation Costs Calcs'!$A$105:$A$155,About!$B$2)*About!$A$59</f>
        <v>38.277089754762471</v>
      </c>
      <c r="Z2" s="12">
        <f>SUMIFS('State Generation Costs Calcs'!Z105:Z155,'State Generation Costs Calcs'!$A$105:$A$155,About!$B$2)*About!$A$59</f>
        <v>38.135160867487009</v>
      </c>
      <c r="AA2" s="12">
        <f>SUMIFS('State Generation Costs Calcs'!AA105:AA155,'State Generation Costs Calcs'!$A$105:$A$155,About!$B$2)*About!$A$59</f>
        <v>38.033254347872067</v>
      </c>
      <c r="AB2" s="12">
        <f>SUMIFS('State Generation Costs Calcs'!AB105:AB155,'State Generation Costs Calcs'!$A$105:$A$155,About!$B$2)*About!$A$59</f>
        <v>37.879537373524371</v>
      </c>
      <c r="AC2" s="12">
        <f>SUMIFS('State Generation Costs Calcs'!AC105:AC155,'State Generation Costs Calcs'!$A$105:$A$155,About!$B$2)*About!$A$59</f>
        <v>37.883442042777496</v>
      </c>
      <c r="AD2" s="12">
        <f>SUMIFS('State Generation Costs Calcs'!AD105:AD155,'State Generation Costs Calcs'!$A$105:$A$155,About!$B$2)*About!$A$59</f>
        <v>37.921147949039351</v>
      </c>
      <c r="AE2" s="12">
        <f>SUMIFS('State Generation Costs Calcs'!AE105:AE155,'State Generation Costs Calcs'!$A$105:$A$155,About!$B$2)*About!$A$59</f>
        <v>37.876316790780841</v>
      </c>
      <c r="AF2" s="12">
        <f>SUMIFS('State Generation Costs Calcs'!AF105:AF155,'State Generation Costs Calcs'!$A$105:$A$155,About!$B$2)*About!$A$59</f>
        <v>37.855188926385033</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45.697277329756545</v>
      </c>
      <c r="C2" s="12">
        <f>SUMIFS('State Generation Costs Calcs'!C105:C155,'State Generation Costs Calcs'!$A$105:$A$155,About!$B$2)*About!$A$59</f>
        <v>44.806141551805105</v>
      </c>
      <c r="D2" s="12">
        <f>SUMIFS('State Generation Costs Calcs'!D105:D155,'State Generation Costs Calcs'!$A$105:$A$155,About!$B$2)*About!$A$59</f>
        <v>43.973827758700672</v>
      </c>
      <c r="E2" s="12">
        <f>SUMIFS('State Generation Costs Calcs'!E105:E155,'State Generation Costs Calcs'!$A$105:$A$155,About!$B$2)*About!$A$59</f>
        <v>43.289360588919564</v>
      </c>
      <c r="F2" s="12">
        <f>SUMIFS('State Generation Costs Calcs'!F105:F155,'State Generation Costs Calcs'!$A$105:$A$155,About!$B$2)*About!$A$59</f>
        <v>43.101504513252195</v>
      </c>
      <c r="G2" s="12">
        <f>SUMIFS('State Generation Costs Calcs'!G105:G155,'State Generation Costs Calcs'!$A$105:$A$155,About!$B$2)*About!$A$59</f>
        <v>43.160764702105439</v>
      </c>
      <c r="H2" s="12">
        <f>SUMIFS('State Generation Costs Calcs'!H105:H155,'State Generation Costs Calcs'!$A$105:$A$155,About!$B$2)*About!$A$59</f>
        <v>43.570523606240556</v>
      </c>
      <c r="I2" s="12">
        <f>SUMIFS('State Generation Costs Calcs'!I105:I155,'State Generation Costs Calcs'!$A$105:$A$155,About!$B$2)*About!$A$59</f>
        <v>43.941540140611259</v>
      </c>
      <c r="J2" s="12">
        <f>SUMIFS('State Generation Costs Calcs'!J105:J155,'State Generation Costs Calcs'!$A$105:$A$155,About!$B$2)*About!$A$59</f>
        <v>43.744483246571775</v>
      </c>
      <c r="K2" s="12">
        <f>SUMIFS('State Generation Costs Calcs'!K105:K155,'State Generation Costs Calcs'!$A$105:$A$155,About!$B$2)*About!$A$59</f>
        <v>43.169645345623962</v>
      </c>
      <c r="L2" s="12">
        <f>SUMIFS('State Generation Costs Calcs'!L105:L155,'State Generation Costs Calcs'!$A$105:$A$155,About!$B$2)*About!$A$59</f>
        <v>42.509805697545282</v>
      </c>
      <c r="M2" s="12">
        <f>SUMIFS('State Generation Costs Calcs'!M105:M155,'State Generation Costs Calcs'!$A$105:$A$155,About!$B$2)*About!$A$59</f>
        <v>41.930551359371236</v>
      </c>
      <c r="N2" s="12">
        <f>SUMIFS('State Generation Costs Calcs'!N105:N155,'State Generation Costs Calcs'!$A$105:$A$155,About!$B$2)*About!$A$59</f>
        <v>41.317254045976192</v>
      </c>
      <c r="O2" s="12">
        <f>SUMIFS('State Generation Costs Calcs'!O105:O155,'State Generation Costs Calcs'!$A$105:$A$155,About!$B$2)*About!$A$59</f>
        <v>40.993989081257446</v>
      </c>
      <c r="P2" s="12">
        <f>SUMIFS('State Generation Costs Calcs'!P105:P155,'State Generation Costs Calcs'!$A$105:$A$155,About!$B$2)*About!$A$59</f>
        <v>40.913562280039642</v>
      </c>
      <c r="Q2" s="12">
        <f>SUMIFS('State Generation Costs Calcs'!Q105:Q155,'State Generation Costs Calcs'!$A$105:$A$155,About!$B$2)*About!$A$59</f>
        <v>40.543859518047917</v>
      </c>
      <c r="R2" s="12">
        <f>SUMIFS('State Generation Costs Calcs'!R105:R155,'State Generation Costs Calcs'!$A$105:$A$155,About!$B$2)*About!$A$59</f>
        <v>40.095581721367068</v>
      </c>
      <c r="S2" s="12">
        <f>SUMIFS('State Generation Costs Calcs'!S105:S155,'State Generation Costs Calcs'!$A$105:$A$155,About!$B$2)*About!$A$59</f>
        <v>39.776893675205102</v>
      </c>
      <c r="T2" s="12">
        <f>SUMIFS('State Generation Costs Calcs'!T105:T155,'State Generation Costs Calcs'!$A$105:$A$155,About!$B$2)*About!$A$59</f>
        <v>39.645045886183325</v>
      </c>
      <c r="U2" s="12">
        <f>SUMIFS('State Generation Costs Calcs'!U105:U155,'State Generation Costs Calcs'!$A$105:$A$155,About!$B$2)*About!$A$59</f>
        <v>39.535770517556081</v>
      </c>
      <c r="V2" s="12">
        <f>SUMIFS('State Generation Costs Calcs'!V105:V155,'State Generation Costs Calcs'!$A$105:$A$155,About!$B$2)*About!$A$59</f>
        <v>39.1189388058487</v>
      </c>
      <c r="W2" s="12">
        <f>SUMIFS('State Generation Costs Calcs'!W105:W155,'State Generation Costs Calcs'!$A$105:$A$155,About!$B$2)*About!$A$59</f>
        <v>38.736828283349489</v>
      </c>
      <c r="X2" s="12">
        <f>SUMIFS('State Generation Costs Calcs'!X105:X155,'State Generation Costs Calcs'!$A$105:$A$155,About!$B$2)*About!$A$59</f>
        <v>38.520256588360176</v>
      </c>
      <c r="Y2" s="12">
        <f>SUMIFS('State Generation Costs Calcs'!Y105:Y155,'State Generation Costs Calcs'!$A$105:$A$155,About!$B$2)*About!$A$59</f>
        <v>38.277089754762471</v>
      </c>
      <c r="Z2" s="12">
        <f>SUMIFS('State Generation Costs Calcs'!Z105:Z155,'State Generation Costs Calcs'!$A$105:$A$155,About!$B$2)*About!$A$59</f>
        <v>38.135160867487009</v>
      </c>
      <c r="AA2" s="12">
        <f>SUMIFS('State Generation Costs Calcs'!AA105:AA155,'State Generation Costs Calcs'!$A$105:$A$155,About!$B$2)*About!$A$59</f>
        <v>38.033254347872067</v>
      </c>
      <c r="AB2" s="12">
        <f>SUMIFS('State Generation Costs Calcs'!AB105:AB155,'State Generation Costs Calcs'!$A$105:$A$155,About!$B$2)*About!$A$59</f>
        <v>37.879537373524371</v>
      </c>
      <c r="AC2" s="12">
        <f>SUMIFS('State Generation Costs Calcs'!AC105:AC155,'State Generation Costs Calcs'!$A$105:$A$155,About!$B$2)*About!$A$59</f>
        <v>37.883442042777496</v>
      </c>
      <c r="AD2" s="12">
        <f>SUMIFS('State Generation Costs Calcs'!AD105:AD155,'State Generation Costs Calcs'!$A$105:$A$155,About!$B$2)*About!$A$59</f>
        <v>37.921147949039351</v>
      </c>
      <c r="AE2" s="12">
        <f>SUMIFS('State Generation Costs Calcs'!AE105:AE155,'State Generation Costs Calcs'!$A$105:$A$155,About!$B$2)*About!$A$59</f>
        <v>37.876316790780841</v>
      </c>
      <c r="AF2" s="12">
        <f>SUMIFS('State Generation Costs Calcs'!AF105:AF155,'State Generation Costs Calcs'!$A$105:$A$155,About!$B$2)*About!$A$59</f>
        <v>37.855188926385033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2023-11-07T19:21:35Z</dcterms:modified>
</cp:coreProperties>
</file>