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S\elec\EIaE\"/>
    </mc:Choice>
  </mc:AlternateContent>
  <xr:revisionPtr revIDLastSave="0" documentId="8_{B4040F71-2BEF-4773-9365-DA78E381691B}"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<sst xmlns="http://schemas.openxmlformats.org/spreadsheetml/2006/main" count="18126" uniqueCount="751">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</sst>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79</v>
      </c>
      <c r="C1" s="77">
        <v>44909</v>
      </c>
      <c r="K1" s="44" t="s">
        <v>2</v>
      </c>
      <c r="L1" s="44" t="s">
        <v>3</v>
      </c>
    </row>
    <row r="2" spans="1:15">
      <c r="A2" s="70" t="s">
        <v>4</v>
      </c>
      <c r="B2" s="1" t="str">
        <f>LOOKUP(B1,K1:L50,L1:L50)</f>
        <v>MS</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MS</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4929.8788349999995</v>
      </c>
      <c r="R4" s="1">
        <f t="shared" ref="R4:R35" si="3">Q4/$Q$54</f>
        <v>0.34370323345751758</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1662.681</v>
      </c>
      <c r="R7" s="1">
        <f t="shared" si="3"/>
        <v>0.11591944853719288</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5296.5879999999997</v>
      </c>
      <c r="R21" s="1">
        <f t="shared" si="3"/>
        <v>0.36926960739234604</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2454.2692618000001</v>
      </c>
      <c r="R45" s="1">
        <f t="shared" si="5"/>
        <v>0.17110771061294347</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14343.4170968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LA</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AR</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LA</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AL</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AL</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TN</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AL</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TN</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14343.4170968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0.34370323345751758</v>
      </c>
      <c r="D4" s="1">
        <f t="shared" si="0"/>
        <v>0.34370323345751758</v>
      </c>
      <c r="E4" s="1">
        <f t="shared" si="1"/>
        <v>0.74779432547994462</v>
      </c>
    </row>
    <row r="5" spans="1:5">
      <c r="A5" s="4" t="s">
        <v>14</v>
      </c>
      <c r="B5" s="1">
        <f>IF(SUMIFS('EIA SEDS data'!$AE$20:$AE$119,'EIA SEDS data'!$B$20:$B$119,A5,'EIA SEDS data'!$A$20:$A$119,"exports")&gt;0, 1, 0)</f>
        <v>1</v>
      </c>
      <c r="C5" s="1">
        <f>SUMIFS('Cross border connections'!$R$4:$R$53,'Cross border connections'!$P$4:$P$53,Calculations!A5)</f>
        <v>0.11591944853719288</v>
      </c>
      <c r="D5" s="1">
        <f t="shared" si="0"/>
        <v>0.11591944853719288</v>
      </c>
      <c r="E5" s="1">
        <f t="shared" si="1"/>
        <v>0.25220567452005543</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0.36926960739234604</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0.17110771061294347</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0.45962268199471046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0.20415092660573175</v>
      </c>
      <c r="C60" s="1">
        <f>SUMIFS('ReEDs Generation Data'!H$729:H$1448,'ReEDs Generation Data'!$E$729:$E$1448,Calculations!$A60)</f>
        <v>0.18698920494746046</v>
      </c>
      <c r="D60" s="1">
        <f>SUMIFS('ReEDs Generation Data'!I$729:I$1448,'ReEDs Generation Data'!$E$729:$E$1448,Calculations!$A60)</f>
        <v>0.20306958994192098</v>
      </c>
      <c r="E60" s="1">
        <f>SUMIFS('ReEDs Generation Data'!J$729:J$1448,'ReEDs Generation Data'!$E$729:$E$1448,Calculations!$A60)</f>
        <v>0.21913113734068801</v>
      </c>
      <c r="F60" s="1">
        <f>SUMIFS('ReEDs Generation Data'!K$729:K$1448,'ReEDs Generation Data'!$E$729:$E$1448,Calculations!$A60)</f>
        <v>0.24668425077382369</v>
      </c>
      <c r="G60" s="1">
        <f>SUMIFS('ReEDs Generation Data'!L$729:L$1448,'ReEDs Generation Data'!$E$729:$E$1448,Calculations!$A60)</f>
        <v>0.2768185425078325</v>
      </c>
      <c r="H60" s="1">
        <f>SUMIFS('ReEDs Generation Data'!M$729:M$1448,'ReEDs Generation Data'!$E$729:$E$1448,Calculations!$A60)</f>
        <v>0.26840925785920111</v>
      </c>
      <c r="I60" s="1">
        <f>SUMIFS('ReEDs Generation Data'!N$729:N$1448,'ReEDs Generation Data'!$E$729:$E$1448,Calculations!$A60)</f>
        <v>0.26196918154253951</v>
      </c>
      <c r="J60" s="1">
        <f>SUMIFS('ReEDs Generation Data'!O$729:O$1448,'ReEDs Generation Data'!$E$729:$E$1448,Calculations!$A60)</f>
        <v>0.25996114239673962</v>
      </c>
      <c r="K60" s="1">
        <f>SUMIFS('ReEDs Generation Data'!P$729:P$1448,'ReEDs Generation Data'!$E$729:$E$1448,Calculations!$A60)</f>
        <v>0.25795516174124311</v>
      </c>
      <c r="L60" s="1">
        <f>SUMIFS('ReEDs Generation Data'!Q$729:Q$1448,'ReEDs Generation Data'!$E$729:$E$1448,Calculations!$A60)</f>
        <v>0.2603351559520295</v>
      </c>
      <c r="M60" s="1">
        <f>SUMIFS('ReEDs Generation Data'!R$729:R$1448,'ReEDs Generation Data'!$E$729:$E$1448,Calculations!$A60)</f>
        <v>0.26272393313834103</v>
      </c>
    </row>
    <row r="61" spans="1:33" ht="15.75" customHeight="1">
      <c r="A61" s="4" t="s">
        <v>488</v>
      </c>
      <c r="B61" s="1">
        <f>SUMIFS('ReEDs Generation Data'!G$729:G$1448,'ReEDs Generation Data'!$E$729:$E$1448,Calculations!$A61)</f>
        <v>0.45256945051544661</v>
      </c>
      <c r="C61" s="1">
        <f>SUMIFS('ReEDs Generation Data'!H$729:H$1448,'ReEDs Generation Data'!$E$729:$E$1448,Calculations!$A61)</f>
        <v>0.45150324027216088</v>
      </c>
      <c r="D61" s="1">
        <f>SUMIFS('ReEDs Generation Data'!I$729:I$1448,'ReEDs Generation Data'!$E$729:$E$1448,Calculations!$A61)</f>
        <v>0.43338950427372702</v>
      </c>
      <c r="E61" s="1">
        <f>SUMIFS('ReEDs Generation Data'!J$729:J$1448,'ReEDs Generation Data'!$E$729:$E$1448,Calculations!$A61)</f>
        <v>0.41517045133106512</v>
      </c>
      <c r="F61" s="1">
        <f>SUMIFS('ReEDs Generation Data'!K$729:K$1448,'ReEDs Generation Data'!$E$729:$E$1448,Calculations!$A61)</f>
        <v>0.37113347204547131</v>
      </c>
      <c r="G61" s="1">
        <f>SUMIFS('ReEDs Generation Data'!L$729:L$1448,'ReEDs Generation Data'!$E$729:$E$1448,Calculations!$A61)</f>
        <v>0.32288141805192555</v>
      </c>
      <c r="H61" s="1">
        <f>SUMIFS('ReEDs Generation Data'!M$729:M$1448,'ReEDs Generation Data'!$E$729:$E$1448,Calculations!$A61)</f>
        <v>0.33256601034943645</v>
      </c>
      <c r="I61" s="1">
        <f>SUMIFS('ReEDs Generation Data'!N$729:N$1448,'ReEDs Generation Data'!$E$729:$E$1448,Calculations!$A61)</f>
        <v>0.33872747825650545</v>
      </c>
      <c r="J61" s="1">
        <f>SUMIFS('ReEDs Generation Data'!O$729:O$1448,'ReEDs Generation Data'!$E$729:$E$1448,Calculations!$A61)</f>
        <v>0.33996058213815716</v>
      </c>
      <c r="K61" s="1">
        <f>SUMIFS('ReEDs Generation Data'!P$729:P$1448,'ReEDs Generation Data'!$E$729:$E$1448,Calculations!$A61)</f>
        <v>0.3411906106272754</v>
      </c>
      <c r="L61" s="1">
        <f>SUMIFS('ReEDs Generation Data'!Q$729:Q$1448,'ReEDs Generation Data'!$E$729:$E$1448,Calculations!$A61)</f>
        <v>0.33647317096083706</v>
      </c>
      <c r="M61" s="1">
        <f>SUMIFS('ReEDs Generation Data'!R$729:R$1448,'ReEDs Generation Data'!$E$729:$E$1448,Calculations!$A61)</f>
        <v>0.3317335033679506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0.2855965833160643</v>
      </c>
      <c r="C62" s="1">
        <f>SUMIFS('ReEDs Generation Data'!H$729:H$1448,'ReEDs Generation Data'!$E$729:$E$1448,Calculations!$A62)</f>
        <v>0.30167573945106357</v>
      </c>
      <c r="D62" s="1">
        <f>SUMIFS('ReEDs Generation Data'!I$729:I$1448,'ReEDs Generation Data'!$E$729:$E$1448,Calculations!$A62)</f>
        <v>0.30305290921685946</v>
      </c>
      <c r="E62" s="1">
        <f>SUMIFS('ReEDs Generation Data'!J$729:J$1448,'ReEDs Generation Data'!$E$729:$E$1448,Calculations!$A62)</f>
        <v>0.30451953675451804</v>
      </c>
      <c r="F62" s="1">
        <f>SUMIFS('ReEDs Generation Data'!K$729:K$1448,'ReEDs Generation Data'!$E$729:$E$1448,Calculations!$A62)</f>
        <v>0.31766058944251352</v>
      </c>
      <c r="G62" s="1">
        <f>SUMIFS('ReEDs Generation Data'!L$729:L$1448,'ReEDs Generation Data'!$E$729:$E$1448,Calculations!$A62)</f>
        <v>0.33208299945522973</v>
      </c>
      <c r="H62" s="1">
        <f>SUMIFS('ReEDs Generation Data'!M$729:M$1448,'ReEDs Generation Data'!$E$729:$E$1448,Calculations!$A62)</f>
        <v>0.33071038678159215</v>
      </c>
      <c r="I62" s="1">
        <f>SUMIFS('ReEDs Generation Data'!N$729:N$1448,'ReEDs Generation Data'!$E$729:$E$1448,Calculations!$A62)</f>
        <v>0.33063690363701476</v>
      </c>
      <c r="J62" s="1">
        <f>SUMIFS('ReEDs Generation Data'!O$729:O$1448,'ReEDs Generation Data'!$E$729:$E$1448,Calculations!$A62)</f>
        <v>0.32980999525785781</v>
      </c>
      <c r="K62" s="1">
        <f>SUMIFS('ReEDs Generation Data'!P$729:P$1448,'ReEDs Generation Data'!$E$729:$E$1448,Calculations!$A62)</f>
        <v>0.32898789243266685</v>
      </c>
      <c r="L62" s="1">
        <f>SUMIFS('ReEDs Generation Data'!Q$729:Q$1448,'ReEDs Generation Data'!$E$729:$E$1448,Calculations!$A62)</f>
        <v>0.32962189878640641</v>
      </c>
      <c r="M62" s="1">
        <f>SUMIFS('ReEDs Generation Data'!R$729:R$1448,'ReEDs Generation Data'!$E$729:$E$1448,Calculations!$A62)</f>
        <v>0.33026127438964559</v>
      </c>
    </row>
    <row r="63" spans="1:33" ht="15.75" customHeight="1">
      <c r="A63" s="4" t="s">
        <v>490</v>
      </c>
      <c r="B63" s="1">
        <f>SUMIFS('ReEDs Generation Data'!G$729:G$1448,'ReEDs Generation Data'!$E$729:$E$1448,Calculations!$A63)</f>
        <v>5.3734943280141521E-2</v>
      </c>
      <c r="C63" s="1">
        <f>SUMIFS('ReEDs Generation Data'!H$729:H$1448,'ReEDs Generation Data'!$E$729:$E$1448,Calculations!$A63)</f>
        <v>5.5779194212188313E-2</v>
      </c>
      <c r="D63" s="1">
        <f>SUMIFS('ReEDs Generation Data'!I$729:I$1448,'ReEDs Generation Data'!$E$729:$E$1448,Calculations!$A63)</f>
        <v>5.6058727708809535E-2</v>
      </c>
      <c r="E63" s="1">
        <f>SUMIFS('ReEDs Generation Data'!J$729:J$1448,'ReEDs Generation Data'!$E$729:$E$1448,Calculations!$A63)</f>
        <v>5.6355691258241955E-2</v>
      </c>
      <c r="F63" s="1">
        <f>SUMIFS('ReEDs Generation Data'!K$729:K$1448,'ReEDs Generation Data'!$E$729:$E$1448,Calculations!$A63)</f>
        <v>5.8808261554110487E-2</v>
      </c>
      <c r="G63" s="1">
        <f>SUMIFS('ReEDs Generation Data'!L$729:L$1448,'ReEDs Generation Data'!$E$729:$E$1448,Calculations!$A63)</f>
        <v>6.1503113223759211E-2</v>
      </c>
      <c r="H63" s="1">
        <f>SUMIFS('ReEDs Generation Data'!M$729:M$1448,'ReEDs Generation Data'!$E$729:$E$1448,Calculations!$A63)</f>
        <v>6.1178445244375317E-2</v>
      </c>
      <c r="I63" s="1">
        <f>SUMIFS('ReEDs Generation Data'!N$729:N$1448,'ReEDs Generation Data'!$E$729:$E$1448,Calculations!$A63)</f>
        <v>6.1106883050238134E-2</v>
      </c>
      <c r="J63" s="1">
        <f>SUMIFS('ReEDs Generation Data'!O$729:O$1448,'ReEDs Generation Data'!$E$729:$E$1448,Calculations!$A63)</f>
        <v>6.1002946511139106E-2</v>
      </c>
      <c r="K63" s="1">
        <f>SUMIFS('ReEDs Generation Data'!P$729:P$1448,'ReEDs Generation Data'!$E$729:$E$1448,Calculations!$A63)</f>
        <v>6.0899602564405887E-2</v>
      </c>
      <c r="L63" s="1">
        <f>SUMIFS('ReEDs Generation Data'!Q$729:Q$1448,'ReEDs Generation Data'!$E$729:$E$1448,Calculations!$A63)</f>
        <v>6.102650425450272E-2</v>
      </c>
      <c r="M63" s="1">
        <f>SUMIFS('ReEDs Generation Data'!R$729:R$1448,'ReEDs Generation Data'!$E$729:$E$1448,Calculations!$A63)</f>
        <v>6.1154524720707627E-2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2.766069333564704E-3</v>
      </c>
      <c r="C65" s="1">
        <f>SUMIFS('ReEDs Generation Data'!H$729:H$1448,'ReEDs Generation Data'!$E$729:$E$1448,Calculations!$A65)</f>
        <v>2.9859280314790456E-3</v>
      </c>
      <c r="D65" s="1">
        <f>SUMIFS('ReEDs Generation Data'!I$729:I$1448,'ReEDs Generation Data'!$E$729:$E$1448,Calculations!$A65)</f>
        <v>3.3535963675345878E-3</v>
      </c>
      <c r="E65" s="1">
        <f>SUMIFS('ReEDs Generation Data'!J$729:J$1448,'ReEDs Generation Data'!$E$729:$E$1448,Calculations!$A65)</f>
        <v>3.7380153069156191E-3</v>
      </c>
      <c r="F65" s="1">
        <f>SUMIFS('ReEDs Generation Data'!K$729:K$1448,'ReEDs Generation Data'!$E$729:$E$1448,Calculations!$A65)</f>
        <v>4.6568107222224979E-3</v>
      </c>
      <c r="G65" s="1">
        <f>SUMIFS('ReEDs Generation Data'!L$729:L$1448,'ReEDs Generation Data'!$E$729:$E$1448,Calculations!$A65)</f>
        <v>5.6911887767071003E-3</v>
      </c>
      <c r="H65" s="1">
        <f>SUMIFS('ReEDs Generation Data'!M$729:M$1448,'ReEDs Generation Data'!$E$729:$E$1448,Calculations!$A65)</f>
        <v>6.131028087710111E-3</v>
      </c>
      <c r="I65" s="1">
        <f>SUMIFS('ReEDs Generation Data'!N$729:N$1448,'ReEDs Generation Data'!$E$729:$E$1448,Calculations!$A65)</f>
        <v>6.5669400058367576E-3</v>
      </c>
      <c r="J65" s="1">
        <f>SUMIFS('ReEDs Generation Data'!O$729:O$1448,'ReEDs Generation Data'!$E$729:$E$1448,Calculations!$A65)</f>
        <v>8.274916832005777E-3</v>
      </c>
      <c r="K65" s="1">
        <f>SUMIFS('ReEDs Generation Data'!P$729:P$1448,'ReEDs Generation Data'!$E$729:$E$1448,Calculations!$A65)</f>
        <v>9.978499972056994E-3</v>
      </c>
      <c r="L65" s="1">
        <f>SUMIFS('ReEDs Generation Data'!Q$729:Q$1448,'ReEDs Generation Data'!$E$729:$E$1448,Calculations!$A65)</f>
        <v>1.1552545372047442E-2</v>
      </c>
      <c r="M65" s="1">
        <f>SUMIFS('ReEDs Generation Data'!R$729:R$1448,'ReEDs Generation Data'!$E$729:$E$1448,Calculations!$A65)</f>
        <v>1.3133523321703739E-2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8.5028800984718366E-4</v>
      </c>
      <c r="C70" s="1">
        <f>SUMIFS('ReEDs Generation Data'!H$729:H$1448,'ReEDs Generation Data'!$E$729:$E$1448,Calculations!$A70)</f>
        <v>7.2410389130663096E-4</v>
      </c>
      <c r="D70" s="1">
        <f>SUMIFS('ReEDs Generation Data'!I$729:I$1448,'ReEDs Generation Data'!$E$729:$E$1448,Calculations!$A70)</f>
        <v>7.2856551739669301E-4</v>
      </c>
      <c r="E70" s="1">
        <f>SUMIFS('ReEDs Generation Data'!J$729:J$1448,'ReEDs Generation Data'!$E$729:$E$1448,Calculations!$A70)</f>
        <v>7.3329423713303283E-4</v>
      </c>
      <c r="F70" s="1">
        <f>SUMIFS('ReEDs Generation Data'!K$729:K$1448,'ReEDs Generation Data'!$E$729:$E$1448,Calculations!$A70)</f>
        <v>6.8638391720083269E-4</v>
      </c>
      <c r="G70" s="1">
        <f>SUMIFS('ReEDs Generation Data'!L$729:L$1448,'ReEDs Generation Data'!$E$729:$E$1448,Calculations!$A70)</f>
        <v>6.3197000448004495E-4</v>
      </c>
      <c r="H70" s="1">
        <f>SUMIFS('ReEDs Generation Data'!M$729:M$1448,'ReEDs Generation Data'!$E$729:$E$1448,Calculations!$A70)</f>
        <v>6.2942176531124311E-4</v>
      </c>
      <c r="I70" s="1">
        <f>SUMIFS('ReEDs Generation Data'!N$729:N$1448,'ReEDs Generation Data'!$E$729:$E$1448,Calculations!$A70)</f>
        <v>6.2933830184813667E-4</v>
      </c>
      <c r="J70" s="1">
        <f>SUMIFS('ReEDs Generation Data'!O$729:O$1448,'ReEDs Generation Data'!$E$729:$E$1448,Calculations!$A70)</f>
        <v>6.2776301501098566E-4</v>
      </c>
      <c r="K70" s="1">
        <f>SUMIFS('ReEDs Generation Data'!P$729:P$1448,'ReEDs Generation Data'!$E$729:$E$1448,Calculations!$A70)</f>
        <v>6.2619688442427024E-4</v>
      </c>
      <c r="L70" s="1">
        <f>SUMIFS('ReEDs Generation Data'!Q$729:Q$1448,'ReEDs Generation Data'!$E$729:$E$1448,Calculations!$A70)</f>
        <v>6.2740090157020637E-4</v>
      </c>
      <c r="M70" s="1">
        <f>SUMIFS('ReEDs Generation Data'!R$729:R$1448,'ReEDs Generation Data'!$E$729:$E$1448,Calculations!$A70)</f>
        <v>6.2861509992291446E-4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3.3173893920414738E-4</v>
      </c>
      <c r="C73" s="1">
        <f>SUMIFS('ReEDs Generation Data'!H$729:H$1448,'ReEDs Generation Data'!$E$729:$E$1448,Calculations!$A73)</f>
        <v>3.4258919434121361E-4</v>
      </c>
      <c r="D73" s="1">
        <f>SUMIFS('ReEDs Generation Data'!I$729:I$1448,'ReEDs Generation Data'!$E$729:$E$1448,Calculations!$A73)</f>
        <v>3.4710697375192297E-4</v>
      </c>
      <c r="E73" s="1">
        <f>SUMIFS('ReEDs Generation Data'!J$729:J$1448,'ReEDs Generation Data'!$E$729:$E$1448,Calculations!$A73)</f>
        <v>3.5187377143845017E-4</v>
      </c>
      <c r="F73" s="1">
        <f>SUMIFS('ReEDs Generation Data'!K$729:K$1448,'ReEDs Generation Data'!$E$729:$E$1448,Calculations!$A73)</f>
        <v>3.7023154465779586E-4</v>
      </c>
      <c r="G73" s="1">
        <f>SUMIFS('ReEDs Generation Data'!L$729:L$1448,'ReEDs Generation Data'!$E$729:$E$1448,Calculations!$A73)</f>
        <v>3.9076798006580898E-4</v>
      </c>
      <c r="H73" s="1">
        <f>SUMIFS('ReEDs Generation Data'!M$729:M$1448,'ReEDs Generation Data'!$E$729:$E$1448,Calculations!$A73)</f>
        <v>3.754499123736839E-4</v>
      </c>
      <c r="I73" s="1">
        <f>SUMIFS('ReEDs Generation Data'!N$729:N$1448,'ReEDs Generation Data'!$E$729:$E$1448,Calculations!$A73)</f>
        <v>3.63275206017228E-4</v>
      </c>
      <c r="J73" s="1">
        <f>SUMIFS('ReEDs Generation Data'!O$729:O$1448,'ReEDs Generation Data'!$E$729:$E$1448,Calculations!$A73)</f>
        <v>3.6265384908952899E-4</v>
      </c>
      <c r="K73" s="1">
        <f>SUMIFS('ReEDs Generation Data'!P$729:P$1448,'ReEDs Generation Data'!$E$729:$E$1448,Calculations!$A73)</f>
        <v>3.6203577792765358E-4</v>
      </c>
      <c r="L73" s="1">
        <f>SUMIFS('ReEDs Generation Data'!Q$729:Q$1448,'ReEDs Generation Data'!$E$729:$E$1448,Calculations!$A73)</f>
        <v>3.6332377260674348E-4</v>
      </c>
      <c r="M73" s="1">
        <f>SUMIFS('ReEDs Generation Data'!R$729:R$1448,'ReEDs Generation Data'!$E$729:$E$1448,Calculations!$A73)</f>
        <v>3.6462596172855892E-4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0.1449437084790767</v>
      </c>
      <c r="G730" s="44">
        <f>G4/SUMIFS(G$3:G$722,$B$3:$B$722,$B730)*SUMIFS(Calculations!$E$3:$E$53,Calculations!$A$3:$A$53,$B730)</f>
        <v>0.12736788840192212</v>
      </c>
      <c r="H730" s="44">
        <f>H4/SUMIFS(H$3:H$722,$B$3:$B$722,$B730)*SUMIFS(Calculations!$E$3:$E$53,Calculations!$A$3:$A$53,$B730)</f>
        <v>0.10931235747769609</v>
      </c>
      <c r="I730" s="44">
        <f>I4/SUMIFS(I$3:I$722,$B$3:$B$722,$B730)*SUMIFS(Calculations!$E$3:$E$53,Calculations!$A$3:$A$53,$B730)</f>
        <v>0.12497306466063608</v>
      </c>
      <c r="J730" s="44">
        <f>J4/SUMIFS(J$3:J$722,$B$3:$B$722,$B730)*SUMIFS(Calculations!$E$3:$E$53,Calculations!$A$3:$A$53,$B730)</f>
        <v>0.14059286270200977</v>
      </c>
      <c r="K730" s="44">
        <f>K4/SUMIFS(K$3:K$722,$B$3:$B$722,$B730)*SUMIFS(Calculations!$E$3:$E$53,Calculations!$A$3:$A$53,$B730)</f>
        <v>0.16046781104991384</v>
      </c>
      <c r="L730" s="44">
        <f>L4/SUMIFS(L$3:L$722,$B$3:$B$722,$B730)*SUMIFS(Calculations!$E$3:$E$53,Calculations!$A$3:$A$53,$B730)</f>
        <v>0.18186263433238145</v>
      </c>
      <c r="M730" s="44">
        <f>M4/SUMIFS(M$3:M$722,$B$3:$B$722,$B730)*SUMIFS(Calculations!$E$3:$E$53,Calculations!$A$3:$A$53,$B730)</f>
        <v>0.18505371107004095</v>
      </c>
      <c r="N730" s="44">
        <f>N4/SUMIFS(N$3:N$722,$B$3:$B$722,$B730)*SUMIFS(Calculations!$E$3:$E$53,Calculations!$A$3:$A$53,$B730)</f>
        <v>0.18838329911587168</v>
      </c>
      <c r="O730" s="44">
        <f>O4/SUMIFS(O$3:O$722,$B$3:$B$722,$B730)*SUMIFS(Calculations!$E$3:$E$53,Calculations!$A$3:$A$53,$B730)</f>
        <v>0.18835094969636898</v>
      </c>
      <c r="P730" s="44">
        <f>P4/SUMIFS(P$3:P$722,$B$3:$B$722,$B730)*SUMIFS(Calculations!$E$3:$E$53,Calculations!$A$3:$A$53,$B730)</f>
        <v>0.18831879447678282</v>
      </c>
      <c r="Q730" s="44">
        <f>Q4/SUMIFS(Q$3:Q$722,$B$3:$B$722,$B730)*SUMIFS(Calculations!$E$3:$E$53,Calculations!$A$3:$A$53,$B730)</f>
        <v>0.19025975612076654</v>
      </c>
      <c r="R730" s="44">
        <f>R4/SUMIFS(R$3:R$722,$B$3:$B$722,$B730)*SUMIFS(Calculations!$E$3:$E$53,Calculations!$A$3:$A$53,$B730)</f>
        <v>0.19220411027015699</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3.9971581120115528E-2</v>
      </c>
      <c r="G733" s="44">
        <f>G7/SUMIFS(G$3:G$722,$B$3:$B$722,$B733)*SUMIFS(Calculations!$E$3:$E$53,Calculations!$A$3:$A$53,$B733)</f>
        <v>4.1353340820919529E-2</v>
      </c>
      <c r="H733" s="44">
        <f>H7/SUMIFS(H$3:H$722,$B$3:$B$722,$B733)*SUMIFS(Calculations!$E$3:$E$53,Calculations!$A$3:$A$53,$B733)</f>
        <v>4.2772813989067425E-2</v>
      </c>
      <c r="I733" s="44">
        <f>I7/SUMIFS(I$3:I$722,$B$3:$B$722,$B733)*SUMIFS(Calculations!$E$3:$E$53,Calculations!$A$3:$A$53,$B733)</f>
        <v>4.2723380365360941E-2</v>
      </c>
      <c r="J733" s="44">
        <f>J7/SUMIFS(J$3:J$722,$B$3:$B$722,$B733)*SUMIFS(Calculations!$E$3:$E$53,Calculations!$A$3:$A$53,$B733)</f>
        <v>4.2674075872931018E-2</v>
      </c>
      <c r="K733" s="44">
        <f>K7/SUMIFS(K$3:K$722,$B$3:$B$722,$B733)*SUMIFS(Calculations!$E$3:$E$53,Calculations!$A$3:$A$53,$B733)</f>
        <v>4.4240375787880641E-2</v>
      </c>
      <c r="L733" s="44">
        <f>L7/SUMIFS(L$3:L$722,$B$3:$B$722,$B733)*SUMIFS(Calculations!$E$3:$E$53,Calculations!$A$3:$A$53,$B733)</f>
        <v>4.5926453623208699E-2</v>
      </c>
      <c r="M733" s="44">
        <f>M7/SUMIFS(M$3:M$722,$B$3:$B$722,$B733)*SUMIFS(Calculations!$E$3:$E$53,Calculations!$A$3:$A$53,$B733)</f>
        <v>4.6929679382008857E-2</v>
      </c>
      <c r="N733" s="44">
        <f>N7/SUMIFS(N$3:N$722,$B$3:$B$722,$B733)*SUMIFS(Calculations!$E$3:$E$53,Calculations!$A$3:$A$53,$B733)</f>
        <v>4.7976450979303795E-2</v>
      </c>
      <c r="O733" s="44">
        <f>O7/SUMIFS(O$3:O$722,$B$3:$B$722,$B733)*SUMIFS(Calculations!$E$3:$E$53,Calculations!$A$3:$A$53,$B733)</f>
        <v>4.7878712400531286E-2</v>
      </c>
      <c r="P733" s="44">
        <f>P7/SUMIFS(P$3:P$722,$B$3:$B$722,$B733)*SUMIFS(Calculations!$E$3:$E$53,Calculations!$A$3:$A$53,$B733)</f>
        <v>4.778156056563649E-2</v>
      </c>
      <c r="Q733" s="44">
        <f>Q7/SUMIFS(Q$3:Q$722,$B$3:$B$722,$B733)*SUMIFS(Calculations!$E$3:$E$53,Calculations!$A$3:$A$53,$B733)</f>
        <v>4.7823281550797417E-2</v>
      </c>
      <c r="R733" s="44">
        <f>R7/SUMIFS(R$3:R$722,$B$3:$B$722,$B733)*SUMIFS(Calculations!$E$3:$E$53,Calculations!$A$3:$A$53,$B733)</f>
        <v>4.7865075457887624E-2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0.34949047597740018</v>
      </c>
      <c r="G736" s="44">
        <f>G10/SUMIFS(G$3:G$722,$B$3:$B$722,$B736)*SUMIFS(Calculations!$E$3:$E$53,Calculations!$A$3:$A$53,$B736)</f>
        <v>0.3530600424170105</v>
      </c>
      <c r="H736" s="44">
        <f>H10/SUMIFS(H$3:H$722,$B$3:$B$722,$B736)*SUMIFS(Calculations!$E$3:$E$53,Calculations!$A$3:$A$53,$B736)</f>
        <v>0.3567270358747005</v>
      </c>
      <c r="I736" s="44">
        <f>I10/SUMIFS(I$3:I$722,$B$3:$B$722,$B736)*SUMIFS(Calculations!$E$3:$E$53,Calculations!$A$3:$A$53,$B736)</f>
        <v>0.3413782139294062</v>
      </c>
      <c r="J736" s="44">
        <f>J10/SUMIFS(J$3:J$722,$B$3:$B$722,$B736)*SUMIFS(Calculations!$E$3:$E$53,Calculations!$A$3:$A$53,$B736)</f>
        <v>0.32606948641423572</v>
      </c>
      <c r="K736" s="44">
        <f>K10/SUMIFS(K$3:K$722,$B$3:$B$722,$B736)*SUMIFS(Calculations!$E$3:$E$53,Calculations!$A$3:$A$53,$B736)</f>
        <v>0.29575656459524685</v>
      </c>
      <c r="L736" s="44">
        <f>L10/SUMIFS(L$3:L$722,$B$3:$B$722,$B736)*SUMIFS(Calculations!$E$3:$E$53,Calculations!$A$3:$A$53,$B736)</f>
        <v>0.26312555624543571</v>
      </c>
      <c r="M736" s="44">
        <f>M10/SUMIFS(M$3:M$722,$B$3:$B$722,$B736)*SUMIFS(Calculations!$E$3:$E$53,Calculations!$A$3:$A$53,$B736)</f>
        <v>0.25321219784916893</v>
      </c>
      <c r="N736" s="44">
        <f>N10/SUMIFS(N$3:N$722,$B$3:$B$722,$B736)*SUMIFS(Calculations!$E$3:$E$53,Calculations!$A$3:$A$53,$B736)</f>
        <v>0.24286854198508095</v>
      </c>
      <c r="O736" s="44">
        <f>O10/SUMIFS(O$3:O$722,$B$3:$B$722,$B736)*SUMIFS(Calculations!$E$3:$E$53,Calculations!$A$3:$A$53,$B736)</f>
        <v>0.24324640274479292</v>
      </c>
      <c r="P736" s="44">
        <f>P10/SUMIFS(P$3:P$722,$B$3:$B$722,$B736)*SUMIFS(Calculations!$E$3:$E$53,Calculations!$A$3:$A$53,$B736)</f>
        <v>0.24362199513217775</v>
      </c>
      <c r="Q736" s="44">
        <f>Q10/SUMIFS(Q$3:Q$722,$B$3:$B$722,$B736)*SUMIFS(Calculations!$E$3:$E$53,Calculations!$A$3:$A$53,$B736)</f>
        <v>0.24023240661069004</v>
      </c>
      <c r="R736" s="44">
        <f>R10/SUMIFS(R$3:R$722,$B$3:$B$722,$B736)*SUMIFS(Calculations!$E$3:$E$53,Calculations!$A$3:$A$53,$B736)</f>
        <v>0.2368368936045937</v>
      </c>
    </row>
    <row r="737" spans="2:18" ht="15.75" customHeight="1">
      <c r="B737" s="44" t="s">
        <v>3</v>
      </c>
      <c r="C737" s="44" t="s">
        <v>522</v>
      </c>
      <c r="D737" s="44" t="s">
        <v>533</v>
      </c>
      <c r="E737" s="44" t="str">
        <f t="shared" si="300"/>
        <v>natural gas peaker</v>
      </c>
      <c r="F737" s="44">
        <f>F11/SUMIFS(F$3:F$722,$B$3:$B$722,$B737)*SUMIFS(Calculations!$E$3:$E$53,Calculations!$A$3:$A$53,$B737)</f>
        <v>6.1736774566518375E-4</v>
      </c>
      <c r="G737" s="44">
        <f>G11/SUMIFS(G$3:G$722,$B$3:$B$722,$B737)*SUMIFS(Calculations!$E$3:$E$53,Calculations!$A$3:$A$53,$B737)</f>
        <v>5.345439236617396E-4</v>
      </c>
      <c r="H737" s="44">
        <f>H11/SUMIFS(H$3:H$722,$B$3:$B$722,$B737)*SUMIFS(Calculations!$E$3:$E$53,Calculations!$A$3:$A$53,$B737)</f>
        <v>4.494595251596427E-4</v>
      </c>
      <c r="I737" s="44">
        <f>I11/SUMIFS(I$3:I$722,$B$3:$B$722,$B737)*SUMIFS(Calculations!$E$3:$E$53,Calculations!$A$3:$A$53,$B737)</f>
        <v>4.4887171485379128E-4</v>
      </c>
      <c r="J737" s="44">
        <f>J11/SUMIFS(J$3:J$722,$B$3:$B$722,$B737)*SUMIFS(Calculations!$E$3:$E$53,Calculations!$A$3:$A$53,$B737)</f>
        <v>4.4828544003511391E-4</v>
      </c>
      <c r="K737" s="44">
        <f>K11/SUMIFS(K$3:K$722,$B$3:$B$722,$B737)*SUMIFS(Calculations!$E$3:$E$53,Calculations!$A$3:$A$53,$B737)</f>
        <v>4.6479480698634091E-4</v>
      </c>
      <c r="L737" s="44">
        <f>L11/SUMIFS(L$3:L$722,$B$3:$B$722,$B737)*SUMIFS(Calculations!$E$3:$E$53,Calculations!$A$3:$A$53,$B737)</f>
        <v>4.8256667648979861E-4</v>
      </c>
      <c r="M737" s="44">
        <f>M11/SUMIFS(M$3:M$722,$B$3:$B$722,$B737)*SUMIFS(Calculations!$E$3:$E$53,Calculations!$A$3:$A$53,$B737)</f>
        <v>4.9281730949422853E-4</v>
      </c>
      <c r="N737" s="44">
        <f>N11/SUMIFS(N$3:N$722,$B$3:$B$722,$B737)*SUMIFS(Calculations!$E$3:$E$53,Calculations!$A$3:$A$53,$B737)</f>
        <v>5.035128796480133E-4</v>
      </c>
      <c r="O737" s="44">
        <f>O11/SUMIFS(O$3:O$722,$B$3:$B$722,$B737)*SUMIFS(Calculations!$E$3:$E$53,Calculations!$A$3:$A$53,$B737)</f>
        <v>5.0199698620863103E-4</v>
      </c>
      <c r="P737" s="44">
        <f>P11/SUMIFS(P$3:P$722,$B$3:$B$722,$B737)*SUMIFS(Calculations!$E$3:$E$53,Calculations!$A$3:$A$53,$B737)</f>
        <v>5.0049019297518556E-4</v>
      </c>
      <c r="Q737" s="44">
        <f>Q11/SUMIFS(Q$3:Q$722,$B$3:$B$722,$B737)*SUMIFS(Calculations!$E$3:$E$53,Calculations!$A$3:$A$53,$B737)</f>
        <v>5.0092720138736639E-4</v>
      </c>
      <c r="R737" s="44">
        <f>R11/SUMIFS(R$3:R$722,$B$3:$B$722,$B737)*SUMIFS(Calculations!$E$3:$E$53,Calculations!$A$3:$A$53,$B737)</f>
        <v>5.0136497362370902E-4</v>
      </c>
    </row>
    <row r="738" spans="2:18" ht="15.75" customHeight="1">
      <c r="B738" s="44" t="s">
        <v>3</v>
      </c>
      <c r="C738" s="44" t="s">
        <v>522</v>
      </c>
      <c r="D738" s="44" t="s">
        <v>534</v>
      </c>
      <c r="E738" s="44" t="str">
        <f t="shared" si="300"/>
        <v>nuclear</v>
      </c>
      <c r="F738" s="44">
        <f>F12/SUMIFS(F$3:F$722,$B$3:$B$722,$B738)*SUMIFS(Calculations!$E$3:$E$53,Calculations!$A$3:$A$53,$B738)</f>
        <v>0.21029497564500763</v>
      </c>
      <c r="G738" s="44">
        <f>G12/SUMIFS(G$3:G$722,$B$3:$B$722,$B738)*SUMIFS(Calculations!$E$3:$E$53,Calculations!$A$3:$A$53,$B738)</f>
        <v>0.22291829265898278</v>
      </c>
      <c r="H738" s="44">
        <f>H12/SUMIFS(H$3:H$722,$B$3:$B$722,$B738)*SUMIFS(Calculations!$E$3:$E$53,Calculations!$A$3:$A$53,$B738)</f>
        <v>0.23588614791191595</v>
      </c>
      <c r="I738" s="44">
        <f>I12/SUMIFS(I$3:I$722,$B$3:$B$722,$B738)*SUMIFS(Calculations!$E$3:$E$53,Calculations!$A$3:$A$53,$B738)</f>
        <v>0.23557765226105404</v>
      </c>
      <c r="J738" s="44">
        <f>J12/SUMIFS(J$3:J$722,$B$3:$B$722,$B738)*SUMIFS(Calculations!$E$3:$E$53,Calculations!$A$3:$A$53,$B738)</f>
        <v>0.23526996246730356</v>
      </c>
      <c r="K738" s="44">
        <f>K12/SUMIFS(K$3:K$722,$B$3:$B$722,$B738)*SUMIFS(Calculations!$E$3:$E$53,Calculations!$A$3:$A$53,$B738)</f>
        <v>0.24393443781290006</v>
      </c>
      <c r="L738" s="44">
        <f>L12/SUMIFS(L$3:L$722,$B$3:$B$722,$B738)*SUMIFS(Calculations!$E$3:$E$53,Calculations!$A$3:$A$53,$B738)</f>
        <v>0.25326150199487485</v>
      </c>
      <c r="M738" s="44">
        <f>M12/SUMIFS(M$3:M$722,$B$3:$B$722,$B738)*SUMIFS(Calculations!$E$3:$E$53,Calculations!$A$3:$A$53,$B738)</f>
        <v>0.25864125745164235</v>
      </c>
      <c r="N738" s="44">
        <f>N12/SUMIFS(N$3:N$722,$B$3:$B$722,$B738)*SUMIFS(Calculations!$E$3:$E$53,Calculations!$A$3:$A$53,$B738)</f>
        <v>0.26425452561500329</v>
      </c>
      <c r="O738" s="44">
        <f>O12/SUMIFS(O$3:O$722,$B$3:$B$722,$B738)*SUMIFS(Calculations!$E$3:$E$53,Calculations!$A$3:$A$53,$B738)</f>
        <v>0.26345895172226214</v>
      </c>
      <c r="P738" s="44">
        <f>P12/SUMIFS(P$3:P$722,$B$3:$B$722,$B738)*SUMIFS(Calculations!$E$3:$E$53,Calculations!$A$3:$A$53,$B738)</f>
        <v>0.26266815381579678</v>
      </c>
      <c r="Q738" s="44">
        <f>Q12/SUMIFS(Q$3:Q$722,$B$3:$B$722,$B738)*SUMIFS(Calculations!$E$3:$E$53,Calculations!$A$3:$A$53,$B738)</f>
        <v>0.26289750534843548</v>
      </c>
      <c r="R738" s="44">
        <f>R12/SUMIFS(R$3:R$722,$B$3:$B$722,$B738)*SUMIFS(Calculations!$E$3:$E$53,Calculations!$A$3:$A$53,$B738)</f>
        <v>0.26312725775263024</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1.5398804609381779E-4</v>
      </c>
      <c r="G740" s="44">
        <f>G14/SUMIFS(G$3:G$722,$B$3:$B$722,$B740)*SUMIFS(Calculations!$E$3:$E$53,Calculations!$A$3:$A$53,$B740)</f>
        <v>1.5606121295262383E-4</v>
      </c>
      <c r="H740" s="44">
        <f>H14/SUMIFS(H$3:H$722,$B$3:$B$722,$B740)*SUMIFS(Calculations!$E$3:$E$53,Calculations!$A$3:$A$53,$B740)</f>
        <v>1.5819096440467171E-4</v>
      </c>
      <c r="I740" s="44">
        <f>I14/SUMIFS(I$3:I$722,$B$3:$B$722,$B740)*SUMIFS(Calculations!$E$3:$E$53,Calculations!$A$3:$A$53,$B740)</f>
        <v>1.5798407974884735E-4</v>
      </c>
      <c r="J740" s="44">
        <f>J14/SUMIFS(J$3:J$722,$B$3:$B$722,$B740)*SUMIFS(Calculations!$E$3:$E$53,Calculations!$A$3:$A$53,$B740)</f>
        <v>1.5777773552032133E-4</v>
      </c>
      <c r="K740" s="44">
        <f>K14/SUMIFS(K$3:K$722,$B$3:$B$722,$B740)*SUMIFS(Calculations!$E$3:$E$53,Calculations!$A$3:$A$53,$B740)</f>
        <v>1.6358834255728998E-4</v>
      </c>
      <c r="L740" s="44">
        <f>L14/SUMIFS(L$3:L$722,$B$3:$B$722,$B740)*SUMIFS(Calculations!$E$3:$E$53,Calculations!$A$3:$A$53,$B740)</f>
        <v>1.698432977171064E-4</v>
      </c>
      <c r="M740" s="44">
        <f>M14/SUMIFS(M$3:M$722,$B$3:$B$722,$B740)*SUMIFS(Calculations!$E$3:$E$53,Calculations!$A$3:$A$53,$B740)</f>
        <v>1.7345109203441042E-4</v>
      </c>
      <c r="N740" s="44">
        <f>N14/SUMIFS(N$3:N$722,$B$3:$B$722,$B740)*SUMIFS(Calculations!$E$3:$E$53,Calculations!$A$3:$A$53,$B740)</f>
        <v>1.7721548562888166E-4</v>
      </c>
      <c r="O740" s="44">
        <f>O14/SUMIFS(O$3:O$722,$B$3:$B$722,$B740)*SUMIFS(Calculations!$E$3:$E$53,Calculations!$A$3:$A$53,$B740)</f>
        <v>1.7668195450608386E-4</v>
      </c>
      <c r="P740" s="44">
        <f>P14/SUMIFS(P$3:P$722,$B$3:$B$722,$B740)*SUMIFS(Calculations!$E$3:$E$53,Calculations!$A$3:$A$53,$B740)</f>
        <v>1.7615162627536608E-4</v>
      </c>
      <c r="Q740" s="44">
        <f>Q14/SUMIFS(Q$3:Q$722,$B$3:$B$722,$B740)*SUMIFS(Calculations!$E$3:$E$53,Calculations!$A$3:$A$53,$B740)</f>
        <v>1.7630543496848758E-4</v>
      </c>
      <c r="R740" s="44">
        <f>R14/SUMIFS(R$3:R$722,$B$3:$B$722,$B740)*SUMIFS(Calculations!$E$3:$E$53,Calculations!$A$3:$A$53,$B740)</f>
        <v>1.7645951249578451E-4</v>
      </c>
    </row>
    <row r="741" spans="2:18" ht="15.75" customHeight="1">
      <c r="B741" s="44" t="s">
        <v>3</v>
      </c>
      <c r="C741" s="44" t="s">
        <v>522</v>
      </c>
      <c r="D741" s="44" t="s">
        <v>537</v>
      </c>
      <c r="E741" s="44" t="str">
        <f t="shared" si="300"/>
        <v>solar PV</v>
      </c>
      <c r="F741" s="44">
        <f>F15/SUMIFS(F$3:F$722,$B$3:$B$722,$B741)*SUMIFS(Calculations!$E$3:$E$53,Calculations!$A$3:$A$53,$B741)</f>
        <v>1.4873432081391808E-4</v>
      </c>
      <c r="G741" s="44">
        <f>G15/SUMIFS(G$3:G$722,$B$3:$B$722,$B741)*SUMIFS(Calculations!$E$3:$E$53,Calculations!$A$3:$A$53,$B741)</f>
        <v>2.0139978296126413E-4</v>
      </c>
      <c r="H741" s="44">
        <f>H15/SUMIFS(H$3:H$722,$B$3:$B$722,$B741)*SUMIFS(Calculations!$E$3:$E$53,Calculations!$A$3:$A$53,$B741)</f>
        <v>2.5550268548676664E-4</v>
      </c>
      <c r="I741" s="44">
        <f>I15/SUMIFS(I$3:I$722,$B$3:$B$722,$B741)*SUMIFS(Calculations!$E$3:$E$53,Calculations!$A$3:$A$53,$B741)</f>
        <v>3.0526153097539725E-4</v>
      </c>
      <c r="J741" s="44">
        <f>J15/SUMIFS(J$3:J$722,$B$3:$B$722,$B741)*SUMIFS(Calculations!$E$3:$E$53,Calculations!$A$3:$A$53,$B741)</f>
        <v>3.5489039563809874E-4</v>
      </c>
      <c r="K741" s="44">
        <f>K15/SUMIFS(K$3:K$722,$B$3:$B$722,$B741)*SUMIFS(Calculations!$E$3:$E$53,Calculations!$A$3:$A$53,$B741)</f>
        <v>4.6922296467990506E-4</v>
      </c>
      <c r="L741" s="44">
        <f>L15/SUMIFS(L$3:L$722,$B$3:$B$722,$B741)*SUMIFS(Calculations!$E$3:$E$53,Calculations!$A$3:$A$53,$B741)</f>
        <v>5.9229876177187225E-4</v>
      </c>
      <c r="M741" s="44">
        <f>M15/SUMIFS(M$3:M$722,$B$3:$B$722,$B741)*SUMIFS(Calculations!$E$3:$E$53,Calculations!$A$3:$A$53,$B741)</f>
        <v>8.7943568636709242E-4</v>
      </c>
      <c r="N741" s="44">
        <f>N15/SUMIFS(N$3:N$722,$B$3:$B$722,$B741)*SUMIFS(Calculations!$E$3:$E$53,Calculations!$A$3:$A$53,$B741)</f>
        <v>1.1790360251386612E-3</v>
      </c>
      <c r="O741" s="44">
        <f>O15/SUMIFS(O$3:O$722,$B$3:$B$722,$B741)*SUMIFS(Calculations!$E$3:$E$53,Calculations!$A$3:$A$53,$B741)</f>
        <v>1.7484777905185981E-3</v>
      </c>
      <c r="P741" s="44">
        <f>P15/SUMIFS(P$3:P$722,$B$3:$B$722,$B741)*SUMIFS(Calculations!$E$3:$E$53,Calculations!$A$3:$A$53,$B741)</f>
        <v>2.3145010851806287E-3</v>
      </c>
      <c r="Q741" s="44">
        <f>Q15/SUMIFS(Q$3:Q$722,$B$3:$B$722,$B741)*SUMIFS(Calculations!$E$3:$E$53,Calculations!$A$3:$A$53,$B741)</f>
        <v>3.5014157290377853E-3</v>
      </c>
      <c r="R741" s="44">
        <f>R15/SUMIFS(R$3:R$722,$B$3:$B$722,$B741)*SUMIFS(Calculations!$E$3:$E$53,Calculations!$A$3:$A$53,$B741)</f>
        <v>4.690404918962914E-3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2.1734941457717621E-3</v>
      </c>
      <c r="G743" s="44">
        <f>G17/SUMIFS(G$3:G$722,$B$3:$B$722,$B743)*SUMIFS(Calculations!$E$3:$E$53,Calculations!$A$3:$A$53,$B743)</f>
        <v>2.2027562615341608E-3</v>
      </c>
      <c r="H743" s="44">
        <f>H17/SUMIFS(H$3:H$722,$B$3:$B$722,$B743)*SUMIFS(Calculations!$E$3:$E$53,Calculations!$A$3:$A$53,$B743)</f>
        <v>2.23281705151363E-3</v>
      </c>
      <c r="I743" s="44">
        <f>I17/SUMIFS(I$3:I$722,$B$3:$B$722,$B743)*SUMIFS(Calculations!$E$3:$E$53,Calculations!$A$3:$A$53,$B743)</f>
        <v>2.2298969379094197E-3</v>
      </c>
      <c r="J743" s="44">
        <f>J17/SUMIFS(J$3:J$722,$B$3:$B$722,$B743)*SUMIFS(Calculations!$E$3:$E$53,Calculations!$A$3:$A$53,$B743)</f>
        <v>2.2269844522711394E-3</v>
      </c>
      <c r="K743" s="44">
        <f>K17/SUMIFS(K$3:K$722,$B$3:$B$722,$B743)*SUMIFS(Calculations!$E$3:$E$53,Calculations!$A$3:$A$53,$B743)</f>
        <v>2.2975301197797008E-3</v>
      </c>
      <c r="L743" s="44">
        <f>L17/SUMIFS(L$3:L$722,$B$3:$B$722,$B743)*SUMIFS(Calculations!$E$3:$E$53,Calculations!$A$3:$A$53,$B743)</f>
        <v>2.3734705480650685E-3</v>
      </c>
      <c r="M743" s="44">
        <f>M17/SUMIFS(M$3:M$722,$B$3:$B$722,$B743)*SUMIFS(Calculations!$E$3:$E$53,Calculations!$A$3:$A$53,$B743)</f>
        <v>2.4117756391878443E-3</v>
      </c>
      <c r="N743" s="44">
        <f>N17/SUMIFS(N$3:N$722,$B$3:$B$722,$B743)*SUMIFS(Calculations!$E$3:$E$53,Calculations!$A$3:$A$53,$B743)</f>
        <v>2.4517433942692836E-3</v>
      </c>
      <c r="O743" s="44">
        <f>O17/SUMIFS(O$3:O$722,$B$3:$B$722,$B743)*SUMIFS(Calculations!$E$3:$E$53,Calculations!$A$3:$A$53,$B743)</f>
        <v>2.4321521847559106E-3</v>
      </c>
      <c r="P743" s="44">
        <f>P17/SUMIFS(P$3:P$722,$B$3:$B$722,$B743)*SUMIFS(Calculations!$E$3:$E$53,Calculations!$A$3:$A$53,$B743)</f>
        <v>2.4126785851196521E-3</v>
      </c>
      <c r="Q743" s="44">
        <f>Q17/SUMIFS(Q$3:Q$722,$B$3:$B$722,$B743)*SUMIFS(Calculations!$E$3:$E$53,Calculations!$A$3:$A$53,$B743)</f>
        <v>2.4027274838614946E-3</v>
      </c>
      <c r="R743" s="44">
        <f>R17/SUMIFS(R$3:R$722,$B$3:$B$722,$B743)*SUMIFS(Calculations!$E$3:$E$53,Calculations!$A$3:$A$53,$B743)</f>
        <v>2.3927589895935755E-3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7.5969950956390211E-2</v>
      </c>
      <c r="G745" s="44">
        <f>G19/SUMIFS(G$3:G$722,$B$3:$B$722,$B745)*SUMIFS(Calculations!$E$3:$E$53,Calculations!$A$3:$A$53,$B745)</f>
        <v>7.6783038203809634E-2</v>
      </c>
      <c r="H745" s="44">
        <f>H19/SUMIFS(H$3:H$722,$B$3:$B$722,$B745)*SUMIFS(Calculations!$E$3:$E$53,Calculations!$A$3:$A$53,$B745)</f>
        <v>7.7676847469764387E-2</v>
      </c>
      <c r="I745" s="44">
        <f>I19/SUMIFS(I$3:I$722,$B$3:$B$722,$B745)*SUMIFS(Calculations!$E$3:$E$53,Calculations!$A$3:$A$53,$B745)</f>
        <v>7.8096525281284912E-2</v>
      </c>
      <c r="J745" s="44">
        <f>J19/SUMIFS(J$3:J$722,$B$3:$B$722,$B745)*SUMIFS(Calculations!$E$3:$E$53,Calculations!$A$3:$A$53,$B745)</f>
        <v>7.8538274638678227E-2</v>
      </c>
      <c r="K745" s="44">
        <f>K19/SUMIFS(K$3:K$722,$B$3:$B$722,$B745)*SUMIFS(Calculations!$E$3:$E$53,Calculations!$A$3:$A$53,$B745)</f>
        <v>8.6216439723909855E-2</v>
      </c>
      <c r="L745" s="44">
        <f>L19/SUMIFS(L$3:L$722,$B$3:$B$722,$B745)*SUMIFS(Calculations!$E$3:$E$53,Calculations!$A$3:$A$53,$B745)</f>
        <v>9.4955908175451034E-2</v>
      </c>
      <c r="M745" s="44">
        <f>M19/SUMIFS(M$3:M$722,$B$3:$B$722,$B745)*SUMIFS(Calculations!$E$3:$E$53,Calculations!$A$3:$A$53,$B745)</f>
        <v>8.3355546789160129E-2</v>
      </c>
      <c r="N745" s="44">
        <f>N19/SUMIFS(N$3:N$722,$B$3:$B$722,$B745)*SUMIFS(Calculations!$E$3:$E$53,Calculations!$A$3:$A$53,$B745)</f>
        <v>7.3585882426667817E-2</v>
      </c>
      <c r="O745" s="44">
        <f>O19/SUMIFS(O$3:O$722,$B$3:$B$722,$B745)*SUMIFS(Calculations!$E$3:$E$53,Calculations!$A$3:$A$53,$B745)</f>
        <v>7.1610192700370653E-2</v>
      </c>
      <c r="P745" s="44">
        <f>P19/SUMIFS(P$3:P$722,$B$3:$B$722,$B745)*SUMIFS(Calculations!$E$3:$E$53,Calculations!$A$3:$A$53,$B745)</f>
        <v>6.9636367264460264E-2</v>
      </c>
      <c r="Q745" s="44">
        <f>Q19/SUMIFS(Q$3:Q$722,$B$3:$B$722,$B745)*SUMIFS(Calculations!$E$3:$E$53,Calculations!$A$3:$A$53,$B745)</f>
        <v>7.0075399831262944E-2</v>
      </c>
      <c r="R745" s="44">
        <f>R19/SUMIFS(R$3:R$722,$B$3:$B$722,$B745)*SUMIFS(Calculations!$E$3:$E$53,Calculations!$A$3:$A$53,$B745)</f>
        <v>7.0519822868184034E-2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1.1813249845697928E-2</v>
      </c>
      <c r="G748" s="44">
        <f>G22/SUMIFS(G$3:G$722,$B$3:$B$722,$B748)*SUMIFS(Calculations!$E$3:$E$53,Calculations!$A$3:$A$53,$B748)</f>
        <v>1.2381602459221991E-2</v>
      </c>
      <c r="H748" s="44">
        <f>H22/SUMIFS(H$3:H$722,$B$3:$B$722,$B748)*SUMIFS(Calculations!$E$3:$E$53,Calculations!$A$3:$A$53,$B748)</f>
        <v>1.3006380223120889E-2</v>
      </c>
      <c r="I748" s="44">
        <f>I22/SUMIFS(I$3:I$722,$B$3:$B$722,$B748)*SUMIFS(Calculations!$E$3:$E$53,Calculations!$A$3:$A$53,$B748)</f>
        <v>1.3335347343448592E-2</v>
      </c>
      <c r="J748" s="44">
        <f>J22/SUMIFS(J$3:J$722,$B$3:$B$722,$B748)*SUMIFS(Calculations!$E$3:$E$53,Calculations!$A$3:$A$53,$B748)</f>
        <v>1.3681615385310937E-2</v>
      </c>
      <c r="K748" s="44">
        <f>K22/SUMIFS(K$3:K$722,$B$3:$B$722,$B748)*SUMIFS(Calculations!$E$3:$E$53,Calculations!$A$3:$A$53,$B748)</f>
        <v>1.4567885766229848E-2</v>
      </c>
      <c r="L748" s="44">
        <f>L22/SUMIFS(L$3:L$722,$B$3:$B$722,$B748)*SUMIFS(Calculations!$E$3:$E$53,Calculations!$A$3:$A$53,$B748)</f>
        <v>1.5576659600550513E-2</v>
      </c>
      <c r="M748" s="44">
        <f>M22/SUMIFS(M$3:M$722,$B$3:$B$722,$B748)*SUMIFS(Calculations!$E$3:$E$53,Calculations!$A$3:$A$53,$B748)</f>
        <v>1.424876586236646E-2</v>
      </c>
      <c r="N748" s="44">
        <f>N22/SUMIFS(N$3:N$722,$B$3:$B$722,$B748)*SUMIFS(Calculations!$E$3:$E$53,Calculations!$A$3:$A$53,$B748)</f>
        <v>1.3130432070934339E-2</v>
      </c>
      <c r="O748" s="44">
        <f>O22/SUMIFS(O$3:O$722,$B$3:$B$722,$B748)*SUMIFS(Calculations!$E$3:$E$53,Calculations!$A$3:$A$53,$B748)</f>
        <v>1.312423411060782E-2</v>
      </c>
      <c r="P748" s="44">
        <f>P22/SUMIFS(P$3:P$722,$B$3:$B$722,$B748)*SUMIFS(Calculations!$E$3:$E$53,Calculations!$A$3:$A$53,$B748)</f>
        <v>1.3118041998769399E-2</v>
      </c>
      <c r="Q748" s="44">
        <f>Q22/SUMIFS(Q$3:Q$722,$B$3:$B$722,$B748)*SUMIFS(Calculations!$E$3:$E$53,Calculations!$A$3:$A$53,$B748)</f>
        <v>1.3203222703705299E-2</v>
      </c>
      <c r="R748" s="44">
        <f>R22/SUMIFS(R$3:R$722,$B$3:$B$722,$B748)*SUMIFS(Calculations!$E$3:$E$53,Calculations!$A$3:$A$53,$B748)</f>
        <v>1.3289449262820002E-2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0.10381514503280398</v>
      </c>
      <c r="G751" s="44">
        <f>G25/SUMIFS(G$3:G$722,$B$3:$B$722,$B751)*SUMIFS(Calculations!$E$3:$E$53,Calculations!$A$3:$A$53,$B751)</f>
        <v>9.9509408098436086E-2</v>
      </c>
      <c r="H751" s="44">
        <f>H25/SUMIFS(H$3:H$722,$B$3:$B$722,$B751)*SUMIFS(Calculations!$E$3:$E$53,Calculations!$A$3:$A$53,$B751)</f>
        <v>9.4776204397460387E-2</v>
      </c>
      <c r="I751" s="44">
        <f>I25/SUMIFS(I$3:I$722,$B$3:$B$722,$B751)*SUMIFS(Calculations!$E$3:$E$53,Calculations!$A$3:$A$53,$B751)</f>
        <v>9.201129034432079E-2</v>
      </c>
      <c r="J751" s="44">
        <f>J25/SUMIFS(J$3:J$722,$B$3:$B$722,$B751)*SUMIFS(Calculations!$E$3:$E$53,Calculations!$A$3:$A$53,$B751)</f>
        <v>8.9100964916829409E-2</v>
      </c>
      <c r="K751" s="44">
        <f>K25/SUMIFS(K$3:K$722,$B$3:$B$722,$B751)*SUMIFS(Calculations!$E$3:$E$53,Calculations!$A$3:$A$53,$B751)</f>
        <v>7.5376907450224448E-2</v>
      </c>
      <c r="L751" s="44">
        <f>L25/SUMIFS(L$3:L$722,$B$3:$B$722,$B751)*SUMIFS(Calculations!$E$3:$E$53,Calculations!$A$3:$A$53,$B751)</f>
        <v>5.9755861806489854E-2</v>
      </c>
      <c r="M751" s="44">
        <f>M25/SUMIFS(M$3:M$722,$B$3:$B$722,$B751)*SUMIFS(Calculations!$E$3:$E$53,Calculations!$A$3:$A$53,$B751)</f>
        <v>7.9353812500267545E-2</v>
      </c>
      <c r="N751" s="44">
        <f>N25/SUMIFS(N$3:N$722,$B$3:$B$722,$B751)*SUMIFS(Calculations!$E$3:$E$53,Calculations!$A$3:$A$53,$B751)</f>
        <v>9.5858936271424514E-2</v>
      </c>
      <c r="O751" s="44">
        <f>O25/SUMIFS(O$3:O$722,$B$3:$B$722,$B751)*SUMIFS(Calculations!$E$3:$E$53,Calculations!$A$3:$A$53,$B751)</f>
        <v>9.6714179393364269E-2</v>
      </c>
      <c r="P751" s="44">
        <f>P25/SUMIFS(P$3:P$722,$B$3:$B$722,$B751)*SUMIFS(Calculations!$E$3:$E$53,Calculations!$A$3:$A$53,$B751)</f>
        <v>9.7568615495097627E-2</v>
      </c>
      <c r="Q751" s="44">
        <f>Q25/SUMIFS(Q$3:Q$722,$B$3:$B$722,$B751)*SUMIFS(Calculations!$E$3:$E$53,Calculations!$A$3:$A$53,$B751)</f>
        <v>9.6240764350147057E-2</v>
      </c>
      <c r="R751" s="44">
        <f>R25/SUMIFS(R$3:R$722,$B$3:$B$722,$B751)*SUMIFS(Calculations!$E$3:$E$53,Calculations!$A$3:$A$53,$B751)</f>
        <v>9.4896609763356871E-2</v>
      </c>
    </row>
    <row r="752" spans="2:18" ht="15.75" customHeight="1">
      <c r="B752" s="44" t="s">
        <v>14</v>
      </c>
      <c r="C752" s="44" t="s">
        <v>522</v>
      </c>
      <c r="D752" s="44" t="s">
        <v>533</v>
      </c>
      <c r="E752" s="44" t="str">
        <f t="shared" si="300"/>
        <v>natural gas peaker</v>
      </c>
      <c r="F752" s="44">
        <f>F26/SUMIFS(F$3:F$722,$B$3:$B$722,$B752)*SUMIFS(Calculations!$E$3:$E$53,Calculations!$A$3:$A$53,$B752)</f>
        <v>3.5313199377228204E-4</v>
      </c>
      <c r="G752" s="44">
        <f>G26/SUMIFS(G$3:G$722,$B$3:$B$722,$B752)*SUMIFS(Calculations!$E$3:$E$53,Calculations!$A$3:$A$53,$B752)</f>
        <v>3.15744086185444E-4</v>
      </c>
      <c r="H752" s="44">
        <f>H26/SUMIFS(H$3:H$722,$B$3:$B$722,$B752)*SUMIFS(Calculations!$E$3:$E$53,Calculations!$A$3:$A$53,$B752)</f>
        <v>2.7464436614698832E-4</v>
      </c>
      <c r="I752" s="44">
        <f>I26/SUMIFS(I$3:I$722,$B$3:$B$722,$B752)*SUMIFS(Calculations!$E$3:$E$53,Calculations!$A$3:$A$53,$B752)</f>
        <v>2.7969380254290178E-4</v>
      </c>
      <c r="J752" s="44">
        <f>J26/SUMIFS(J$3:J$722,$B$3:$B$722,$B752)*SUMIFS(Calculations!$E$3:$E$53,Calculations!$A$3:$A$53,$B752)</f>
        <v>2.8500879709791893E-4</v>
      </c>
      <c r="K752" s="44">
        <f>K26/SUMIFS(K$3:K$722,$B$3:$B$722,$B752)*SUMIFS(Calculations!$E$3:$E$53,Calculations!$A$3:$A$53,$B752)</f>
        <v>2.2158911021449173E-4</v>
      </c>
      <c r="L752" s="44">
        <f>L26/SUMIFS(L$3:L$722,$B$3:$B$722,$B752)*SUMIFS(Calculations!$E$3:$E$53,Calculations!$A$3:$A$53,$B752)</f>
        <v>1.4940332799024634E-4</v>
      </c>
      <c r="M752" s="44">
        <f>M26/SUMIFS(M$3:M$722,$B$3:$B$722,$B752)*SUMIFS(Calculations!$E$3:$E$53,Calculations!$A$3:$A$53,$B752)</f>
        <v>1.3660445581701458E-4</v>
      </c>
      <c r="N752" s="44">
        <f>N26/SUMIFS(N$3:N$722,$B$3:$B$722,$B752)*SUMIFS(Calculations!$E$3:$E$53,Calculations!$A$3:$A$53,$B752)</f>
        <v>1.2582542220012331E-4</v>
      </c>
      <c r="O752" s="44">
        <f>O26/SUMIFS(O$3:O$722,$B$3:$B$722,$B752)*SUMIFS(Calculations!$E$3:$E$53,Calculations!$A$3:$A$53,$B752)</f>
        <v>1.2576602880235463E-4</v>
      </c>
      <c r="P752" s="44">
        <f>P26/SUMIFS(P$3:P$722,$B$3:$B$722,$B752)*SUMIFS(Calculations!$E$3:$E$53,Calculations!$A$3:$A$53,$B752)</f>
        <v>1.2570669144908471E-4</v>
      </c>
      <c r="Q752" s="44">
        <f>Q26/SUMIFS(Q$3:Q$722,$B$3:$B$722,$B752)*SUMIFS(Calculations!$E$3:$E$53,Calculations!$A$3:$A$53,$B752)</f>
        <v>1.2647370018284001E-4</v>
      </c>
      <c r="R752" s="44">
        <f>R26/SUMIFS(R$3:R$722,$B$3:$B$722,$B752)*SUMIFS(Calculations!$E$3:$E$53,Calculations!$A$3:$A$53,$B752)</f>
        <v>1.2725012629920539E-4</v>
      </c>
    </row>
    <row r="753" spans="2:18" ht="15.75" customHeight="1">
      <c r="B753" s="44" t="s">
        <v>14</v>
      </c>
      <c r="C753" s="44" t="s">
        <v>522</v>
      </c>
      <c r="D753" s="44" t="s">
        <v>534</v>
      </c>
      <c r="E753" s="44" t="str">
        <f t="shared" si="300"/>
        <v>nuclear</v>
      </c>
      <c r="F753" s="44">
        <f>F27/SUMIFS(F$3:F$722,$B$3:$B$722,$B753)*SUMIFS(Calculations!$E$3:$E$53,Calculations!$A$3:$A$53,$B753)</f>
        <v>5.9847978680632706E-2</v>
      </c>
      <c r="G753" s="44">
        <f>G27/SUMIFS(G$3:G$722,$B$3:$B$722,$B753)*SUMIFS(Calculations!$E$3:$E$53,Calculations!$A$3:$A$53,$B753)</f>
        <v>6.2678290657081512E-2</v>
      </c>
      <c r="H753" s="44">
        <f>H27/SUMIFS(H$3:H$722,$B$3:$B$722,$B753)*SUMIFS(Calculations!$E$3:$E$53,Calculations!$A$3:$A$53,$B753)</f>
        <v>6.578959153914761E-2</v>
      </c>
      <c r="I753" s="44">
        <f>I27/SUMIFS(I$3:I$722,$B$3:$B$722,$B753)*SUMIFS(Calculations!$E$3:$E$53,Calculations!$A$3:$A$53,$B753)</f>
        <v>6.7475256955805418E-2</v>
      </c>
      <c r="J753" s="44">
        <f>J27/SUMIFS(J$3:J$722,$B$3:$B$722,$B753)*SUMIFS(Calculations!$E$3:$E$53,Calculations!$A$3:$A$53,$B753)</f>
        <v>6.9249574287214496E-2</v>
      </c>
      <c r="K753" s="44">
        <f>K27/SUMIFS(K$3:K$722,$B$3:$B$722,$B753)*SUMIFS(Calculations!$E$3:$E$53,Calculations!$A$3:$A$53,$B753)</f>
        <v>7.3726151629613434E-2</v>
      </c>
      <c r="L753" s="44">
        <f>L27/SUMIFS(L$3:L$722,$B$3:$B$722,$B753)*SUMIFS(Calculations!$E$3:$E$53,Calculations!$A$3:$A$53,$B753)</f>
        <v>7.8821497460354897E-2</v>
      </c>
      <c r="M753" s="44">
        <f>M27/SUMIFS(M$3:M$722,$B$3:$B$722,$B753)*SUMIFS(Calculations!$E$3:$E$53,Calculations!$A$3:$A$53,$B753)</f>
        <v>7.2069129329949827E-2</v>
      </c>
      <c r="N753" s="44">
        <f>N27/SUMIFS(N$3:N$722,$B$3:$B$722,$B753)*SUMIFS(Calculations!$E$3:$E$53,Calculations!$A$3:$A$53,$B753)</f>
        <v>6.6382378022011482E-2</v>
      </c>
      <c r="O753" s="44">
        <f>O27/SUMIFS(O$3:O$722,$B$3:$B$722,$B753)*SUMIFS(Calculations!$E$3:$E$53,Calculations!$A$3:$A$53,$B753)</f>
        <v>6.6351043535595677E-2</v>
      </c>
      <c r="P753" s="44">
        <f>P27/SUMIFS(P$3:P$722,$B$3:$B$722,$B753)*SUMIFS(Calculations!$E$3:$E$53,Calculations!$A$3:$A$53,$B753)</f>
        <v>6.6319738616870072E-2</v>
      </c>
      <c r="Q753" s="44">
        <f>Q27/SUMIFS(Q$3:Q$722,$B$3:$B$722,$B753)*SUMIFS(Calculations!$E$3:$E$53,Calculations!$A$3:$A$53,$B753)</f>
        <v>6.6724393437970916E-2</v>
      </c>
      <c r="R753" s="44">
        <f>R27/SUMIFS(R$3:R$722,$B$3:$B$722,$B753)*SUMIFS(Calculations!$E$3:$E$53,Calculations!$A$3:$A$53,$B753)</f>
        <v>6.7134016637015334E-2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1.6774479177943764E-4</v>
      </c>
      <c r="G755" s="44">
        <f>G29/SUMIFS(G$3:G$722,$B$3:$B$722,$B755)*SUMIFS(Calculations!$E$3:$E$53,Calculations!$A$3:$A$53,$B755)</f>
        <v>1.7567772625152355E-4</v>
      </c>
      <c r="H755" s="44">
        <f>H29/SUMIFS(H$3:H$722,$B$3:$B$722,$B755)*SUMIFS(Calculations!$E$3:$E$53,Calculations!$A$3:$A$53,$B755)</f>
        <v>1.8439822993654187E-4</v>
      </c>
      <c r="I755" s="44">
        <f>I29/SUMIFS(I$3:I$722,$B$3:$B$722,$B755)*SUMIFS(Calculations!$E$3:$E$53,Calculations!$A$3:$A$53,$B755)</f>
        <v>1.8912289400307563E-4</v>
      </c>
      <c r="J755" s="44">
        <f>J29/SUMIFS(J$3:J$722,$B$3:$B$722,$B755)*SUMIFS(Calculations!$E$3:$E$53,Calculations!$A$3:$A$53,$B755)</f>
        <v>1.9409603591812882E-4</v>
      </c>
      <c r="K755" s="44">
        <f>K29/SUMIFS(K$3:K$722,$B$3:$B$722,$B755)*SUMIFS(Calculations!$E$3:$E$53,Calculations!$A$3:$A$53,$B755)</f>
        <v>2.0664320210050588E-4</v>
      </c>
      <c r="L755" s="44">
        <f>L29/SUMIFS(L$3:L$722,$B$3:$B$722,$B755)*SUMIFS(Calculations!$E$3:$E$53,Calculations!$A$3:$A$53,$B755)</f>
        <v>2.2092468234870255E-4</v>
      </c>
      <c r="M755" s="44">
        <f>M29/SUMIFS(M$3:M$722,$B$3:$B$722,$B755)*SUMIFS(Calculations!$E$3:$E$53,Calculations!$A$3:$A$53,$B755)</f>
        <v>2.0199882033927348E-4</v>
      </c>
      <c r="N755" s="44">
        <f>N29/SUMIFS(N$3:N$722,$B$3:$B$722,$B755)*SUMIFS(Calculations!$E$3:$E$53,Calculations!$A$3:$A$53,$B755)</f>
        <v>1.8605972038834634E-4</v>
      </c>
      <c r="O755" s="44">
        <f>O29/SUMIFS(O$3:O$722,$B$3:$B$722,$B755)*SUMIFS(Calculations!$E$3:$E$53,Calculations!$A$3:$A$53,$B755)</f>
        <v>1.8597189458344513E-4</v>
      </c>
      <c r="P755" s="44">
        <f>P29/SUMIFS(P$3:P$722,$B$3:$B$722,$B755)*SUMIFS(Calculations!$E$3:$E$53,Calculations!$A$3:$A$53,$B755)</f>
        <v>1.858841516522875E-4</v>
      </c>
      <c r="Q755" s="44">
        <f>Q29/SUMIFS(Q$3:Q$722,$B$3:$B$722,$B755)*SUMIFS(Calculations!$E$3:$E$53,Calculations!$A$3:$A$53,$B755)</f>
        <v>1.8701833763825587E-4</v>
      </c>
      <c r="R755" s="44">
        <f>R29/SUMIFS(R$3:R$722,$B$3:$B$722,$B755)*SUMIFS(Calculations!$E$3:$E$53,Calculations!$A$3:$A$53,$B755)</f>
        <v>1.8816644923277438E-4</v>
      </c>
    </row>
    <row r="756" spans="2:18" ht="15.75" customHeight="1">
      <c r="B756" s="44" t="s">
        <v>14</v>
      </c>
      <c r="C756" s="44" t="s">
        <v>522</v>
      </c>
      <c r="D756" s="44" t="s">
        <v>537</v>
      </c>
      <c r="E756" s="44" t="str">
        <f t="shared" si="300"/>
        <v>solar PV</v>
      </c>
      <c r="F756" s="44">
        <f>F30/SUMIFS(F$3:F$722,$B$3:$B$722,$B756)*SUMIFS(Calculations!$E$3:$E$53,Calculations!$A$3:$A$53,$B756)</f>
        <v>6.6581943996811647E-5</v>
      </c>
      <c r="G756" s="44">
        <f>G30/SUMIFS(G$3:G$722,$B$3:$B$722,$B756)*SUMIFS(Calculations!$E$3:$E$53,Calculations!$A$3:$A$53,$B756)</f>
        <v>1.8178230504473417E-4</v>
      </c>
      <c r="H756" s="44">
        <f>H30/SUMIFS(H$3:H$722,$B$3:$B$722,$B756)*SUMIFS(Calculations!$E$3:$E$53,Calculations!$A$3:$A$53,$B756)</f>
        <v>3.0841957610361072E-4</v>
      </c>
      <c r="I756" s="44">
        <f>I30/SUMIFS(I$3:I$722,$B$3:$B$722,$B756)*SUMIFS(Calculations!$E$3:$E$53,Calculations!$A$3:$A$53,$B756)</f>
        <v>6.2443190535984747E-4</v>
      </c>
      <c r="J756" s="44">
        <f>J30/SUMIFS(J$3:J$722,$B$3:$B$722,$B756)*SUMIFS(Calculations!$E$3:$E$53,Calculations!$A$3:$A$53,$B756)</f>
        <v>9.5706384239632682E-4</v>
      </c>
      <c r="K756" s="44">
        <f>K30/SUMIFS(K$3:K$722,$B$3:$B$722,$B756)*SUMIFS(Calculations!$E$3:$E$53,Calculations!$A$3:$A$53,$B756)</f>
        <v>1.6800707561685196E-3</v>
      </c>
      <c r="L756" s="44">
        <f>L30/SUMIFS(L$3:L$722,$B$3:$B$722,$B756)*SUMIFS(Calculations!$E$3:$E$53,Calculations!$A$3:$A$53,$B756)</f>
        <v>2.5030142645481178E-3</v>
      </c>
      <c r="M756" s="44">
        <f>M30/SUMIFS(M$3:M$722,$B$3:$B$722,$B756)*SUMIFS(Calculations!$E$3:$E$53,Calculations!$A$3:$A$53,$B756)</f>
        <v>2.638886830732828E-3</v>
      </c>
      <c r="N756" s="44">
        <f>N30/SUMIFS(N$3:N$722,$B$3:$B$722,$B756)*SUMIFS(Calculations!$E$3:$E$53,Calculations!$A$3:$A$53,$B756)</f>
        <v>2.7533168319622617E-3</v>
      </c>
      <c r="O756" s="44">
        <f>O30/SUMIFS(O$3:O$722,$B$3:$B$722,$B756)*SUMIFS(Calculations!$E$3:$E$53,Calculations!$A$3:$A$53,$B756)</f>
        <v>3.1296329312495326E-3</v>
      </c>
      <c r="P756" s="44">
        <f>P30/SUMIFS(P$3:P$722,$B$3:$B$722,$B756)*SUMIFS(Calculations!$E$3:$E$53,Calculations!$A$3:$A$53,$B756)</f>
        <v>3.5055939330349228E-3</v>
      </c>
      <c r="Q756" s="44">
        <f>Q30/SUMIFS(Q$3:Q$722,$B$3:$B$722,$B756)*SUMIFS(Calculations!$E$3:$E$53,Calculations!$A$3:$A$53,$B756)</f>
        <v>3.9036823531123097E-3</v>
      </c>
      <c r="R756" s="44">
        <f>R30/SUMIFS(R$3:R$722,$B$3:$B$722,$B756)*SUMIFS(Calculations!$E$3:$E$53,Calculations!$A$3:$A$53,$B756)</f>
        <v>4.3066585284387933E-3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1.7189127498211027E-4</v>
      </c>
      <c r="G758" s="44">
        <f>G32/SUMIFS(G$3:G$722,$B$3:$B$722,$B758)*SUMIFS(Calculations!$E$3:$E$53,Calculations!$A$3:$A$53,$B758)</f>
        <v>1.8013098402454463E-4</v>
      </c>
      <c r="H758" s="44">
        <f>H32/SUMIFS(H$3:H$722,$B$3:$B$722,$B758)*SUMIFS(Calculations!$E$3:$E$53,Calculations!$A$3:$A$53,$B758)</f>
        <v>1.8918871837503824E-4</v>
      </c>
      <c r="I758" s="44">
        <f>I32/SUMIFS(I$3:I$722,$B$3:$B$722,$B758)*SUMIFS(Calculations!$E$3:$E$53,Calculations!$A$3:$A$53,$B758)</f>
        <v>1.9400599328992345E-4</v>
      </c>
      <c r="J758" s="44">
        <f>J32/SUMIFS(J$3:J$722,$B$3:$B$722,$B758)*SUMIFS(Calculations!$E$3:$E$53,Calculations!$A$3:$A$53,$B758)</f>
        <v>1.9907661661005421E-4</v>
      </c>
      <c r="K758" s="44">
        <f>K32/SUMIFS(K$3:K$722,$B$3:$B$722,$B758)*SUMIFS(Calculations!$E$3:$E$53,Calculations!$A$3:$A$53,$B758)</f>
        <v>2.0998688159437235E-4</v>
      </c>
      <c r="L758" s="44">
        <f>L32/SUMIFS(L$3:L$722,$B$3:$B$722,$B758)*SUMIFS(Calculations!$E$3:$E$53,Calculations!$A$3:$A$53,$B758)</f>
        <v>2.2240520232204216E-4</v>
      </c>
      <c r="M758" s="44">
        <f>M32/SUMIFS(M$3:M$722,$B$3:$B$722,$B758)*SUMIFS(Calculations!$E$3:$E$53,Calculations!$A$3:$A$53,$B758)</f>
        <v>2.0092993142234607E-4</v>
      </c>
      <c r="N758" s="44">
        <f>N32/SUMIFS(N$3:N$722,$B$3:$B$722,$B758)*SUMIFS(Calculations!$E$3:$E$53,Calculations!$A$3:$A$53,$B758)</f>
        <v>1.8284375446655103E-4</v>
      </c>
      <c r="O758" s="44">
        <f>O32/SUMIFS(O$3:O$722,$B$3:$B$722,$B758)*SUMIFS(Calculations!$E$3:$E$53,Calculations!$A$3:$A$53,$B758)</f>
        <v>9.646539254817353E-4</v>
      </c>
      <c r="P758" s="44">
        <f>P32/SUMIFS(P$3:P$722,$B$3:$B$722,$B758)*SUMIFS(Calculations!$E$3:$E$53,Calculations!$A$3:$A$53,$B758)</f>
        <v>1.7457263687217911E-3</v>
      </c>
      <c r="Q758" s="44">
        <f>Q32/SUMIFS(Q$3:Q$722,$B$3:$B$722,$B758)*SUMIFS(Calculations!$E$3:$E$53,Calculations!$A$3:$A$53,$B758)</f>
        <v>1.7447198060358523E-3</v>
      </c>
      <c r="R758" s="44">
        <f>R32/SUMIFS(R$3:R$722,$B$3:$B$722,$B758)*SUMIFS(Calculations!$E$3:$E$53,Calculations!$A$3:$A$53,$B758)</f>
        <v>1.7437008847084564E-3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1.0000000000000004</v>
      </c>
      <c r="I1449" s="70">
        <f t="shared" si="312"/>
        <v>1.0000000000000002</v>
      </c>
      <c r="J1449" s="70">
        <f t="shared" si="312"/>
        <v>1.0000000000000002</v>
      </c>
      <c r="K1449" s="70">
        <f t="shared" si="312"/>
        <v>1</v>
      </c>
      <c r="L1449" s="70">
        <f t="shared" si="312"/>
        <v>1</v>
      </c>
      <c r="M1449" s="70">
        <f t="shared" si="312"/>
        <v>0.99999999999999989</v>
      </c>
      <c r="N1449" s="70">
        <f t="shared" si="312"/>
        <v>0.99999999999999989</v>
      </c>
      <c r="O1449" s="70">
        <f t="shared" si="312"/>
        <v>0.99999999999999989</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MS</v>
      </c>
      <c r="C6" s="1">
        <f t="shared" ref="C6:AE6" si="1">SUMIFS(C$20:C$119,$B$20:$B$119,$B$6,$A$20:$A$119,$A$6)</f>
        <v>10791733</v>
      </c>
      <c r="D6" s="1">
        <f t="shared" si="1"/>
        <v>11108581</v>
      </c>
      <c r="E6" s="1">
        <f t="shared" si="1"/>
        <v>14274106</v>
      </c>
      <c r="F6" s="1">
        <f t="shared" si="1"/>
        <v>13211682</v>
      </c>
      <c r="G6" s="1">
        <f t="shared" si="1"/>
        <v>12410270</v>
      </c>
      <c r="H6" s="1">
        <f t="shared" si="1"/>
        <v>13646931</v>
      </c>
      <c r="I6" s="1">
        <f t="shared" si="1"/>
        <v>13231391</v>
      </c>
      <c r="J6" s="1">
        <f t="shared" si="1"/>
        <v>11253984</v>
      </c>
      <c r="K6" s="1">
        <f t="shared" si="1"/>
        <v>13075003</v>
      </c>
      <c r="L6" s="1">
        <f t="shared" si="1"/>
        <v>14605799</v>
      </c>
      <c r="M6" s="1">
        <f t="shared" si="1"/>
        <v>13214383</v>
      </c>
      <c r="N6" s="1">
        <f t="shared" si="1"/>
        <v>0</v>
      </c>
      <c r="O6" s="1">
        <f t="shared" si="1"/>
        <v>7704961</v>
      </c>
      <c r="P6" s="1">
        <f t="shared" si="1"/>
        <v>10562162</v>
      </c>
      <c r="Q6" s="1">
        <f t="shared" si="1"/>
        <v>8018602</v>
      </c>
      <c r="R6" s="1">
        <f t="shared" si="1"/>
        <v>6092172</v>
      </c>
      <c r="S6" s="1">
        <f t="shared" si="1"/>
        <v>5997499</v>
      </c>
      <c r="T6" s="1">
        <f t="shared" si="1"/>
        <v>3894890</v>
      </c>
      <c r="U6" s="1">
        <f t="shared" si="1"/>
        <v>5054916</v>
      </c>
      <c r="V6" s="1">
        <f t="shared" si="1"/>
        <v>2575483</v>
      </c>
      <c r="W6" s="1">
        <f t="shared" si="1"/>
        <v>503319</v>
      </c>
      <c r="X6" s="1">
        <f t="shared" si="1"/>
        <v>2882995</v>
      </c>
      <c r="Y6" s="1">
        <f t="shared" si="1"/>
        <v>0</v>
      </c>
      <c r="Z6" s="1">
        <f t="shared" si="1"/>
        <v>1097948</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MS</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4431908</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867906</v>
      </c>
      <c r="Z7" s="1">
        <f t="shared" si="3"/>
        <v>0</v>
      </c>
      <c r="AA7" s="1">
        <f t="shared" si="3"/>
        <v>742713</v>
      </c>
      <c r="AB7" s="1">
        <f t="shared" si="3"/>
        <v>11044956</v>
      </c>
      <c r="AC7" s="1">
        <f t="shared" si="3"/>
        <v>8897736</v>
      </c>
      <c r="AD7" s="1">
        <f t="shared" si="3"/>
        <v>7130436</v>
      </c>
      <c r="AE7" s="1">
        <f t="shared" si="3"/>
        <v>8365348</v>
      </c>
      <c r="AF7" s="48">
        <f>AVERAGE(U7:AE7)</f>
        <v>3368099.5454545454</v>
      </c>
      <c r="AG7" s="48">
        <f t="shared" ref="AG7:BK7" si="4">AF7</f>
        <v>3368099.5454545454</v>
      </c>
      <c r="AH7" s="48">
        <f t="shared" si="4"/>
        <v>3368099.5454545454</v>
      </c>
      <c r="AI7" s="48">
        <f t="shared" si="4"/>
        <v>3368099.5454545454</v>
      </c>
      <c r="AJ7" s="48">
        <f t="shared" si="4"/>
        <v>3368099.5454545454</v>
      </c>
      <c r="AK7" s="48">
        <f t="shared" si="4"/>
        <v>3368099.5454545454</v>
      </c>
      <c r="AL7" s="48">
        <f t="shared" si="4"/>
        <v>3368099.5454545454</v>
      </c>
      <c r="AM7" s="48">
        <f t="shared" si="4"/>
        <v>3368099.5454545454</v>
      </c>
      <c r="AN7" s="48">
        <f t="shared" si="4"/>
        <v>3368099.5454545454</v>
      </c>
      <c r="AO7" s="48">
        <f t="shared" si="4"/>
        <v>3368099.5454545454</v>
      </c>
      <c r="AP7" s="48">
        <f t="shared" si="4"/>
        <v>3368099.5454545454</v>
      </c>
      <c r="AQ7" s="48">
        <f t="shared" si="4"/>
        <v>3368099.5454545454</v>
      </c>
      <c r="AR7" s="48">
        <f t="shared" si="4"/>
        <v>3368099.5454545454</v>
      </c>
      <c r="AS7" s="48">
        <f t="shared" si="4"/>
        <v>3368099.5454545454</v>
      </c>
      <c r="AT7" s="48">
        <f t="shared" si="4"/>
        <v>3368099.5454545454</v>
      </c>
      <c r="AU7" s="48">
        <f t="shared" si="4"/>
        <v>3368099.5454545454</v>
      </c>
      <c r="AV7" s="48">
        <f t="shared" si="4"/>
        <v>3368099.5454545454</v>
      </c>
      <c r="AW7" s="48">
        <f t="shared" si="4"/>
        <v>3368099.5454545454</v>
      </c>
      <c r="AX7" s="48">
        <f t="shared" si="4"/>
        <v>3368099.5454545454</v>
      </c>
      <c r="AY7" s="48">
        <f t="shared" si="4"/>
        <v>3368099.5454545454</v>
      </c>
      <c r="AZ7" s="48">
        <f t="shared" si="4"/>
        <v>3368099.5454545454</v>
      </c>
      <c r="BA7" s="48">
        <f t="shared" si="4"/>
        <v>3368099.5454545454</v>
      </c>
      <c r="BB7" s="48">
        <f t="shared" si="4"/>
        <v>3368099.5454545454</v>
      </c>
      <c r="BC7" s="48">
        <f t="shared" si="4"/>
        <v>3368099.5454545454</v>
      </c>
      <c r="BD7" s="48">
        <f t="shared" si="4"/>
        <v>3368099.5454545454</v>
      </c>
      <c r="BE7" s="48">
        <f t="shared" si="4"/>
        <v>3368099.5454545454</v>
      </c>
      <c r="BF7" s="48">
        <f t="shared" si="4"/>
        <v>3368099.5454545454</v>
      </c>
      <c r="BG7" s="48">
        <f t="shared" si="4"/>
        <v>3368099.5454545454</v>
      </c>
      <c r="BH7" s="48">
        <f t="shared" si="4"/>
        <v>3368099.5454545454</v>
      </c>
      <c r="BI7" s="48">
        <f t="shared" si="4"/>
        <v>3368099.5454545454</v>
      </c>
      <c r="BJ7" s="48">
        <f t="shared" si="4"/>
        <v>3368099.5454545454</v>
      </c>
      <c r="BK7" s="48">
        <f t="shared" si="4"/>
        <v>3368099.5454545454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MS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MS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Mississippi</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12428348</v>
      </c>
      <c r="D2" s="1">
        <f>SUMIFS(all!$D:$D,all!$A:$A,About!$B$1,all!$B:$B,exports!$A$2)</f>
        <v>15690282</v>
      </c>
      <c r="E2" s="1">
        <f>SUMIFS(all!$C:$C,all!$A:$A,About!$B$1,all!$B:$B,exports!$A$2)</f>
        <v>15330151</v>
      </c>
      <c r="F2" s="1">
        <f>E2</f>
        <v>15330151</v>
      </c>
      <c r="G2" s="1">
        <f t="shared" ref="G2:AH2" si="0">F2</f>
        <v>15330151</v>
      </c>
      <c r="H2" s="1">
        <f t="shared" si="0"/>
        <v>15330151</v>
      </c>
      <c r="I2" s="1">
        <f t="shared" si="0"/>
        <v>15330151</v>
      </c>
      <c r="J2" s="1">
        <f t="shared" si="0"/>
        <v>15330151</v>
      </c>
      <c r="K2" s="1">
        <f t="shared" si="0"/>
        <v>15330151</v>
      </c>
      <c r="L2" s="1">
        <f t="shared" si="0"/>
        <v>15330151</v>
      </c>
      <c r="M2" s="1">
        <f t="shared" si="0"/>
        <v>15330151</v>
      </c>
      <c r="N2" s="1">
        <f t="shared" si="0"/>
        <v>15330151</v>
      </c>
      <c r="O2" s="1">
        <f t="shared" si="0"/>
        <v>15330151</v>
      </c>
      <c r="P2" s="1">
        <f t="shared" si="0"/>
        <v>15330151</v>
      </c>
      <c r="Q2" s="1">
        <f t="shared" si="0"/>
        <v>15330151</v>
      </c>
      <c r="R2" s="1">
        <f t="shared" si="0"/>
        <v>15330151</v>
      </c>
      <c r="S2" s="1">
        <f t="shared" si="0"/>
        <v>15330151</v>
      </c>
      <c r="T2" s="1">
        <f t="shared" si="0"/>
        <v>15330151</v>
      </c>
      <c r="U2" s="1">
        <f t="shared" si="0"/>
        <v>15330151</v>
      </c>
      <c r="V2" s="1">
        <f t="shared" si="0"/>
        <v>15330151</v>
      </c>
      <c r="W2" s="1">
        <f t="shared" si="0"/>
        <v>15330151</v>
      </c>
      <c r="X2" s="1">
        <f t="shared" si="0"/>
        <v>15330151</v>
      </c>
      <c r="Y2" s="1">
        <f t="shared" si="0"/>
        <v>15330151</v>
      </c>
      <c r="Z2" s="1">
        <f t="shared" si="0"/>
        <v>15330151</v>
      </c>
      <c r="AA2" s="1">
        <f t="shared" si="0"/>
        <v>15330151</v>
      </c>
      <c r="AB2" s="1">
        <f t="shared" si="0"/>
        <v>15330151</v>
      </c>
      <c r="AC2" s="1">
        <f t="shared" si="0"/>
        <v>15330151</v>
      </c>
      <c r="AD2" s="1">
        <f t="shared" si="0"/>
        <v>15330151</v>
      </c>
      <c r="AE2" s="1">
        <f t="shared" si="0"/>
        <v>15330151</v>
      </c>
      <c r="AF2" s="1">
        <f t="shared" si="0"/>
        <v>15330151</v>
      </c>
      <c r="AG2" s="1">
        <f t="shared" si="0"/>
        <v>15330151</v>
      </c>
      <c r="AH2" s="1">
        <f t="shared" si="0"/>
        <v>15330151</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64607620</v>
      </c>
    </row>
    <row r="4" spans="1:3" s="78" customFormat="1" ht="15">
      <c r="B4" s="93" t="s">
        <v>716</v>
      </c>
      <c r="C4">
        <f>SUMIFS(all!D:D,all!A:A,About!$B$1,all!B:B,B4)</f>
        <v>0</v>
      </c>
    </row>
    <row r="5" spans="1:3" ht="15">
      <c r="B5" s="89" t="s">
        <v>723</v>
      </c>
      <c r="C5">
        <f>SUMIFS(all!D:D,all!A:A,About!$B$1,all!B:B,B5)</f>
        <v>46482040</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12428348</v>
      </c>
      <c r="C2" s="1">
        <f>exports!D2</f>
        <v>15690282</v>
      </c>
      <c r="D2" s="1">
        <f>exports!E2</f>
        <v>15330151</v>
      </c>
      <c r="E2" s="1">
        <f>exports!F2</f>
        <v>15330151</v>
      </c>
      <c r="F2" s="1">
        <f>exports!G2</f>
        <v>15330151</v>
      </c>
      <c r="G2" s="1">
        <f>exports!H2</f>
        <v>15330151</v>
      </c>
      <c r="H2" s="1">
        <f>exports!I2</f>
        <v>15330151</v>
      </c>
      <c r="I2" s="1">
        <f>exports!J2</f>
        <v>15330151</v>
      </c>
      <c r="J2" s="1">
        <f>exports!K2</f>
        <v>15330151</v>
      </c>
      <c r="K2" s="1">
        <f>exports!L2</f>
        <v>15330151</v>
      </c>
      <c r="L2" s="1">
        <f>exports!M2</f>
        <v>15330151</v>
      </c>
      <c r="M2" s="1">
        <f>exports!N2</f>
        <v>15330151</v>
      </c>
      <c r="N2" s="1">
        <f>exports!O2</f>
        <v>15330151</v>
      </c>
      <c r="O2" s="1">
        <f>exports!P2</f>
        <v>15330151</v>
      </c>
      <c r="P2" s="1">
        <f>exports!Q2</f>
        <v>15330151</v>
      </c>
      <c r="Q2" s="1">
        <f>exports!R2</f>
        <v>15330151</v>
      </c>
      <c r="R2" s="1">
        <f>exports!S2</f>
        <v>15330151</v>
      </c>
      <c r="S2" s="1">
        <f>exports!T2</f>
        <v>15330151</v>
      </c>
      <c r="T2" s="1">
        <f>exports!U2</f>
        <v>15330151</v>
      </c>
      <c r="U2" s="1">
        <f>exports!V2</f>
        <v>15330151</v>
      </c>
      <c r="V2" s="1">
        <f>exports!W2</f>
        <v>15330151</v>
      </c>
      <c r="W2" s="1">
        <f>exports!X2</f>
        <v>15330151</v>
      </c>
      <c r="X2" s="1">
        <f>exports!Y2</f>
        <v>15330151</v>
      </c>
      <c r="Y2" s="1">
        <f>exports!Z2</f>
        <v>15330151</v>
      </c>
      <c r="Z2" s="1">
        <f>exports!AA2</f>
        <v>15330151</v>
      </c>
      <c r="AA2" s="1">
        <f>exports!AB2</f>
        <v>15330151</v>
      </c>
      <c r="AB2" s="1">
        <f>exports!AC2</f>
        <v>15330151</v>
      </c>
      <c r="AC2" s="1">
        <f>exports!AD2</f>
        <v>15330151</v>
      </c>
      <c r="AD2" s="1">
        <f>exports!AE2</f>
        <v>15330151</v>
      </c>
      <c r="AE2" s="1">
        <f>exports!AF2</f>
        <v>15330151</v>
      </c>
      <c r="AF2" s="1">
        <f>exports!AG2</f>
        <v>15330151</v>
      </c>
      <c r="AG2" s="1">
        <f>exports!AH2</f>
        <v>15330151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49.287882439151367</v>
      </c>
      <c r="C2" s="66">
        <f>SUMIFS('State Generation Costs Calcs'!C105:C155,'State Generation Costs Calcs'!$A$105:$A$155,About!$B$2)*About!$A$52</f>
        <v>46.831936418732411</v>
      </c>
      <c r="D2" s="66">
        <f>SUMIFS('State Generation Costs Calcs'!D105:D155,'State Generation Costs Calcs'!$A$105:$A$155,About!$B$2)*About!$A$52</f>
        <v>46.409556733784207</v>
      </c>
      <c r="E2" s="66">
        <f>SUMIFS('State Generation Costs Calcs'!E105:E155,'State Generation Costs Calcs'!$A$105:$A$155,About!$B$2)*About!$A$52</f>
        <v>45.736836635520959</v>
      </c>
      <c r="F2" s="66">
        <f>SUMIFS('State Generation Costs Calcs'!F105:F155,'State Generation Costs Calcs'!$A$105:$A$155,About!$B$2)*About!$A$52</f>
        <v>45.147435913726518</v>
      </c>
      <c r="G2" s="66">
        <f>SUMIFS('State Generation Costs Calcs'!G105:G155,'State Generation Costs Calcs'!$A$105:$A$155,About!$B$2)*About!$A$52</f>
        <v>45.225072687148369</v>
      </c>
      <c r="H2" s="66">
        <f>SUMIFS('State Generation Costs Calcs'!H105:H155,'State Generation Costs Calcs'!$A$105:$A$155,About!$B$2)*About!$A$52</f>
        <v>45.610111112905834</v>
      </c>
      <c r="I2" s="66">
        <f>SUMIFS('State Generation Costs Calcs'!I105:I155,'State Generation Costs Calcs'!$A$105:$A$155,About!$B$2)*About!$A$52</f>
        <v>45.946971032595457</v>
      </c>
      <c r="J2" s="66">
        <f>SUMIFS('State Generation Costs Calcs'!J105:J155,'State Generation Costs Calcs'!$A$105:$A$155,About!$B$2)*About!$A$52</f>
        <v>46.058024000466126</v>
      </c>
      <c r="K2" s="66">
        <f>SUMIFS('State Generation Costs Calcs'!K105:K155,'State Generation Costs Calcs'!$A$105:$A$155,About!$B$2)*About!$A$52</f>
        <v>45.432786755105511</v>
      </c>
      <c r="L2" s="66">
        <f>SUMIFS('State Generation Costs Calcs'!L105:L155,'State Generation Costs Calcs'!$A$105:$A$155,About!$B$2)*About!$A$52</f>
        <v>44.750876510505464</v>
      </c>
      <c r="M2" s="66">
        <f>SUMIFS('State Generation Costs Calcs'!M105:M155,'State Generation Costs Calcs'!$A$105:$A$155,About!$B$2)*About!$A$52</f>
        <v>44.241750225824624</v>
      </c>
      <c r="N2" s="66">
        <f>SUMIFS('State Generation Costs Calcs'!N105:N155,'State Generation Costs Calcs'!$A$105:$A$155,About!$B$2)*About!$A$52</f>
        <v>43.543524403468936</v>
      </c>
      <c r="O2" s="66">
        <f>SUMIFS('State Generation Costs Calcs'!O105:O155,'State Generation Costs Calcs'!$A$105:$A$155,About!$B$2)*About!$A$52</f>
        <v>42.885091823611987</v>
      </c>
      <c r="P2" s="66">
        <f>SUMIFS('State Generation Costs Calcs'!P105:P155,'State Generation Costs Calcs'!$A$105:$A$155,About!$B$2)*About!$A$52</f>
        <v>42.890895383115762</v>
      </c>
      <c r="Q2" s="66">
        <f>SUMIFS('State Generation Costs Calcs'!Q105:Q155,'State Generation Costs Calcs'!$A$105:$A$155,About!$B$2)*About!$A$52</f>
        <v>42.694086127853183</v>
      </c>
      <c r="R2" s="66">
        <f>SUMIFS('State Generation Costs Calcs'!R105:R155,'State Generation Costs Calcs'!$A$105:$A$155,About!$B$2)*About!$A$52</f>
        <v>42.034761749241262</v>
      </c>
      <c r="S2" s="66">
        <f>SUMIFS('State Generation Costs Calcs'!S105:S155,'State Generation Costs Calcs'!$A$105:$A$155,About!$B$2)*About!$A$52</f>
        <v>41.681387114603474</v>
      </c>
      <c r="T2" s="66">
        <f>SUMIFS('State Generation Costs Calcs'!T105:T155,'State Generation Costs Calcs'!$A$105:$A$155,About!$B$2)*About!$A$52</f>
        <v>41.338833078663477</v>
      </c>
      <c r="U2" s="66">
        <f>SUMIFS('State Generation Costs Calcs'!U105:U155,'State Generation Costs Calcs'!$A$105:$A$155,About!$B$2)*About!$A$52</f>
        <v>41.405747819126212</v>
      </c>
      <c r="V2" s="66">
        <f>SUMIFS('State Generation Costs Calcs'!V105:V155,'State Generation Costs Calcs'!$A$105:$A$155,About!$B$2)*About!$A$52</f>
        <v>41.102071395745583</v>
      </c>
      <c r="W2" s="66">
        <f>SUMIFS('State Generation Costs Calcs'!W105:W155,'State Generation Costs Calcs'!$A$105:$A$155,About!$B$2)*About!$A$52</f>
        <v>40.573918365633716</v>
      </c>
      <c r="X2" s="66">
        <f>SUMIFS('State Generation Costs Calcs'!X105:X155,'State Generation Costs Calcs'!$A$105:$A$155,About!$B$2)*About!$A$52</f>
        <v>40.321115819825422</v>
      </c>
      <c r="Y2" s="66">
        <f>SUMIFS('State Generation Costs Calcs'!Y105:Y155,'State Generation Costs Calcs'!$A$105:$A$155,About!$B$2)*About!$A$52</f>
        <v>40.063824685551971</v>
      </c>
      <c r="Z2" s="66">
        <f>SUMIFS('State Generation Costs Calcs'!Z105:Z155,'State Generation Costs Calcs'!$A$105:$A$155,About!$B$2)*About!$A$52</f>
        <v>39.785381965984634</v>
      </c>
      <c r="AA2" s="66">
        <f>SUMIFS('State Generation Costs Calcs'!AA105:AA155,'State Generation Costs Calcs'!$A$105:$A$155,About!$B$2)*About!$A$52</f>
        <v>39.748198758949094</v>
      </c>
      <c r="AB2" s="66">
        <f>SUMIFS('State Generation Costs Calcs'!AB105:AB155,'State Generation Costs Calcs'!$A$105:$A$155,About!$B$2)*About!$A$52</f>
        <v>39.574585024021353</v>
      </c>
      <c r="AC2" s="66">
        <f>SUMIFS('State Generation Costs Calcs'!AC105:AC155,'State Generation Costs Calcs'!$A$105:$A$155,About!$B$2)*About!$A$52</f>
        <v>39.38329275393717</v>
      </c>
      <c r="AD2" s="66">
        <f>SUMIFS('State Generation Costs Calcs'!AD105:AD155,'State Generation Costs Calcs'!$A$105:$A$155,About!$B$2)*About!$A$52</f>
        <v>39.51023430341354</v>
      </c>
      <c r="AE2" s="66">
        <f>SUMIFS('State Generation Costs Calcs'!AE105:AE155,'State Generation Costs Calcs'!$A$105:$A$155,About!$B$2)*About!$A$52</f>
        <v>39.437460445775677</v>
      </c>
      <c r="AF2" s="66">
        <f>SUMIFS('State Generation Costs Calcs'!AF105:AF155,'State Generation Costs Calcs'!$A$105:$A$155,About!$B$2)*About!$A$52</f>
        <v>39.315650462403291</v>
      </c>
      <c r="AG2" s="66">
        <f>SUMIFS('State Generation Costs Calcs'!AG105:AG155,'State Generation Costs Calcs'!$A$105:$A$155,About!$B$2)*About!$A$52</f>
        <v>39.356093178833426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49.287882439151367</v>
      </c>
      <c r="C2" s="67">
        <f>SUMIFS('State Generation Costs Calcs'!C105:C155,'State Generation Costs Calcs'!$A$105:$A$155,About!$B$2)*About!$A$52</f>
        <v>46.831936418732411</v>
      </c>
      <c r="D2" s="67">
        <f>SUMIFS('State Generation Costs Calcs'!D105:D155,'State Generation Costs Calcs'!$A$105:$A$155,About!$B$2)*About!$A$52</f>
        <v>46.409556733784207</v>
      </c>
      <c r="E2" s="67">
        <f>SUMIFS('State Generation Costs Calcs'!E105:E155,'State Generation Costs Calcs'!$A$105:$A$155,About!$B$2)*About!$A$52</f>
        <v>45.736836635520959</v>
      </c>
      <c r="F2" s="67">
        <f>SUMIFS('State Generation Costs Calcs'!F105:F155,'State Generation Costs Calcs'!$A$105:$A$155,About!$B$2)*About!$A$52</f>
        <v>45.147435913726518</v>
      </c>
      <c r="G2" s="67">
        <f>SUMIFS('State Generation Costs Calcs'!G105:G155,'State Generation Costs Calcs'!$A$105:$A$155,About!$B$2)*About!$A$52</f>
        <v>45.225072687148369</v>
      </c>
      <c r="H2" s="67">
        <f>SUMIFS('State Generation Costs Calcs'!H105:H155,'State Generation Costs Calcs'!$A$105:$A$155,About!$B$2)*About!$A$52</f>
        <v>45.610111112905834</v>
      </c>
      <c r="I2" s="67">
        <f>SUMIFS('State Generation Costs Calcs'!I105:I155,'State Generation Costs Calcs'!$A$105:$A$155,About!$B$2)*About!$A$52</f>
        <v>45.946971032595457</v>
      </c>
      <c r="J2" s="67">
        <f>SUMIFS('State Generation Costs Calcs'!J105:J155,'State Generation Costs Calcs'!$A$105:$A$155,About!$B$2)*About!$A$52</f>
        <v>46.058024000466126</v>
      </c>
      <c r="K2" s="67">
        <f>SUMIFS('State Generation Costs Calcs'!K105:K155,'State Generation Costs Calcs'!$A$105:$A$155,About!$B$2)*About!$A$52</f>
        <v>45.432786755105511</v>
      </c>
      <c r="L2" s="67">
        <f>SUMIFS('State Generation Costs Calcs'!L105:L155,'State Generation Costs Calcs'!$A$105:$A$155,About!$B$2)*About!$A$52</f>
        <v>44.750876510505464</v>
      </c>
      <c r="M2" s="67">
        <f>SUMIFS('State Generation Costs Calcs'!M105:M155,'State Generation Costs Calcs'!$A$105:$A$155,About!$B$2)*About!$A$52</f>
        <v>44.241750225824624</v>
      </c>
      <c r="N2" s="67">
        <f>SUMIFS('State Generation Costs Calcs'!N105:N155,'State Generation Costs Calcs'!$A$105:$A$155,About!$B$2)*About!$A$52</f>
        <v>43.543524403468936</v>
      </c>
      <c r="O2" s="67">
        <f>SUMIFS('State Generation Costs Calcs'!O105:O155,'State Generation Costs Calcs'!$A$105:$A$155,About!$B$2)*About!$A$52</f>
        <v>42.885091823611987</v>
      </c>
      <c r="P2" s="67">
        <f>SUMIFS('State Generation Costs Calcs'!P105:P155,'State Generation Costs Calcs'!$A$105:$A$155,About!$B$2)*About!$A$52</f>
        <v>42.890895383115762</v>
      </c>
      <c r="Q2" s="67">
        <f>SUMIFS('State Generation Costs Calcs'!Q105:Q155,'State Generation Costs Calcs'!$A$105:$A$155,About!$B$2)*About!$A$52</f>
        <v>42.694086127853183</v>
      </c>
      <c r="R2" s="67">
        <f>SUMIFS('State Generation Costs Calcs'!R105:R155,'State Generation Costs Calcs'!$A$105:$A$155,About!$B$2)*About!$A$52</f>
        <v>42.034761749241262</v>
      </c>
      <c r="S2" s="67">
        <f>SUMIFS('State Generation Costs Calcs'!S105:S155,'State Generation Costs Calcs'!$A$105:$A$155,About!$B$2)*About!$A$52</f>
        <v>41.681387114603474</v>
      </c>
      <c r="T2" s="67">
        <f>SUMIFS('State Generation Costs Calcs'!T105:T155,'State Generation Costs Calcs'!$A$105:$A$155,About!$B$2)*About!$A$52</f>
        <v>41.338833078663477</v>
      </c>
      <c r="U2" s="67">
        <f>SUMIFS('State Generation Costs Calcs'!U105:U155,'State Generation Costs Calcs'!$A$105:$A$155,About!$B$2)*About!$A$52</f>
        <v>41.405747819126212</v>
      </c>
      <c r="V2" s="67">
        <f>SUMIFS('State Generation Costs Calcs'!V105:V155,'State Generation Costs Calcs'!$A$105:$A$155,About!$B$2)*About!$A$52</f>
        <v>41.102071395745583</v>
      </c>
      <c r="W2" s="67">
        <f>SUMIFS('State Generation Costs Calcs'!W105:W155,'State Generation Costs Calcs'!$A$105:$A$155,About!$B$2)*About!$A$52</f>
        <v>40.573918365633716</v>
      </c>
      <c r="X2" s="67">
        <f>SUMIFS('State Generation Costs Calcs'!X105:X155,'State Generation Costs Calcs'!$A$105:$A$155,About!$B$2)*About!$A$52</f>
        <v>40.321115819825422</v>
      </c>
      <c r="Y2" s="67">
        <f>SUMIFS('State Generation Costs Calcs'!Y105:Y155,'State Generation Costs Calcs'!$A$105:$A$155,About!$B$2)*About!$A$52</f>
        <v>40.063824685551971</v>
      </c>
      <c r="Z2" s="67">
        <f>SUMIFS('State Generation Costs Calcs'!Z105:Z155,'State Generation Costs Calcs'!$A$105:$A$155,About!$B$2)*About!$A$52</f>
        <v>39.785381965984634</v>
      </c>
      <c r="AA2" s="67">
        <f>SUMIFS('State Generation Costs Calcs'!AA105:AA155,'State Generation Costs Calcs'!$A$105:$A$155,About!$B$2)*About!$A$52</f>
        <v>39.748198758949094</v>
      </c>
      <c r="AB2" s="67">
        <f>SUMIFS('State Generation Costs Calcs'!AB105:AB155,'State Generation Costs Calcs'!$A$105:$A$155,About!$B$2)*About!$A$52</f>
        <v>39.574585024021353</v>
      </c>
      <c r="AC2" s="67">
        <f>SUMIFS('State Generation Costs Calcs'!AC105:AC155,'State Generation Costs Calcs'!$A$105:$A$155,About!$B$2)*About!$A$52</f>
        <v>39.38329275393717</v>
      </c>
      <c r="AD2" s="67">
        <f>SUMIFS('State Generation Costs Calcs'!AD105:AD155,'State Generation Costs Calcs'!$A$105:$A$155,About!$B$2)*About!$A$52</f>
        <v>39.51023430341354</v>
      </c>
      <c r="AE2" s="67">
        <f>SUMIFS('State Generation Costs Calcs'!AE105:AE155,'State Generation Costs Calcs'!$A$105:$A$155,About!$B$2)*About!$A$52</f>
        <v>39.437460445775677</v>
      </c>
      <c r="AF2" s="67">
        <f>SUMIFS('State Generation Costs Calcs'!AF105:AF155,'State Generation Costs Calcs'!$A$105:$A$155,About!$B$2)*About!$A$52</f>
        <v>39.315650462403291</v>
      </c>
      <c r="AG2" s="67">
        <f>SUMIFS('State Generation Costs Calcs'!AG105:AG155,'State Generation Costs Calcs'!$A$105:$A$155,About!$B$2)*About!$A$52</f>
        <v>39.356093178833426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2022-12-15T02:40:22Z</dcterms:modified>
</cp:coreProperties>
</file>