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MO\elec\EIaE\"/>
    </mc:Choice>
  </mc:AlternateContent>
  <xr:revisionPtr revIDLastSave="0" documentId="8_{EAE14290-4960-4976-B620-172DC9211514}"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N11" i="6"/>
  <c r="F11" i="6"/>
  <c r="F15" i="6" s="1"/>
  <c r="Z7" i="6"/>
  <c r="R7" i="6"/>
  <c r="J7" i="6"/>
  <c r="AC11" i="6"/>
  <c r="AC15" i="6" s="1"/>
  <c r="U11" i="6"/>
  <c r="M11" i="6"/>
  <c r="E11" i="6"/>
  <c r="Y7" i="6"/>
  <c r="Q7" i="6"/>
  <c r="I7" i="6"/>
  <c r="L11" i="6"/>
  <c r="H7" i="6"/>
  <c r="K11" i="6"/>
  <c r="G7" i="6"/>
  <c r="D11" i="6"/>
  <c r="C11" i="6"/>
  <c r="AE7" i="6"/>
  <c r="AB11" i="6"/>
  <c r="AB15" i="6" s="1"/>
  <c r="X7" i="6"/>
  <c r="AA11" i="6"/>
  <c r="AA15" i="6" s="1"/>
  <c r="W7" i="6"/>
  <c r="T11" i="6"/>
  <c r="P7" i="6"/>
  <c r="S11" i="6"/>
  <c r="O7" i="6"/>
  <c r="X92" i="4"/>
  <c r="Q15" i="6" l="1"/>
  <c r="C15" i="6"/>
  <c r="D15" i="6"/>
  <c r="M15" i="6"/>
  <c r="V15" i="6"/>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<sst xmlns="http://schemas.openxmlformats.org/spreadsheetml/2006/main" count="67272" uniqueCount="4676">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</sst>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83</v>
      </c>
      <c r="C1" s="93">
        <v>44865</v>
      </c>
      <c r="K1" s="44" t="s">
        <v>2</v>
      </c>
      <c r="L1" s="44" t="s">
        <v>3</v>
      </c>
    </row>
    <row r="2" spans="1:15" ht="14.5">
      <c r="A2" s="70" t="s">
        <v>4</v>
      </c>
      <c r="B2" s="1" t="str">
        <f>LOOKUP(B1,K1:L50,L1:L50)</f>
        <v>MO</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MO</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3696.6347469000002</v>
      </c>
      <c r="R7" s="1">
        <f t="shared" si="3"/>
        <v>0.27709651190039075</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3880.1569</v>
      </c>
      <c r="R16" s="1">
        <f t="shared" si="3"/>
        <v>0.29085317220422657</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863.82335450000005</v>
      </c>
      <c r="R18" s="1">
        <f t="shared" si="3"/>
        <v>6.4751444169801789E-2</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2492.2799999999997</v>
      </c>
      <c r="R19" s="1">
        <f t="shared" si="3"/>
        <v>0.18681913198436634</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1923.0088499999999</v>
      </c>
      <c r="R30" s="1">
        <f t="shared" si="3"/>
        <v>0.14414706379510109</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35.362517099999998</v>
      </c>
      <c r="R39" s="1">
        <f t="shared" si="5"/>
        <v>2.6507433953666172E-3</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449.33731340000003</v>
      </c>
      <c r="R45" s="1">
        <f t="shared" si="5"/>
        <v>3.3681932550746786E-2</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13340.6036819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f t="shared" si="6"/>
        <v>1923.0088499999999</v>
      </c>
      <c r="M102" s="1" t="str">
        <f t="shared" si="7"/>
        <v>NE</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f t="shared" si="6"/>
        <v>429.20353979999999</v>
      </c>
      <c r="M110" s="1" t="str">
        <f t="shared" si="7"/>
        <v>IA</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f t="shared" si="8"/>
        <v>35.362517099999998</v>
      </c>
      <c r="M133" s="1" t="str">
        <f t="shared" si="9"/>
        <v>OK</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f t="shared" si="8"/>
        <v>1406.588</v>
      </c>
      <c r="M136" s="1" t="str">
        <f t="shared" si="9"/>
        <v>KS</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f t="shared" si="8"/>
        <v>1085.692</v>
      </c>
      <c r="M137" s="1" t="str">
        <f t="shared" si="9"/>
        <v>KS</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f t="shared" si="8"/>
        <v>192.920354</v>
      </c>
      <c r="M139" s="1" t="str">
        <f t="shared" si="9"/>
        <v>IA</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f t="shared" si="8"/>
        <v>206.63474690000001</v>
      </c>
      <c r="M142" s="1" t="str">
        <f t="shared" si="9"/>
        <v>AR</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f t="shared" si="8"/>
        <v>490</v>
      </c>
      <c r="M145" s="1" t="str">
        <f t="shared" si="9"/>
        <v>AR</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f t="shared" si="8"/>
        <v>241.6994607</v>
      </c>
      <c r="M172" s="1" t="str">
        <f t="shared" si="9"/>
        <v>IA</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f t="shared" si="8"/>
        <v>270.52289999999999</v>
      </c>
      <c r="M177" s="1" t="str">
        <f t="shared" si="9"/>
        <v>IL</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f t="shared" si="8"/>
        <v>3609.634</v>
      </c>
      <c r="M179" s="1" t="str">
        <f t="shared" si="9"/>
        <v>IL</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f t="shared" si="10"/>
        <v>3000</v>
      </c>
      <c r="M206" s="1" t="str">
        <f t="shared" si="11"/>
        <v>AR</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f t="shared" si="10"/>
        <v>449.33731340000003</v>
      </c>
      <c r="M207" s="1" t="str">
        <f t="shared" si="11"/>
        <v>TN</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13340.6036819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0.27709651190039075</v>
      </c>
      <c r="D5" s="1">
        <f t="shared" si="0"/>
        <v>0.27709651190039075</v>
      </c>
      <c r="E5" s="1">
        <f t="shared" si="1"/>
        <v>0.28675497357907226</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6.4751444169801789E-2</v>
      </c>
      <c r="D15" s="1">
        <f t="shared" si="0"/>
        <v>6.4751444169801789E-2</v>
      </c>
      <c r="E15" s="1">
        <f t="shared" si="1"/>
        <v>6.700841715680976E-2</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0.29085317220422657</v>
      </c>
      <c r="D17" s="1">
        <f t="shared" si="0"/>
        <v>0.29085317220422657</v>
      </c>
      <c r="E17" s="1">
        <f t="shared" si="1"/>
        <v>0.30099113532253285</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0.18681913198436634</v>
      </c>
      <c r="D19" s="1">
        <f t="shared" si="0"/>
        <v>0.18681913198436634</v>
      </c>
      <c r="E19" s="1">
        <f t="shared" si="1"/>
        <v>0.19333088998067116</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0.14414706379510109</v>
      </c>
      <c r="D32" s="1">
        <f t="shared" si="0"/>
        <v>0.14414706379510109</v>
      </c>
      <c r="E32" s="1">
        <f t="shared" si="1"/>
        <v>0.14917144639093802</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2.6507433953666172E-3</v>
      </c>
      <c r="D39" s="1">
        <f t="shared" si="2"/>
        <v>2.6507433953666172E-3</v>
      </c>
      <c r="E39" s="1">
        <f t="shared" si="3"/>
        <v>2.7431375699759671E-3</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3.3681932550746786E-2</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0.96631806744925319</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0.34477372611565948</v>
      </c>
      <c r="C60" s="1">
        <f>SUMIFS('ReEDs Generation Data'!H$729:H$1448,'ReEDs Generation Data'!$E$729:$E$1448,Calculations!$A60)</f>
        <v>0.33495043625912907</v>
      </c>
      <c r="D60" s="1">
        <f>SUMIFS('ReEDs Generation Data'!I$729:I$1448,'ReEDs Generation Data'!$E$729:$E$1448,Calculations!$A60)</f>
        <v>0.33706276693729065</v>
      </c>
      <c r="E60" s="1">
        <f>SUMIFS('ReEDs Generation Data'!J$729:J$1448,'ReEDs Generation Data'!$E$729:$E$1448,Calculations!$A60)</f>
        <v>0.33914810750017782</v>
      </c>
      <c r="F60" s="1">
        <f>SUMIFS('ReEDs Generation Data'!K$729:K$1448,'ReEDs Generation Data'!$E$729:$E$1448,Calculations!$A60)</f>
        <v>0.34811002943560476</v>
      </c>
      <c r="G60" s="1">
        <f>SUMIFS('ReEDs Generation Data'!L$729:L$1448,'ReEDs Generation Data'!$E$729:$E$1448,Calculations!$A60)</f>
        <v>0.35861412615345389</v>
      </c>
      <c r="H60" s="1">
        <f>SUMIFS('ReEDs Generation Data'!M$729:M$1448,'ReEDs Generation Data'!$E$729:$E$1448,Calculations!$A60)</f>
        <v>0.34022243901514271</v>
      </c>
      <c r="I60" s="1">
        <f>SUMIFS('ReEDs Generation Data'!N$729:N$1448,'ReEDs Generation Data'!$E$729:$E$1448,Calculations!$A60)</f>
        <v>0.32396270523199694</v>
      </c>
      <c r="J60" s="1">
        <f>SUMIFS('ReEDs Generation Data'!O$729:O$1448,'ReEDs Generation Data'!$E$729:$E$1448,Calculations!$A60)</f>
        <v>0.31986177202089877</v>
      </c>
      <c r="K60" s="1">
        <f>SUMIFS('ReEDs Generation Data'!P$729:P$1448,'ReEDs Generation Data'!$E$729:$E$1448,Calculations!$A60)</f>
        <v>0.31578046438676338</v>
      </c>
      <c r="L60" s="1">
        <f>SUMIFS('ReEDs Generation Data'!Q$729:Q$1448,'ReEDs Generation Data'!$E$729:$E$1448,Calculations!$A60)</f>
        <v>0.31995682510794282</v>
      </c>
      <c r="M60" s="1">
        <f>SUMIFS('ReEDs Generation Data'!R$729:R$1448,'ReEDs Generation Data'!$E$729:$E$1448,Calculations!$A60)</f>
        <v>0.32412213468007212</v>
      </c>
    </row>
    <row r="61" spans="1:33" ht="15.75" customHeight="1">
      <c r="A61" s="4" t="s">
        <v>488</v>
      </c>
      <c r="B61" s="1">
        <f>SUMIFS('ReEDs Generation Data'!G$729:G$1448,'ReEDs Generation Data'!$E$729:$E$1448,Calculations!$A61)</f>
        <v>0.15440888594686369</v>
      </c>
      <c r="C61" s="1">
        <f>SUMIFS('ReEDs Generation Data'!H$729:H$1448,'ReEDs Generation Data'!$E$729:$E$1448,Calculations!$A61)</f>
        <v>0.14746740872221833</v>
      </c>
      <c r="D61" s="1">
        <f>SUMIFS('ReEDs Generation Data'!I$729:I$1448,'ReEDs Generation Data'!$E$729:$E$1448,Calculations!$A61)</f>
        <v>0.14412192127243981</v>
      </c>
      <c r="E61" s="1">
        <f>SUMIFS('ReEDs Generation Data'!J$729:J$1448,'ReEDs Generation Data'!$E$729:$E$1448,Calculations!$A61)</f>
        <v>0.14061629620333682</v>
      </c>
      <c r="F61" s="1">
        <f>SUMIFS('ReEDs Generation Data'!K$729:K$1448,'ReEDs Generation Data'!$E$729:$E$1448,Calculations!$A61)</f>
        <v>0.12627611909629549</v>
      </c>
      <c r="G61" s="1">
        <f>SUMIFS('ReEDs Generation Data'!L$729:L$1448,'ReEDs Generation Data'!$E$729:$E$1448,Calculations!$A61)</f>
        <v>0.10976957338715733</v>
      </c>
      <c r="H61" s="1">
        <f>SUMIFS('ReEDs Generation Data'!M$729:M$1448,'ReEDs Generation Data'!$E$729:$E$1448,Calculations!$A61)</f>
        <v>0.13183356013124531</v>
      </c>
      <c r="I61" s="1">
        <f>SUMIFS('ReEDs Generation Data'!N$729:N$1448,'ReEDs Generation Data'!$E$729:$E$1448,Calculations!$A61)</f>
        <v>0.15038020667539084</v>
      </c>
      <c r="J61" s="1">
        <f>SUMIFS('ReEDs Generation Data'!O$729:O$1448,'ReEDs Generation Data'!$E$729:$E$1448,Calculations!$A61)</f>
        <v>0.14997141874871417</v>
      </c>
      <c r="K61" s="1">
        <f>SUMIFS('ReEDs Generation Data'!P$729:P$1448,'ReEDs Generation Data'!$E$729:$E$1448,Calculations!$A61)</f>
        <v>0.14957335873272676</v>
      </c>
      <c r="L61" s="1">
        <f>SUMIFS('ReEDs Generation Data'!Q$729:Q$1448,'ReEDs Generation Data'!$E$729:$E$1448,Calculations!$A61)</f>
        <v>0.14816347672555799</v>
      </c>
      <c r="M61" s="1">
        <f>SUMIFS('ReEDs Generation Data'!R$729:R$1448,'ReEDs Generation Data'!$E$729:$E$1448,Calculations!$A61)</f>
        <v>0.14675073391641877</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0.30641745044108315</v>
      </c>
      <c r="C62" s="1">
        <f>SUMIFS('ReEDs Generation Data'!H$729:H$1448,'ReEDs Generation Data'!$E$729:$E$1448,Calculations!$A62)</f>
        <v>0.30674113008593917</v>
      </c>
      <c r="D62" s="1">
        <f>SUMIFS('ReEDs Generation Data'!I$729:I$1448,'ReEDs Generation Data'!$E$729:$E$1448,Calculations!$A62)</f>
        <v>0.30765365783987952</v>
      </c>
      <c r="E62" s="1">
        <f>SUMIFS('ReEDs Generation Data'!J$729:J$1448,'ReEDs Generation Data'!$E$729:$E$1448,Calculations!$A62)</f>
        <v>0.30868962209637496</v>
      </c>
      <c r="F62" s="1">
        <f>SUMIFS('ReEDs Generation Data'!K$729:K$1448,'ReEDs Generation Data'!$E$729:$E$1448,Calculations!$A62)</f>
        <v>0.30766525444787041</v>
      </c>
      <c r="G62" s="1">
        <f>SUMIFS('ReEDs Generation Data'!L$729:L$1448,'ReEDs Generation Data'!$E$729:$E$1448,Calculations!$A62)</f>
        <v>0.30773796053891211</v>
      </c>
      <c r="H62" s="1">
        <f>SUMIFS('ReEDs Generation Data'!M$729:M$1448,'ReEDs Generation Data'!$E$729:$E$1448,Calculations!$A62)</f>
        <v>0.29955942887911186</v>
      </c>
      <c r="I62" s="1">
        <f>SUMIFS('ReEDs Generation Data'!N$729:N$1448,'ReEDs Generation Data'!$E$729:$E$1448,Calculations!$A62)</f>
        <v>0.29263148075333567</v>
      </c>
      <c r="J62" s="1">
        <f>SUMIFS('ReEDs Generation Data'!O$729:O$1448,'ReEDs Generation Data'!$E$729:$E$1448,Calculations!$A62)</f>
        <v>0.29327120689945024</v>
      </c>
      <c r="K62" s="1">
        <f>SUMIFS('ReEDs Generation Data'!P$729:P$1448,'ReEDs Generation Data'!$E$729:$E$1448,Calculations!$A62)</f>
        <v>0.29392212262075368</v>
      </c>
      <c r="L62" s="1">
        <f>SUMIFS('ReEDs Generation Data'!Q$729:Q$1448,'ReEDs Generation Data'!$E$729:$E$1448,Calculations!$A62)</f>
        <v>0.2904348631964826</v>
      </c>
      <c r="M62" s="1">
        <f>SUMIFS('ReEDs Generation Data'!R$729:R$1448,'ReEDs Generation Data'!$E$729:$E$1448,Calculations!$A62)</f>
        <v>0.28686103759604947</v>
      </c>
    </row>
    <row r="63" spans="1:33" ht="15.75" customHeight="1">
      <c r="A63" s="4" t="s">
        <v>490</v>
      </c>
      <c r="B63" s="1">
        <f>SUMIFS('ReEDs Generation Data'!G$729:G$1448,'ReEDs Generation Data'!$E$729:$E$1448,Calculations!$A63)</f>
        <v>2.2672011877804012E-2</v>
      </c>
      <c r="C63" s="1">
        <f>SUMIFS('ReEDs Generation Data'!H$729:H$1448,'ReEDs Generation Data'!$E$729:$E$1448,Calculations!$A63)</f>
        <v>2.337442994363572E-2</v>
      </c>
      <c r="D63" s="1">
        <f>SUMIFS('ReEDs Generation Data'!I$729:I$1448,'ReEDs Generation Data'!$E$729:$E$1448,Calculations!$A63)</f>
        <v>2.3792703582318955E-2</v>
      </c>
      <c r="E63" s="1">
        <f>SUMIFS('ReEDs Generation Data'!J$729:J$1448,'ReEDs Generation Data'!$E$729:$E$1448,Calculations!$A63)</f>
        <v>2.423171540971714E-2</v>
      </c>
      <c r="F63" s="1">
        <f>SUMIFS('ReEDs Generation Data'!K$729:K$1448,'ReEDs Generation Data'!$E$729:$E$1448,Calculations!$A63)</f>
        <v>2.504436444248424E-2</v>
      </c>
      <c r="G63" s="1">
        <f>SUMIFS('ReEDs Generation Data'!L$729:L$1448,'ReEDs Generation Data'!$E$729:$E$1448,Calculations!$A63)</f>
        <v>2.6007505054522012E-2</v>
      </c>
      <c r="H63" s="1">
        <f>SUMIFS('ReEDs Generation Data'!M$729:M$1448,'ReEDs Generation Data'!$E$729:$E$1448,Calculations!$A63)</f>
        <v>2.4718512761354984E-2</v>
      </c>
      <c r="I63" s="1">
        <f>SUMIFS('ReEDs Generation Data'!N$729:N$1448,'ReEDs Generation Data'!$E$729:$E$1448,Calculations!$A63)</f>
        <v>2.3672585314851006E-2</v>
      </c>
      <c r="J63" s="1">
        <f>SUMIFS('ReEDs Generation Data'!O$729:O$1448,'ReEDs Generation Data'!$E$729:$E$1448,Calculations!$A63)</f>
        <v>2.3713718628568178E-2</v>
      </c>
      <c r="K63" s="1">
        <f>SUMIFS('ReEDs Generation Data'!P$729:P$1448,'ReEDs Generation Data'!$E$729:$E$1448,Calculations!$A63)</f>
        <v>2.3756949081076083E-2</v>
      </c>
      <c r="L63" s="1">
        <f>SUMIFS('ReEDs Generation Data'!Q$729:Q$1448,'ReEDs Generation Data'!$E$729:$E$1448,Calculations!$A63)</f>
        <v>2.3726158524476917E-2</v>
      </c>
      <c r="M63" s="1">
        <f>SUMIFS('ReEDs Generation Data'!R$729:R$1448,'ReEDs Generation Data'!$E$729:$E$1448,Calculations!$A63)</f>
        <v>2.37015877365866E-2</v>
      </c>
    </row>
    <row r="64" spans="1:33" ht="15.75" customHeight="1">
      <c r="A64" s="4" t="s">
        <v>491</v>
      </c>
      <c r="B64" s="1">
        <f>SUMIFS('ReEDs Generation Data'!G$729:G$1448,'ReEDs Generation Data'!$E$729:$E$1448,Calculations!$A64)</f>
        <v>0.16446063358391991</v>
      </c>
      <c r="C64" s="1">
        <f>SUMIFS('ReEDs Generation Data'!H$729:H$1448,'ReEDs Generation Data'!$E$729:$E$1448,Calculations!$A64)</f>
        <v>0.18019263078845174</v>
      </c>
      <c r="D64" s="1">
        <f>SUMIFS('ReEDs Generation Data'!I$729:I$1448,'ReEDs Generation Data'!$E$729:$E$1448,Calculations!$A64)</f>
        <v>0.17931311217736157</v>
      </c>
      <c r="E64" s="1">
        <f>SUMIFS('ReEDs Generation Data'!J$729:J$1448,'ReEDs Generation Data'!$E$729:$E$1448,Calculations!$A64)</f>
        <v>0.17846400026841572</v>
      </c>
      <c r="F64" s="1">
        <f>SUMIFS('ReEDs Generation Data'!K$729:K$1448,'ReEDs Generation Data'!$E$729:$E$1448,Calculations!$A64)</f>
        <v>0.17179429082135741</v>
      </c>
      <c r="G64" s="1">
        <f>SUMIFS('ReEDs Generation Data'!L$729:L$1448,'ReEDs Generation Data'!$E$729:$E$1448,Calculations!$A64)</f>
        <v>0.16574619906460353</v>
      </c>
      <c r="H64" s="1">
        <f>SUMIFS('ReEDs Generation Data'!M$729:M$1448,'ReEDs Generation Data'!$E$729:$E$1448,Calculations!$A64)</f>
        <v>0.16523065267784531</v>
      </c>
      <c r="I64" s="1">
        <f>SUMIFS('ReEDs Generation Data'!N$729:N$1448,'ReEDs Generation Data'!$E$729:$E$1448,Calculations!$A64)</f>
        <v>0.16481001821630056</v>
      </c>
      <c r="J64" s="1">
        <f>SUMIFS('ReEDs Generation Data'!O$729:O$1448,'ReEDs Generation Data'!$E$729:$E$1448,Calculations!$A64)</f>
        <v>0.16449001746541436</v>
      </c>
      <c r="K64" s="1">
        <f>SUMIFS('ReEDs Generation Data'!P$729:P$1448,'ReEDs Generation Data'!$E$729:$E$1448,Calculations!$A64)</f>
        <v>0.16420114083303761</v>
      </c>
      <c r="L64" s="1">
        <f>SUMIFS('ReEDs Generation Data'!Q$729:Q$1448,'ReEDs Generation Data'!$E$729:$E$1448,Calculations!$A64)</f>
        <v>0.16321554652281145</v>
      </c>
      <c r="M64" s="1">
        <f>SUMIFS('ReEDs Generation Data'!R$729:R$1448,'ReEDs Generation Data'!$E$729:$E$1448,Calculations!$A64)</f>
        <v>0.16230200675891218</v>
      </c>
    </row>
    <row r="65" spans="1:37" ht="15.75" customHeight="1">
      <c r="A65" s="4" t="s">
        <v>492</v>
      </c>
      <c r="B65" s="1">
        <f>SUMIFS('ReEDs Generation Data'!G$729:G$1448,'ReEDs Generation Data'!$E$729:$E$1448,Calculations!$A65)</f>
        <v>1.9981850148013745E-3</v>
      </c>
      <c r="C65" s="1">
        <f>SUMIFS('ReEDs Generation Data'!H$729:H$1448,'ReEDs Generation Data'!$E$729:$E$1448,Calculations!$A65)</f>
        <v>2.2260456820862961E-3</v>
      </c>
      <c r="D65" s="1">
        <f>SUMIFS('ReEDs Generation Data'!I$729:I$1448,'ReEDs Generation Data'!$E$729:$E$1448,Calculations!$A65)</f>
        <v>3.181544887374215E-3</v>
      </c>
      <c r="E65" s="1">
        <f>SUMIFS('ReEDs Generation Data'!J$729:J$1448,'ReEDs Generation Data'!$E$729:$E$1448,Calculations!$A65)</f>
        <v>4.1494146056518496E-3</v>
      </c>
      <c r="F65" s="1">
        <f>SUMIFS('ReEDs Generation Data'!K$729:K$1448,'ReEDs Generation Data'!$E$729:$E$1448,Calculations!$A65)</f>
        <v>1.7010071950912569E-2</v>
      </c>
      <c r="G65" s="1">
        <f>SUMIFS('ReEDs Generation Data'!L$729:L$1448,'ReEDs Generation Data'!$E$729:$E$1448,Calculations!$A65)</f>
        <v>2.8606216678936206E-2</v>
      </c>
      <c r="H65" s="1">
        <f>SUMIFS('ReEDs Generation Data'!M$729:M$1448,'ReEDs Generation Data'!$E$729:$E$1448,Calculations!$A65)</f>
        <v>3.4981580338336385E-2</v>
      </c>
      <c r="I65" s="1">
        <f>SUMIFS('ReEDs Generation Data'!N$729:N$1448,'ReEDs Generation Data'!$E$729:$E$1448,Calculations!$A65)</f>
        <v>4.1147723543770401E-2</v>
      </c>
      <c r="J65" s="1">
        <f>SUMIFS('ReEDs Generation Data'!O$729:O$1448,'ReEDs Generation Data'!$E$729:$E$1448,Calculations!$A65)</f>
        <v>4.5367705387512648E-2</v>
      </c>
      <c r="K65" s="1">
        <f>SUMIFS('ReEDs Generation Data'!P$729:P$1448,'ReEDs Generation Data'!$E$729:$E$1448,Calculations!$A65)</f>
        <v>4.9513909247628336E-2</v>
      </c>
      <c r="L65" s="1">
        <f>SUMIFS('ReEDs Generation Data'!Q$729:Q$1448,'ReEDs Generation Data'!$E$729:$E$1448,Calculations!$A65)</f>
        <v>5.1177505322469133E-2</v>
      </c>
      <c r="M65" s="1">
        <f>SUMIFS('ReEDs Generation Data'!R$729:R$1448,'ReEDs Generation Data'!$E$729:$E$1448,Calculations!$A65)</f>
        <v>5.2859217644506011E-2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3.355634935523908E-6</v>
      </c>
      <c r="I67" s="1">
        <f>SUMIFS('ReEDs Generation Data'!N$729:N$1448,'ReEDs Generation Data'!$E$729:$E$1448,Calculations!$A67)</f>
        <v>6.6990088492481357E-6</v>
      </c>
      <c r="J67" s="1">
        <f>SUMIFS('ReEDs Generation Data'!O$729:O$1448,'ReEDs Generation Data'!$E$729:$E$1448,Calculations!$A67)</f>
        <v>1.1618691172180764E-5</v>
      </c>
      <c r="K67" s="1">
        <f>SUMIFS('ReEDs Generation Data'!P$729:P$1448,'ReEDs Generation Data'!$E$729:$E$1448,Calculations!$A67)</f>
        <v>1.6557244761435597E-5</v>
      </c>
      <c r="L67" s="1">
        <f>SUMIFS('ReEDs Generation Data'!Q$729:Q$1448,'ReEDs Generation Data'!$E$729:$E$1448,Calculations!$A67)</f>
        <v>2.7064566494767908E-5</v>
      </c>
      <c r="M67" s="1">
        <f>SUMIFS('ReEDs Generation Data'!R$729:R$1448,'ReEDs Generation Data'!$E$729:$E$1448,Calculations!$A67)</f>
        <v>3.797051539044807E-5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3.7524926988967136E-3</v>
      </c>
      <c r="C70" s="1">
        <f>SUMIFS('ReEDs Generation Data'!H$729:H$1448,'ReEDs Generation Data'!$E$729:$E$1448,Calculations!$A70)</f>
        <v>3.5307128138047095E-3</v>
      </c>
      <c r="D70" s="1">
        <f>SUMIFS('ReEDs Generation Data'!I$729:I$1448,'ReEDs Generation Data'!$E$729:$E$1448,Calculations!$A70)</f>
        <v>3.3555859330052008E-3</v>
      </c>
      <c r="E70" s="1">
        <f>SUMIFS('ReEDs Generation Data'!J$729:J$1448,'ReEDs Generation Data'!$E$729:$E$1448,Calculations!$A70)</f>
        <v>3.1802256771703524E-3</v>
      </c>
      <c r="F70" s="1">
        <f>SUMIFS('ReEDs Generation Data'!K$729:K$1448,'ReEDs Generation Data'!$E$729:$E$1448,Calculations!$A70)</f>
        <v>2.5968337629292742E-3</v>
      </c>
      <c r="G70" s="1">
        <f>SUMIFS('ReEDs Generation Data'!L$729:L$1448,'ReEDs Generation Data'!$E$729:$E$1448,Calculations!$A70)</f>
        <v>2.0290039328854218E-3</v>
      </c>
      <c r="H70" s="1">
        <f>SUMIFS('ReEDs Generation Data'!M$729:M$1448,'ReEDs Generation Data'!$E$729:$E$1448,Calculations!$A70)</f>
        <v>1.9828498024205199E-3</v>
      </c>
      <c r="I70" s="1">
        <f>SUMIFS('ReEDs Generation Data'!N$729:N$1448,'ReEDs Generation Data'!$E$729:$E$1448,Calculations!$A70)</f>
        <v>1.9391536298666388E-3</v>
      </c>
      <c r="J70" s="1">
        <f>SUMIFS('ReEDs Generation Data'!O$729:O$1448,'ReEDs Generation Data'!$E$729:$E$1448,Calculations!$A70)</f>
        <v>1.8597820778487053E-3</v>
      </c>
      <c r="K70" s="1">
        <f>SUMIFS('ReEDs Generation Data'!P$729:P$1448,'ReEDs Generation Data'!$E$729:$E$1448,Calculations!$A70)</f>
        <v>1.7792769658528313E-3</v>
      </c>
      <c r="L70" s="1">
        <f>SUMIFS('ReEDs Generation Data'!Q$729:Q$1448,'ReEDs Generation Data'!$E$729:$E$1448,Calculations!$A70)</f>
        <v>1.8341802995721552E-3</v>
      </c>
      <c r="M70" s="1">
        <f>SUMIFS('ReEDs Generation Data'!R$729:R$1448,'ReEDs Generation Data'!$E$729:$E$1448,Calculations!$A70)</f>
        <v>1.8920045720917935E-3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1.5166143209716561E-3</v>
      </c>
      <c r="C73" s="1">
        <f>SUMIFS('ReEDs Generation Data'!H$729:H$1448,'ReEDs Generation Data'!$E$729:$E$1448,Calculations!$A73)</f>
        <v>1.5172057047350613E-3</v>
      </c>
      <c r="D73" s="1">
        <f>SUMIFS('ReEDs Generation Data'!I$729:I$1448,'ReEDs Generation Data'!$E$729:$E$1448,Calculations!$A73)</f>
        <v>1.5187073703300754E-3</v>
      </c>
      <c r="E73" s="1">
        <f>SUMIFS('ReEDs Generation Data'!J$729:J$1448,'ReEDs Generation Data'!$E$729:$E$1448,Calculations!$A73)</f>
        <v>1.5206182391554206E-3</v>
      </c>
      <c r="F73" s="1">
        <f>SUMIFS('ReEDs Generation Data'!K$729:K$1448,'ReEDs Generation Data'!$E$729:$E$1448,Calculations!$A73)</f>
        <v>1.5030360425459023E-3</v>
      </c>
      <c r="G73" s="1">
        <f>SUMIFS('ReEDs Generation Data'!L$729:L$1448,'ReEDs Generation Data'!$E$729:$E$1448,Calculations!$A73)</f>
        <v>1.4894151895296242E-3</v>
      </c>
      <c r="H73" s="1">
        <f>SUMIFS('ReEDs Generation Data'!M$729:M$1448,'ReEDs Generation Data'!$E$729:$E$1448,Calculations!$A73)</f>
        <v>1.4676207596073915E-3</v>
      </c>
      <c r="I73" s="1">
        <f>SUMIFS('ReEDs Generation Data'!N$729:N$1448,'ReEDs Generation Data'!$E$729:$E$1448,Calculations!$A73)</f>
        <v>1.4494276256387059E-3</v>
      </c>
      <c r="J73" s="1">
        <f>SUMIFS('ReEDs Generation Data'!O$729:O$1448,'ReEDs Generation Data'!$E$729:$E$1448,Calculations!$A73)</f>
        <v>1.4527600804206801E-3</v>
      </c>
      <c r="K73" s="1">
        <f>SUMIFS('ReEDs Generation Data'!P$729:P$1448,'ReEDs Generation Data'!$E$729:$E$1448,Calculations!$A73)</f>
        <v>1.4562208873998765E-3</v>
      </c>
      <c r="L73" s="1">
        <f>SUMIFS('ReEDs Generation Data'!Q$729:Q$1448,'ReEDs Generation Data'!$E$729:$E$1448,Calculations!$A73)</f>
        <v>1.4643797341921797E-3</v>
      </c>
      <c r="M73" s="1">
        <f>SUMIFS('ReEDs Generation Data'!R$729:R$1448,'ReEDs Generation Data'!$E$729:$E$1448,Calculations!$A73)</f>
        <v>1.4733065799726853E-3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8.6376967214394543E-2</v>
      </c>
      <c r="G745" s="44">
        <f>G19/SUMIFS(G$3:G$722,$B$3:$B$722,$B745)*SUMIFS(Calculations!$E$3:$E$53,Calculations!$A$3:$A$53,$B745)</f>
        <v>8.7301438135181444E-2</v>
      </c>
      <c r="H745" s="44">
        <f>H19/SUMIFS(H$3:H$722,$B$3:$B$722,$B745)*SUMIFS(Calculations!$E$3:$E$53,Calculations!$A$3:$A$53,$B745)</f>
        <v>8.8317689069786029E-2</v>
      </c>
      <c r="I745" s="44">
        <f>I19/SUMIFS(I$3:I$722,$B$3:$B$722,$B745)*SUMIFS(Calculations!$E$3:$E$53,Calculations!$A$3:$A$53,$B745)</f>
        <v>8.8794857951823708E-2</v>
      </c>
      <c r="J745" s="44">
        <f>J19/SUMIFS(J$3:J$722,$B$3:$B$722,$B745)*SUMIFS(Calculations!$E$3:$E$53,Calculations!$A$3:$A$53,$B745)</f>
        <v>8.929712192962258E-2</v>
      </c>
      <c r="K745" s="44">
        <f>K19/SUMIFS(K$3:K$722,$B$3:$B$722,$B745)*SUMIFS(Calculations!$E$3:$E$53,Calculations!$A$3:$A$53,$B745)</f>
        <v>9.802710800285927E-2</v>
      </c>
      <c r="L745" s="44">
        <f>L19/SUMIFS(L$3:L$722,$B$3:$B$722,$B745)*SUMIFS(Calculations!$E$3:$E$53,Calculations!$A$3:$A$53,$B745)</f>
        <v>0.10796378389124237</v>
      </c>
      <c r="M745" s="44">
        <f>M19/SUMIFS(M$3:M$722,$B$3:$B$722,$B745)*SUMIFS(Calculations!$E$3:$E$53,Calculations!$A$3:$A$53,$B745)</f>
        <v>9.4774305386590318E-2</v>
      </c>
      <c r="N745" s="44">
        <f>N19/SUMIFS(N$3:N$722,$B$3:$B$722,$B745)*SUMIFS(Calculations!$E$3:$E$53,Calculations!$A$3:$A$53,$B745)</f>
        <v>8.3666308504783002E-2</v>
      </c>
      <c r="O745" s="44">
        <f>O19/SUMIFS(O$3:O$722,$B$3:$B$722,$B745)*SUMIFS(Calculations!$E$3:$E$53,Calculations!$A$3:$A$53,$B745)</f>
        <v>8.1419971833957078E-2</v>
      </c>
      <c r="P745" s="44">
        <f>P19/SUMIFS(P$3:P$722,$B$3:$B$722,$B745)*SUMIFS(Calculations!$E$3:$E$53,Calculations!$A$3:$A$53,$B745)</f>
        <v>7.9175754840024301E-2</v>
      </c>
      <c r="Q745" s="44">
        <f>Q19/SUMIFS(Q$3:Q$722,$B$3:$B$722,$B745)*SUMIFS(Calculations!$E$3:$E$53,Calculations!$A$3:$A$53,$B745)</f>
        <v>7.9674929857927582E-2</v>
      </c>
      <c r="R745" s="44">
        <f>R19/SUMIFS(R$3:R$722,$B$3:$B$722,$B745)*SUMIFS(Calculations!$E$3:$E$53,Calculations!$A$3:$A$53,$B745)</f>
        <v>8.0180233778835611E-2</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1.3431530253363563E-2</v>
      </c>
      <c r="G748" s="44">
        <f>G22/SUMIFS(G$3:G$722,$B$3:$B$722,$B748)*SUMIFS(Calculations!$E$3:$E$53,Calculations!$A$3:$A$53,$B748)</f>
        <v>1.4077740688496852E-2</v>
      </c>
      <c r="H748" s="44">
        <f>H22/SUMIFS(H$3:H$722,$B$3:$B$722,$B748)*SUMIFS(Calculations!$E$3:$E$53,Calculations!$A$3:$A$53,$B748)</f>
        <v>1.4788105875642448E-2</v>
      </c>
      <c r="I748" s="44">
        <f>I22/SUMIFS(I$3:I$722,$B$3:$B$722,$B748)*SUMIFS(Calculations!$E$3:$E$53,Calculations!$A$3:$A$53,$B748)</f>
        <v>1.5162137737048692E-2</v>
      </c>
      <c r="J748" s="44">
        <f>J22/SUMIFS(J$3:J$722,$B$3:$B$722,$B748)*SUMIFS(Calculations!$E$3:$E$53,Calculations!$A$3:$A$53,$B748)</f>
        <v>1.5555840548789425E-2</v>
      </c>
      <c r="K748" s="44">
        <f>K22/SUMIFS(K$3:K$722,$B$3:$B$722,$B748)*SUMIFS(Calculations!$E$3:$E$53,Calculations!$A$3:$A$53,$B748)</f>
        <v>1.6563519857147362E-2</v>
      </c>
      <c r="L748" s="44">
        <f>L22/SUMIFS(L$3:L$722,$B$3:$B$722,$B748)*SUMIFS(Calculations!$E$3:$E$53,Calculations!$A$3:$A$53,$B748)</f>
        <v>1.7710484193926707E-2</v>
      </c>
      <c r="M748" s="44">
        <f>M22/SUMIFS(M$3:M$722,$B$3:$B$722,$B748)*SUMIFS(Calculations!$E$3:$E$53,Calculations!$A$3:$A$53,$B748)</f>
        <v>1.6200684168477617E-2</v>
      </c>
      <c r="N748" s="44">
        <f>N22/SUMIFS(N$3:N$722,$B$3:$B$722,$B748)*SUMIFS(Calculations!$E$3:$E$53,Calculations!$A$3:$A$53,$B748)</f>
        <v>1.4929151410838573E-2</v>
      </c>
      <c r="O748" s="44">
        <f>O22/SUMIFS(O$3:O$722,$B$3:$B$722,$B748)*SUMIFS(Calculations!$E$3:$E$53,Calculations!$A$3:$A$53,$B748)</f>
        <v>1.4922104400682845E-2</v>
      </c>
      <c r="P748" s="44">
        <f>P22/SUMIFS(P$3:P$722,$B$3:$B$722,$B748)*SUMIFS(Calculations!$E$3:$E$53,Calculations!$A$3:$A$53,$B748)</f>
        <v>1.4915064040191337E-2</v>
      </c>
      <c r="Q748" s="44">
        <f>Q22/SUMIFS(Q$3:Q$722,$B$3:$B$722,$B748)*SUMIFS(Calculations!$E$3:$E$53,Calculations!$A$3:$A$53,$B748)</f>
        <v>1.501191352956077E-2</v>
      </c>
      <c r="R748" s="44">
        <f>R22/SUMIFS(R$3:R$722,$B$3:$B$722,$B748)*SUMIFS(Calculations!$E$3:$E$53,Calculations!$A$3:$A$53,$B748)</f>
        <v>1.5109952143195471E-2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0.11803663509015132</v>
      </c>
      <c r="G751" s="44">
        <f>G25/SUMIFS(G$3:G$722,$B$3:$B$722,$B751)*SUMIFS(Calculations!$E$3:$E$53,Calculations!$A$3:$A$53,$B751)</f>
        <v>0.11314106133590213</v>
      </c>
      <c r="H751" s="44">
        <f>H25/SUMIFS(H$3:H$722,$B$3:$B$722,$B751)*SUMIFS(Calculations!$E$3:$E$53,Calculations!$A$3:$A$53,$B751)</f>
        <v>0.10775946274657409</v>
      </c>
      <c r="I751" s="44">
        <f>I25/SUMIFS(I$3:I$722,$B$3:$B$722,$B751)*SUMIFS(Calculations!$E$3:$E$53,Calculations!$A$3:$A$53,$B751)</f>
        <v>0.10461578702331673</v>
      </c>
      <c r="J751" s="44">
        <f>J25/SUMIFS(J$3:J$722,$B$3:$B$722,$B751)*SUMIFS(Calculations!$E$3:$E$53,Calculations!$A$3:$A$53,$B751)</f>
        <v>0.1013067802269592</v>
      </c>
      <c r="K751" s="44">
        <f>K25/SUMIFS(K$3:K$722,$B$3:$B$722,$B751)*SUMIFS(Calculations!$E$3:$E$53,Calculations!$A$3:$A$53,$B751)</f>
        <v>8.5702683516117636E-2</v>
      </c>
      <c r="L751" s="44">
        <f>L25/SUMIFS(L$3:L$722,$B$3:$B$722,$B751)*SUMIFS(Calculations!$E$3:$E$53,Calculations!$A$3:$A$53,$B751)</f>
        <v>6.7941732897655677E-2</v>
      </c>
      <c r="M751" s="44">
        <f>M25/SUMIFS(M$3:M$722,$B$3:$B$722,$B751)*SUMIFS(Calculations!$E$3:$E$53,Calculations!$A$3:$A$53,$B751)</f>
        <v>9.0224379170752503E-2</v>
      </c>
      <c r="N751" s="44">
        <f>N25/SUMIFS(N$3:N$722,$B$3:$B$722,$B751)*SUMIFS(Calculations!$E$3:$E$53,Calculations!$A$3:$A$53,$B751)</f>
        <v>0.1089905165303664</v>
      </c>
      <c r="O751" s="44">
        <f>O25/SUMIFS(O$3:O$722,$B$3:$B$722,$B751)*SUMIFS(Calculations!$E$3:$E$53,Calculations!$A$3:$A$53,$B751)</f>
        <v>0.10996291819937014</v>
      </c>
      <c r="P751" s="44">
        <f>P25/SUMIFS(P$3:P$722,$B$3:$B$722,$B751)*SUMIFS(Calculations!$E$3:$E$53,Calculations!$A$3:$A$53,$B751)</f>
        <v>0.11093440229560951</v>
      </c>
      <c r="Q751" s="44">
        <f>Q25/SUMIFS(Q$3:Q$722,$B$3:$B$722,$B751)*SUMIFS(Calculations!$E$3:$E$53,Calculations!$A$3:$A$53,$B751)</f>
        <v>0.10942465069818079</v>
      </c>
      <c r="R751" s="44">
        <f>R25/SUMIFS(R$3:R$722,$B$3:$B$722,$B751)*SUMIFS(Calculations!$E$3:$E$53,Calculations!$A$3:$A$53,$B751)</f>
        <v>0.10789636227344686</v>
      </c>
    </row>
    <row r="752" spans="2:18" ht="15.75" customHeight="1">
      <c r="B752" s="44" t="s">
        <v>14</v>
      </c>
      <c r="C752" s="44" t="s">
        <v>522</v>
      </c>
      <c r="D752" s="44" t="s">
        <v>533</v>
      </c>
      <c r="E752" s="44" t="str">
        <f t="shared" si="300"/>
        <v>natural gas peaker</v>
      </c>
      <c r="F752" s="44">
        <f>F26/SUMIFS(F$3:F$722,$B$3:$B$722,$B752)*SUMIFS(Calculations!$E$3:$E$53,Calculations!$A$3:$A$53,$B752)</f>
        <v>4.0150704672603803E-4</v>
      </c>
      <c r="G752" s="44">
        <f>G26/SUMIFS(G$3:G$722,$B$3:$B$722,$B752)*SUMIFS(Calculations!$E$3:$E$53,Calculations!$A$3:$A$53,$B752)</f>
        <v>3.5899742249715109E-4</v>
      </c>
      <c r="H752" s="44">
        <f>H26/SUMIFS(H$3:H$722,$B$3:$B$722,$B752)*SUMIFS(Calculations!$E$3:$E$53,Calculations!$A$3:$A$53,$B752)</f>
        <v>3.1226750987261399E-4</v>
      </c>
      <c r="I752" s="44">
        <f>I26/SUMIFS(I$3:I$722,$B$3:$B$722,$B752)*SUMIFS(Calculations!$E$3:$E$53,Calculations!$A$3:$A$53,$B752)</f>
        <v>3.1800866142701423E-4</v>
      </c>
      <c r="J752" s="44">
        <f>J26/SUMIFS(J$3:J$722,$B$3:$B$722,$B752)*SUMIFS(Calculations!$E$3:$E$53,Calculations!$A$3:$A$53,$B752)</f>
        <v>3.2405174957757704E-4</v>
      </c>
      <c r="K752" s="44">
        <f>K26/SUMIFS(K$3:K$722,$B$3:$B$722,$B752)*SUMIFS(Calculations!$E$3:$E$53,Calculations!$A$3:$A$53,$B752)</f>
        <v>2.519442893816168E-4</v>
      </c>
      <c r="L752" s="44">
        <f>L26/SUMIFS(L$3:L$722,$B$3:$B$722,$B752)*SUMIFS(Calculations!$E$3:$E$53,Calculations!$A$3:$A$53,$B752)</f>
        <v>1.6986987882805046E-4</v>
      </c>
      <c r="M752" s="44">
        <f>M26/SUMIFS(M$3:M$722,$B$3:$B$722,$B752)*SUMIFS(Calculations!$E$3:$E$53,Calculations!$A$3:$A$53,$B752)</f>
        <v>1.5531770723690278E-4</v>
      </c>
      <c r="N752" s="44">
        <f>N26/SUMIFS(N$3:N$722,$B$3:$B$722,$B752)*SUMIFS(Calculations!$E$3:$E$53,Calculations!$A$3:$A$53,$B752)</f>
        <v>1.4306206903248246E-4</v>
      </c>
      <c r="O752" s="44">
        <f>O26/SUMIFS(O$3:O$722,$B$3:$B$722,$B752)*SUMIFS(Calculations!$E$3:$E$53,Calculations!$A$3:$A$53,$B752)</f>
        <v>1.4299453941705911E-4</v>
      </c>
      <c r="P752" s="44">
        <f>P26/SUMIFS(P$3:P$722,$B$3:$B$722,$B752)*SUMIFS(Calculations!$E$3:$E$53,Calculations!$A$3:$A$53,$B752)</f>
        <v>1.4292707352359121E-4</v>
      </c>
      <c r="Q752" s="44">
        <f>Q26/SUMIFS(Q$3:Q$722,$B$3:$B$722,$B752)*SUMIFS(Calculations!$E$3:$E$53,Calculations!$A$3:$A$53,$B752)</f>
        <v>1.437991537002227E-4</v>
      </c>
      <c r="R752" s="44">
        <f>R26/SUMIFS(R$3:R$722,$B$3:$B$722,$B752)*SUMIFS(Calculations!$E$3:$E$53,Calculations!$A$3:$A$53,$B752)</f>
        <v>1.4468194133340401E-4</v>
      </c>
    </row>
    <row r="753" spans="2:18" ht="15.75" customHeight="1">
      <c r="B753" s="44" t="s">
        <v>14</v>
      </c>
      <c r="C753" s="44" t="s">
        <v>522</v>
      </c>
      <c r="D753" s="44" t="s">
        <v>534</v>
      </c>
      <c r="E753" s="44" t="str">
        <f t="shared" si="300"/>
        <v>nuclear</v>
      </c>
      <c r="F753" s="44">
        <f>F27/SUMIFS(F$3:F$722,$B$3:$B$722,$B753)*SUMIFS(Calculations!$E$3:$E$53,Calculations!$A$3:$A$53,$B753)</f>
        <v>6.8046468732252938E-2</v>
      </c>
      <c r="G753" s="44">
        <f>G27/SUMIFS(G$3:G$722,$B$3:$B$722,$B753)*SUMIFS(Calculations!$E$3:$E$53,Calculations!$A$3:$A$53,$B753)</f>
        <v>7.1264501147945358E-2</v>
      </c>
      <c r="H753" s="44">
        <f>H27/SUMIFS(H$3:H$722,$B$3:$B$722,$B753)*SUMIFS(Calculations!$E$3:$E$53,Calculations!$A$3:$A$53,$B753)</f>
        <v>7.4802014742479717E-2</v>
      </c>
      <c r="I753" s="44">
        <f>I27/SUMIFS(I$3:I$722,$B$3:$B$722,$B753)*SUMIFS(Calculations!$E$3:$E$53,Calculations!$A$3:$A$53,$B753)</f>
        <v>7.671859708320905E-2</v>
      </c>
      <c r="J753" s="44">
        <f>J27/SUMIFS(J$3:J$722,$B$3:$B$722,$B753)*SUMIFS(Calculations!$E$3:$E$53,Calculations!$A$3:$A$53,$B753)</f>
        <v>7.8735975639251957E-2</v>
      </c>
      <c r="K753" s="44">
        <f>K27/SUMIFS(K$3:K$722,$B$3:$B$722,$B753)*SUMIFS(Calculations!$E$3:$E$53,Calculations!$A$3:$A$53,$B753)</f>
        <v>8.3825792987680434E-2</v>
      </c>
      <c r="L753" s="44">
        <f>L27/SUMIFS(L$3:L$722,$B$3:$B$722,$B753)*SUMIFS(Calculations!$E$3:$E$53,Calculations!$A$3:$A$53,$B753)</f>
        <v>8.9619143045529009E-2</v>
      </c>
      <c r="M753" s="44">
        <f>M27/SUMIFS(M$3:M$722,$B$3:$B$722,$B753)*SUMIFS(Calculations!$E$3:$E$53,Calculations!$A$3:$A$53,$B753)</f>
        <v>8.1941777544077915E-2</v>
      </c>
      <c r="N753" s="44">
        <f>N27/SUMIFS(N$3:N$722,$B$3:$B$722,$B753)*SUMIFS(Calculations!$E$3:$E$53,Calculations!$A$3:$A$53,$B753)</f>
        <v>7.5476006208195709E-2</v>
      </c>
      <c r="O753" s="44">
        <f>O27/SUMIFS(O$3:O$722,$B$3:$B$722,$B753)*SUMIFS(Calculations!$E$3:$E$53,Calculations!$A$3:$A$53,$B753)</f>
        <v>7.5440379254752346E-2</v>
      </c>
      <c r="P753" s="44">
        <f>P27/SUMIFS(P$3:P$722,$B$3:$B$722,$B753)*SUMIFS(Calculations!$E$3:$E$53,Calculations!$A$3:$A$53,$B753)</f>
        <v>7.5404785919435294E-2</v>
      </c>
      <c r="Q753" s="44">
        <f>Q27/SUMIFS(Q$3:Q$722,$B$3:$B$722,$B753)*SUMIFS(Calculations!$E$3:$E$53,Calculations!$A$3:$A$53,$B753)</f>
        <v>7.5864873832818813E-2</v>
      </c>
      <c r="R753" s="44">
        <f>R27/SUMIFS(R$3:R$722,$B$3:$B$722,$B753)*SUMIFS(Calculations!$E$3:$E$53,Calculations!$A$3:$A$53,$B753)</f>
        <v>7.633061073522153E-2</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1.9072391383055326E-4</v>
      </c>
      <c r="G755" s="44">
        <f>G29/SUMIFS(G$3:G$722,$B$3:$B$722,$B755)*SUMIFS(Calculations!$E$3:$E$53,Calculations!$A$3:$A$53,$B755)</f>
        <v>1.9974356978903415E-4</v>
      </c>
      <c r="H755" s="44">
        <f>H29/SUMIFS(H$3:H$722,$B$3:$B$722,$B755)*SUMIFS(Calculations!$E$3:$E$53,Calculations!$A$3:$A$53,$B755)</f>
        <v>2.0965868295432012E-4</v>
      </c>
      <c r="I755" s="44">
        <f>I29/SUMIFS(I$3:I$722,$B$3:$B$722,$B755)*SUMIFS(Calculations!$E$3:$E$53,Calculations!$A$3:$A$53,$B755)</f>
        <v>2.1503057207674804E-4</v>
      </c>
      <c r="J755" s="44">
        <f>J29/SUMIFS(J$3:J$722,$B$3:$B$722,$B755)*SUMIFS(Calculations!$E$3:$E$53,Calculations!$A$3:$A$53,$B755)</f>
        <v>2.2068497767713691E-4</v>
      </c>
      <c r="K755" s="44">
        <f>K29/SUMIFS(K$3:K$722,$B$3:$B$722,$B755)*SUMIFS(Calculations!$E$3:$E$53,Calculations!$A$3:$A$53,$B755)</f>
        <v>2.3495096242933031E-4</v>
      </c>
      <c r="L755" s="44">
        <f>L29/SUMIFS(L$3:L$722,$B$3:$B$722,$B755)*SUMIFS(Calculations!$E$3:$E$53,Calculations!$A$3:$A$53,$B755)</f>
        <v>2.5118884248113711E-4</v>
      </c>
      <c r="M755" s="44">
        <f>M29/SUMIFS(M$3:M$722,$B$3:$B$722,$B755)*SUMIFS(Calculations!$E$3:$E$53,Calculations!$A$3:$A$53,$B755)</f>
        <v>2.2967035337179137E-4</v>
      </c>
      <c r="N755" s="44">
        <f>N29/SUMIFS(N$3:N$722,$B$3:$B$722,$B755)*SUMIFS(Calculations!$E$3:$E$53,Calculations!$A$3:$A$53,$B755)</f>
        <v>2.1154777863591307E-4</v>
      </c>
      <c r="O755" s="44">
        <f>O29/SUMIFS(O$3:O$722,$B$3:$B$722,$B755)*SUMIFS(Calculations!$E$3:$E$53,Calculations!$A$3:$A$53,$B755)</f>
        <v>2.1144792169807084E-4</v>
      </c>
      <c r="P755" s="44">
        <f>P29/SUMIFS(P$3:P$722,$B$3:$B$722,$B755)*SUMIFS(Calculations!$E$3:$E$53,Calculations!$A$3:$A$53,$B755)</f>
        <v>2.1134815898672923E-4</v>
      </c>
      <c r="Q755" s="44">
        <f>Q29/SUMIFS(Q$3:Q$722,$B$3:$B$722,$B755)*SUMIFS(Calculations!$E$3:$E$53,Calculations!$A$3:$A$53,$B755)</f>
        <v>2.1263771550863951E-4</v>
      </c>
      <c r="R755" s="44">
        <f>R29/SUMIFS(R$3:R$722,$B$3:$B$722,$B755)*SUMIFS(Calculations!$E$3:$E$53,Calculations!$A$3:$A$53,$B755)</f>
        <v>2.1394310528854234E-4</v>
      </c>
    </row>
    <row r="756" spans="2:18" ht="15.75" customHeight="1">
      <c r="B756" s="44" t="s">
        <v>14</v>
      </c>
      <c r="C756" s="44" t="s">
        <v>522</v>
      </c>
      <c r="D756" s="44" t="s">
        <v>537</v>
      </c>
      <c r="E756" s="44" t="str">
        <f t="shared" si="300"/>
        <v>solar PV</v>
      </c>
      <c r="F756" s="44">
        <f>F30/SUMIFS(F$3:F$722,$B$3:$B$722,$B756)*SUMIFS(Calculations!$E$3:$E$53,Calculations!$A$3:$A$53,$B756)</f>
        <v>7.5702910443954901E-5</v>
      </c>
      <c r="G756" s="44">
        <f>G30/SUMIFS(G$3:G$722,$B$3:$B$722,$B756)*SUMIFS(Calculations!$E$3:$E$53,Calculations!$A$3:$A$53,$B756)</f>
        <v>2.0668440620712699E-4</v>
      </c>
      <c r="H756" s="44">
        <f>H30/SUMIFS(H$3:H$722,$B$3:$B$722,$B756)*SUMIFS(Calculations!$E$3:$E$53,Calculations!$A$3:$A$53,$B756)</f>
        <v>3.5066953812661625E-4</v>
      </c>
      <c r="I756" s="44">
        <f>I30/SUMIFS(I$3:I$722,$B$3:$B$722,$B756)*SUMIFS(Calculations!$E$3:$E$53,Calculations!$A$3:$A$53,$B756)</f>
        <v>7.099719499338783E-4</v>
      </c>
      <c r="J756" s="44">
        <f>J30/SUMIFS(J$3:J$722,$B$3:$B$722,$B756)*SUMIFS(Calculations!$E$3:$E$53,Calculations!$A$3:$A$53,$B756)</f>
        <v>1.0881706661125118E-3</v>
      </c>
      <c r="K756" s="44">
        <f>K30/SUMIFS(K$3:K$722,$B$3:$B$722,$B756)*SUMIFS(Calculations!$E$3:$E$53,Calculations!$A$3:$A$53,$B756)</f>
        <v>1.9102212756032398E-3</v>
      </c>
      <c r="L756" s="44">
        <f>L30/SUMIFS(L$3:L$722,$B$3:$B$722,$B756)*SUMIFS(Calculations!$E$3:$E$53,Calculations!$A$3:$A$53,$B756)</f>
        <v>2.8458986526152122E-3</v>
      </c>
      <c r="M756" s="44">
        <f>M30/SUMIFS(M$3:M$722,$B$3:$B$722,$B756)*SUMIFS(Calculations!$E$3:$E$53,Calculations!$A$3:$A$53,$B756)</f>
        <v>3.000384209693029E-3</v>
      </c>
      <c r="N756" s="44">
        <f>N30/SUMIFS(N$3:N$722,$B$3:$B$722,$B756)*SUMIFS(Calculations!$E$3:$E$53,Calculations!$A$3:$A$53,$B756)</f>
        <v>3.1304898151344723E-3</v>
      </c>
      <c r="O756" s="44">
        <f>O30/SUMIFS(O$3:O$722,$B$3:$B$722,$B756)*SUMIFS(Calculations!$E$3:$E$53,Calculations!$A$3:$A$53,$B756)</f>
        <v>3.5583569252375796E-3</v>
      </c>
      <c r="P756" s="44">
        <f>P30/SUMIFS(P$3:P$722,$B$3:$B$722,$B756)*SUMIFS(Calculations!$E$3:$E$53,Calculations!$A$3:$A$53,$B756)</f>
        <v>3.9858202935336724E-3</v>
      </c>
      <c r="Q756" s="44">
        <f>Q30/SUMIFS(Q$3:Q$722,$B$3:$B$722,$B756)*SUMIFS(Calculations!$E$3:$E$53,Calculations!$A$3:$A$53,$B756)</f>
        <v>4.4384422838939577E-3</v>
      </c>
      <c r="R756" s="44">
        <f>R30/SUMIFS(R$3:R$722,$B$3:$B$722,$B756)*SUMIFS(Calculations!$E$3:$E$53,Calculations!$A$3:$A$53,$B756)</f>
        <v>4.8966215961899328E-3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1.9543841790938161E-4</v>
      </c>
      <c r="G758" s="44">
        <f>G32/SUMIFS(G$3:G$722,$B$3:$B$722,$B758)*SUMIFS(Calculations!$E$3:$E$53,Calculations!$A$3:$A$53,$B758)</f>
        <v>2.0480687305321946E-4</v>
      </c>
      <c r="H758" s="44">
        <f>H32/SUMIFS(H$3:H$722,$B$3:$B$722,$B758)*SUMIFS(Calculations!$E$3:$E$53,Calculations!$A$3:$A$53,$B758)</f>
        <v>2.1510541363643505E-4</v>
      </c>
      <c r="I758" s="44">
        <f>I32/SUMIFS(I$3:I$722,$B$3:$B$722,$B758)*SUMIFS(Calculations!$E$3:$E$53,Calculations!$A$3:$A$53,$B758)</f>
        <v>2.2058260023649783E-4</v>
      </c>
      <c r="J758" s="44">
        <f>J32/SUMIFS(J$3:J$722,$B$3:$B$722,$B758)*SUMIFS(Calculations!$E$3:$E$53,Calculations!$A$3:$A$53,$B758)</f>
        <v>2.2634784108193287E-4</v>
      </c>
      <c r="K758" s="44">
        <f>K32/SUMIFS(K$3:K$722,$B$3:$B$722,$B758)*SUMIFS(Calculations!$E$3:$E$53,Calculations!$A$3:$A$53,$B758)</f>
        <v>2.3875268785341201E-4</v>
      </c>
      <c r="L758" s="44">
        <f>L32/SUMIFS(L$3:L$722,$B$3:$B$722,$B758)*SUMIFS(Calculations!$E$3:$E$53,Calculations!$A$3:$A$53,$B758)</f>
        <v>2.5287217679407907E-4</v>
      </c>
      <c r="M758" s="44">
        <f>M32/SUMIFS(M$3:M$722,$B$3:$B$722,$B758)*SUMIFS(Calculations!$E$3:$E$53,Calculations!$A$3:$A$53,$B758)</f>
        <v>2.2845503887216416E-4</v>
      </c>
      <c r="N758" s="44">
        <f>N32/SUMIFS(N$3:N$722,$B$3:$B$722,$B758)*SUMIFS(Calculations!$E$3:$E$53,Calculations!$A$3:$A$53,$B758)</f>
        <v>2.0789126208571834E-4</v>
      </c>
      <c r="O758" s="44">
        <f>O32/SUMIFS(O$3:O$722,$B$3:$B$722,$B758)*SUMIFS(Calculations!$E$3:$E$53,Calculations!$A$3:$A$53,$B758)</f>
        <v>1.0968005039572039E-3</v>
      </c>
      <c r="P758" s="44">
        <f>P32/SUMIFS(P$3:P$722,$B$3:$B$722,$B758)*SUMIFS(Calculations!$E$3:$E$53,Calculations!$A$3:$A$53,$B758)</f>
        <v>1.9848709577678417E-3</v>
      </c>
      <c r="Q758" s="44">
        <f>Q32/SUMIFS(Q$3:Q$722,$B$3:$B$722,$B758)*SUMIFS(Calculations!$E$3:$E$53,Calculations!$A$3:$A$53,$B758)</f>
        <v>1.9837265074815372E-3</v>
      </c>
      <c r="R758" s="44">
        <f>R32/SUMIFS(R$3:R$722,$B$3:$B$722,$B758)*SUMIFS(Calculations!$E$3:$E$53,Calculations!$A$3:$A$53,$B758)</f>
        <v>1.982568005560942E-3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1.7868345801788945E-7</v>
      </c>
      <c r="P864" s="44">
        <f>P138/SUMIFS(P$3:P$722,$B$3:$B$722,$B864)*SUMIFS(Calculations!$E$3:$E$53,Calculations!$A$3:$A$53,$B864)</f>
        <v>3.5082294426833061E-7</v>
      </c>
      <c r="Q864" s="44">
        <f>Q138/SUMIFS(Q$3:Q$722,$B$3:$B$722,$B864)*SUMIFS(Calculations!$E$3:$E$53,Calculations!$A$3:$A$53,$B864)</f>
        <v>5.3397998160950437E-7</v>
      </c>
      <c r="R864" s="44">
        <f>R138/SUMIFS(R$3:R$722,$B$3:$B$722,$B864)*SUMIFS(Calculations!$E$3:$E$53,Calculations!$A$3:$A$53,$B864)</f>
        <v>7.1870339153569097E-7</v>
      </c>
    </row>
    <row r="865" spans="2:18" ht="15.75" customHeight="1">
      <c r="B865" s="44" t="s">
        <v>50</v>
      </c>
      <c r="C865" s="44" t="s">
        <v>522</v>
      </c>
      <c r="D865" s="44" t="s">
        <v>526</v>
      </c>
      <c r="E865" s="44" t="str">
        <f t="shared" si="302"/>
        <v>hard coal</v>
      </c>
      <c r="F865" s="44">
        <f>F139/SUMIFS(F$3:F$722,$B$3:$B$722,$B865)*SUMIFS(Calculations!$E$3:$E$53,Calculations!$A$3:$A$53,$B865)</f>
        <v>3.3550390124708597E-2</v>
      </c>
      <c r="G865" s="44">
        <f>G139/SUMIFS(G$3:G$722,$B$3:$B$722,$B865)*SUMIFS(Calculations!$E$3:$E$53,Calculations!$A$3:$A$53,$B865)</f>
        <v>3.3314051085457264E-2</v>
      </c>
      <c r="H865" s="44">
        <f>H139/SUMIFS(H$3:H$722,$B$3:$B$722,$B865)*SUMIFS(Calculations!$E$3:$E$53,Calculations!$A$3:$A$53,$B865)</f>
        <v>3.3079667865264964E-2</v>
      </c>
      <c r="I865" s="44">
        <f>I139/SUMIFS(I$3:I$722,$B$3:$B$722,$B865)*SUMIFS(Calculations!$E$3:$E$53,Calculations!$A$3:$A$53,$B865)</f>
        <v>3.3215166820951242E-2</v>
      </c>
      <c r="J865" s="44">
        <f>J139/SUMIFS(J$3:J$722,$B$3:$B$722,$B865)*SUMIFS(Calculations!$E$3:$E$53,Calculations!$A$3:$A$53,$B865)</f>
        <v>3.3349022809877872E-2</v>
      </c>
      <c r="K865" s="44">
        <f>K139/SUMIFS(K$3:K$722,$B$3:$B$722,$B865)*SUMIFS(Calculations!$E$3:$E$53,Calculations!$A$3:$A$53,$B865)</f>
        <v>3.3677363906280511E-2</v>
      </c>
      <c r="L865" s="44">
        <f>L139/SUMIFS(L$3:L$722,$B$3:$B$722,$B865)*SUMIFS(Calculations!$E$3:$E$53,Calculations!$A$3:$A$53,$B865)</f>
        <v>3.4009787669068224E-2</v>
      </c>
      <c r="M865" s="44">
        <f>M139/SUMIFS(M$3:M$722,$B$3:$B$722,$B865)*SUMIFS(Calculations!$E$3:$E$53,Calculations!$A$3:$A$53,$B865)</f>
        <v>3.4051583280459041E-2</v>
      </c>
      <c r="N865" s="44">
        <f>N139/SUMIFS(N$3:N$722,$B$3:$B$722,$B865)*SUMIFS(Calculations!$E$3:$E$53,Calculations!$A$3:$A$53,$B865)</f>
        <v>3.4093668068428146E-2</v>
      </c>
      <c r="O865" s="44">
        <f>O139/SUMIFS(O$3:O$722,$B$3:$B$722,$B865)*SUMIFS(Calculations!$E$3:$E$53,Calculations!$A$3:$A$53,$B865)</f>
        <v>3.3338889100866055E-2</v>
      </c>
      <c r="P865" s="44">
        <f>P139/SUMIFS(P$3:P$722,$B$3:$B$722,$B865)*SUMIFS(Calculations!$E$3:$E$53,Calculations!$A$3:$A$53,$B865)</f>
        <v>3.2611752604012674E-2</v>
      </c>
      <c r="Q865" s="44">
        <f>Q139/SUMIFS(Q$3:Q$722,$B$3:$B$722,$B865)*SUMIFS(Calculations!$E$3:$E$53,Calculations!$A$3:$A$53,$B865)</f>
        <v>3.2868387638420336E-2</v>
      </c>
      <c r="R865" s="44">
        <f>R139/SUMIFS(R$3:R$722,$B$3:$B$722,$B865)*SUMIFS(Calculations!$E$3:$E$53,Calculations!$A$3:$A$53,$B865)</f>
        <v>3.3127217434700582E-2</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9.7853736756431712E-4</v>
      </c>
      <c r="G868" s="44">
        <f>G142/SUMIFS(G$3:G$722,$B$3:$B$722,$B868)*SUMIFS(Calculations!$E$3:$E$53,Calculations!$A$3:$A$53,$B868)</f>
        <v>1.0065435937968276E-3</v>
      </c>
      <c r="H868" s="44">
        <f>H142/SUMIFS(H$3:H$722,$B$3:$B$722,$B868)*SUMIFS(Calculations!$E$3:$E$53,Calculations!$A$3:$A$53,$B868)</f>
        <v>1.0343180550563982E-3</v>
      </c>
      <c r="I868" s="44">
        <f>I142/SUMIFS(I$3:I$722,$B$3:$B$722,$B868)*SUMIFS(Calculations!$E$3:$E$53,Calculations!$A$3:$A$53,$B868)</f>
        <v>1.0280090927842836E-3</v>
      </c>
      <c r="J868" s="44">
        <f>J142/SUMIFS(J$3:J$722,$B$3:$B$722,$B868)*SUMIFS(Calculations!$E$3:$E$53,Calculations!$A$3:$A$53,$B868)</f>
        <v>1.0217766286316457E-3</v>
      </c>
      <c r="K868" s="44">
        <f>K142/SUMIFS(K$3:K$722,$B$3:$B$722,$B868)*SUMIFS(Calculations!$E$3:$E$53,Calculations!$A$3:$A$53,$B868)</f>
        <v>1.0280898776441297E-3</v>
      </c>
      <c r="L868" s="44">
        <f>L142/SUMIFS(L$3:L$722,$B$3:$B$722,$B868)*SUMIFS(Calculations!$E$3:$E$53,Calculations!$A$3:$A$53,$B868)</f>
        <v>1.0344816270021577E-3</v>
      </c>
      <c r="M868" s="44">
        <f>M142/SUMIFS(M$3:M$722,$B$3:$B$722,$B868)*SUMIFS(Calculations!$E$3:$E$53,Calculations!$A$3:$A$53,$B868)</f>
        <v>1.0380479888632142E-3</v>
      </c>
      <c r="N868" s="44">
        <f>N142/SUMIFS(N$3:N$722,$B$3:$B$722,$B868)*SUMIFS(Calculations!$E$3:$E$53,Calculations!$A$3:$A$53,$B868)</f>
        <v>1.041639025762762E-3</v>
      </c>
      <c r="O868" s="44">
        <f>O142/SUMIFS(O$3:O$722,$B$3:$B$722,$B868)*SUMIFS(Calculations!$E$3:$E$53,Calculations!$A$3:$A$53,$B868)</f>
        <v>1.022209121054904E-3</v>
      </c>
      <c r="P868" s="44">
        <f>P142/SUMIFS(P$3:P$722,$B$3:$B$722,$B868)*SUMIFS(Calculations!$E$3:$E$53,Calculations!$A$3:$A$53,$B868)</f>
        <v>1.0034908029105862E-3</v>
      </c>
      <c r="Q868" s="44">
        <f>Q142/SUMIFS(Q$3:Q$722,$B$3:$B$722,$B868)*SUMIFS(Calculations!$E$3:$E$53,Calculations!$A$3:$A$53,$B868)</f>
        <v>1.0077634966475526E-3</v>
      </c>
      <c r="R868" s="44">
        <f>R142/SUMIFS(R$3:R$722,$B$3:$B$722,$B868)*SUMIFS(Calculations!$E$3:$E$53,Calculations!$A$3:$A$53,$B868)</f>
        <v>1.0120727307786576E-3</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2.119660583695138E-2</v>
      </c>
      <c r="G870" s="44">
        <f>G144/SUMIFS(G$3:G$722,$B$3:$B$722,$B870)*SUMIFS(Calculations!$E$3:$E$53,Calculations!$A$3:$A$53,$B870)</f>
        <v>2.4242987037557947E-2</v>
      </c>
      <c r="H870" s="44">
        <f>H144/SUMIFS(H$3:H$722,$B$3:$B$722,$B870)*SUMIFS(Calculations!$E$3:$E$53,Calculations!$A$3:$A$53,$B870)</f>
        <v>2.7264157970609666E-2</v>
      </c>
      <c r="I870" s="44">
        <f>I144/SUMIFS(I$3:I$722,$B$3:$B$722,$B870)*SUMIFS(Calculations!$E$3:$E$53,Calculations!$A$3:$A$53,$B870)</f>
        <v>2.7065709845685397E-2</v>
      </c>
      <c r="J870" s="44">
        <f>J144/SUMIFS(J$3:J$722,$B$3:$B$722,$B870)*SUMIFS(Calculations!$E$3:$E$53,Calculations!$A$3:$A$53,$B870)</f>
        <v>2.6869667965673624E-2</v>
      </c>
      <c r="K870" s="44">
        <f>K144/SUMIFS(K$3:K$722,$B$3:$B$722,$B870)*SUMIFS(Calculations!$E$3:$E$53,Calculations!$A$3:$A$53,$B870)</f>
        <v>2.7051684538222268E-2</v>
      </c>
      <c r="L870" s="44">
        <f>L144/SUMIFS(L$3:L$722,$B$3:$B$722,$B870)*SUMIFS(Calculations!$E$3:$E$53,Calculations!$A$3:$A$53,$B870)</f>
        <v>2.7235964345408356E-2</v>
      </c>
      <c r="M870" s="44">
        <f>M144/SUMIFS(M$3:M$722,$B$3:$B$722,$B870)*SUMIFS(Calculations!$E$3:$E$53,Calculations!$A$3:$A$53,$B870)</f>
        <v>2.7278642233772226E-2</v>
      </c>
      <c r="N870" s="44">
        <f>N144/SUMIFS(N$3:N$722,$B$3:$B$722,$B870)*SUMIFS(Calculations!$E$3:$E$53,Calculations!$A$3:$A$53,$B870)</f>
        <v>2.7321615403035553E-2</v>
      </c>
      <c r="O870" s="44">
        <f>O144/SUMIFS(O$3:O$722,$B$3:$B$722,$B870)*SUMIFS(Calculations!$E$3:$E$53,Calculations!$A$3:$A$53,$B870)</f>
        <v>2.6757629861932548E-2</v>
      </c>
      <c r="P870" s="44">
        <f>P144/SUMIFS(P$3:P$722,$B$3:$B$722,$B870)*SUMIFS(Calculations!$E$3:$E$53,Calculations!$A$3:$A$53,$B870)</f>
        <v>2.621429931317841E-2</v>
      </c>
      <c r="Q870" s="44">
        <f>Q144/SUMIFS(Q$3:Q$722,$B$3:$B$722,$B870)*SUMIFS(Calculations!$E$3:$E$53,Calculations!$A$3:$A$53,$B870)</f>
        <v>2.6093482995975709E-2</v>
      </c>
      <c r="R870" s="44">
        <f>R144/SUMIFS(R$3:R$722,$B$3:$B$722,$B870)*SUMIFS(Calculations!$E$3:$E$53,Calculations!$A$3:$A$53,$B870)</f>
        <v>2.5971633448656193E-2</v>
      </c>
    </row>
    <row r="871" spans="2:18" ht="15.75" customHeight="1">
      <c r="B871" s="44" t="s">
        <v>50</v>
      </c>
      <c r="C871" s="44" t="s">
        <v>522</v>
      </c>
      <c r="D871" s="44" t="s">
        <v>532</v>
      </c>
      <c r="E871" s="44" t="str">
        <f t="shared" si="302"/>
        <v>natural gas nonpeaker</v>
      </c>
      <c r="F871" s="44">
        <f>F145/SUMIFS(F$3:F$722,$B$3:$B$722,$B871)*SUMIFS(Calculations!$E$3:$E$53,Calculations!$A$3:$A$53,$B871)</f>
        <v>6.5284399217284943E-3</v>
      </c>
      <c r="G871" s="44">
        <f>G145/SUMIFS(G$3:G$722,$B$3:$B$722,$B871)*SUMIFS(Calculations!$E$3:$E$53,Calculations!$A$3:$A$53,$B871)</f>
        <v>5.9612955842584681E-3</v>
      </c>
      <c r="H871" s="44">
        <f>H145/SUMIFS(H$3:H$722,$B$3:$B$722,$B871)*SUMIFS(Calculations!$E$3:$E$53,Calculations!$A$3:$A$53,$B871)</f>
        <v>5.3988446385698141E-3</v>
      </c>
      <c r="I871" s="44">
        <f>I145/SUMIFS(I$3:I$722,$B$3:$B$722,$B871)*SUMIFS(Calculations!$E$3:$E$53,Calculations!$A$3:$A$53,$B871)</f>
        <v>5.458732675465045E-3</v>
      </c>
      <c r="J871" s="44">
        <f>J145/SUMIFS(J$3:J$722,$B$3:$B$722,$B871)*SUMIFS(Calculations!$E$3:$E$53,Calculations!$A$3:$A$53,$B871)</f>
        <v>5.5178945513841924E-3</v>
      </c>
      <c r="K871" s="44">
        <f>K145/SUMIFS(K$3:K$722,$B$3:$B$722,$B871)*SUMIFS(Calculations!$E$3:$E$53,Calculations!$A$3:$A$53,$B871)</f>
        <v>5.0128105634027684E-3</v>
      </c>
      <c r="L871" s="44">
        <f>L145/SUMIFS(L$3:L$722,$B$3:$B$722,$B871)*SUMIFS(Calculations!$E$3:$E$53,Calculations!$A$3:$A$53,$B871)</f>
        <v>4.501446248523608E-3</v>
      </c>
      <c r="M871" s="44">
        <f>M145/SUMIFS(M$3:M$722,$B$3:$B$722,$B871)*SUMIFS(Calculations!$E$3:$E$53,Calculations!$A$3:$A$53,$B871)</f>
        <v>4.0127437108149477E-3</v>
      </c>
      <c r="N871" s="44">
        <f>N145/SUMIFS(N$3:N$722,$B$3:$B$722,$B871)*SUMIFS(Calculations!$E$3:$E$53,Calculations!$A$3:$A$53,$B871)</f>
        <v>3.5206599251011053E-3</v>
      </c>
      <c r="O871" s="44">
        <f>O145/SUMIFS(O$3:O$722,$B$3:$B$722,$B871)*SUMIFS(Calculations!$E$3:$E$53,Calculations!$A$3:$A$53,$B871)</f>
        <v>3.1653382418372722E-3</v>
      </c>
      <c r="P871" s="44">
        <f>P145/SUMIFS(P$3:P$722,$B$3:$B$722,$B871)*SUMIFS(Calculations!$E$3:$E$53,Calculations!$A$3:$A$53,$B871)</f>
        <v>2.8230295990050152E-3</v>
      </c>
      <c r="Q871" s="44">
        <f>Q145/SUMIFS(Q$3:Q$722,$B$3:$B$722,$B871)*SUMIFS(Calculations!$E$3:$E$53,Calculations!$A$3:$A$53,$B871)</f>
        <v>2.6868281304601991E-3</v>
      </c>
      <c r="R871" s="44">
        <f>R145/SUMIFS(R$3:R$722,$B$3:$B$722,$B871)*SUMIFS(Calculations!$E$3:$E$53,Calculations!$A$3:$A$53,$B871)</f>
        <v>2.549461856841748E-3</v>
      </c>
    </row>
    <row r="872" spans="2:18" ht="15.75" customHeight="1">
      <c r="B872" s="44" t="s">
        <v>50</v>
      </c>
      <c r="C872" s="44" t="s">
        <v>522</v>
      </c>
      <c r="D872" s="44" t="s">
        <v>533</v>
      </c>
      <c r="E872" s="44" t="str">
        <f t="shared" si="302"/>
        <v>natural gas peaker</v>
      </c>
      <c r="F872" s="44">
        <f>F146/SUMIFS(F$3:F$722,$B$3:$B$722,$B872)*SUMIFS(Calculations!$E$3:$E$53,Calculations!$A$3:$A$53,$B872)</f>
        <v>8.1519707306178664E-5</v>
      </c>
      <c r="G872" s="44">
        <f>G146/SUMIFS(G$3:G$722,$B$3:$B$722,$B872)*SUMIFS(Calculations!$E$3:$E$53,Calculations!$A$3:$A$53,$B872)</f>
        <v>6.2836922164584514E-5</v>
      </c>
      <c r="H872" s="44">
        <f>H146/SUMIFS(H$3:H$722,$B$3:$B$722,$B872)*SUMIFS(Calculations!$E$3:$E$53,Calculations!$A$3:$A$53,$B872)</f>
        <v>4.4308746043028892E-5</v>
      </c>
      <c r="I872" s="44">
        <f>I146/SUMIFS(I$3:I$722,$B$3:$B$722,$B872)*SUMIFS(Calculations!$E$3:$E$53,Calculations!$A$3:$A$53,$B872)</f>
        <v>5.419222884860238E-5</v>
      </c>
      <c r="J872" s="44">
        <f>J146/SUMIFS(J$3:J$722,$B$3:$B$722,$B872)*SUMIFS(Calculations!$E$3:$E$53,Calculations!$A$3:$A$53,$B872)</f>
        <v>6.3955871367312039E-5</v>
      </c>
      <c r="K872" s="44">
        <f>K146/SUMIFS(K$3:K$722,$B$3:$B$722,$B872)*SUMIFS(Calculations!$E$3:$E$53,Calculations!$A$3:$A$53,$B872)</f>
        <v>5.0666724131276777E-5</v>
      </c>
      <c r="L872" s="44">
        <f>L146/SUMIFS(L$3:L$722,$B$3:$B$722,$B872)*SUMIFS(Calculations!$E$3:$E$53,Calculations!$A$3:$A$53,$B872)</f>
        <v>3.7212336676148409E-5</v>
      </c>
      <c r="M872" s="44">
        <f>M146/SUMIFS(M$3:M$722,$B$3:$B$722,$B872)*SUMIFS(Calculations!$E$3:$E$53,Calculations!$A$3:$A$53,$B872)</f>
        <v>3.4383463453116012E-5</v>
      </c>
      <c r="N872" s="44">
        <f>N146/SUMIFS(N$3:N$722,$B$3:$B$722,$B872)*SUMIFS(Calculations!$E$3:$E$53,Calculations!$A$3:$A$53,$B872)</f>
        <v>3.1535017747429572E-5</v>
      </c>
      <c r="O872" s="44">
        <f>O146/SUMIFS(O$3:O$722,$B$3:$B$722,$B872)*SUMIFS(Calculations!$E$3:$E$53,Calculations!$A$3:$A$53,$B872)</f>
        <v>3.0946788644411384E-5</v>
      </c>
      <c r="P872" s="44">
        <f>P146/SUMIFS(P$3:P$722,$B$3:$B$722,$B872)*SUMIFS(Calculations!$E$3:$E$53,Calculations!$A$3:$A$53,$B872)</f>
        <v>3.0380102412152716E-5</v>
      </c>
      <c r="Q872" s="44">
        <f>Q146/SUMIFS(Q$3:Q$722,$B$3:$B$722,$B872)*SUMIFS(Calculations!$E$3:$E$53,Calculations!$A$3:$A$53,$B872)</f>
        <v>2.6571629521927815E-5</v>
      </c>
      <c r="R872" s="44">
        <f>R146/SUMIFS(R$3:R$722,$B$3:$B$722,$B872)*SUMIFS(Calculations!$E$3:$E$53,Calculations!$A$3:$A$53,$B872)</f>
        <v>2.2730586288719583E-5</v>
      </c>
    </row>
    <row r="873" spans="2:18" ht="15.75" customHeight="1">
      <c r="B873" s="44" t="s">
        <v>50</v>
      </c>
      <c r="C873" s="44" t="s">
        <v>522</v>
      </c>
      <c r="D873" s="44" t="s">
        <v>534</v>
      </c>
      <c r="E873" s="44" t="str">
        <f t="shared" si="302"/>
        <v>nuclear</v>
      </c>
      <c r="F873" s="44">
        <f>F147/SUMIFS(F$3:F$722,$B$3:$B$722,$B873)*SUMIFS(Calculations!$E$3:$E$53,Calculations!$A$3:$A$53,$B873)</f>
        <v>4.4861222239873343E-3</v>
      </c>
      <c r="G873" s="44">
        <f>G147/SUMIFS(G$3:G$722,$B$3:$B$722,$B873)*SUMIFS(Calculations!$E$3:$E$53,Calculations!$A$3:$A$53,$B873)</f>
        <v>2.2337413452195891E-3</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6.910200449344925E-5</v>
      </c>
      <c r="G875" s="44">
        <f>G149/SUMIFS(G$3:G$722,$B$3:$B$722,$B875)*SUMIFS(Calculations!$E$3:$E$53,Calculations!$A$3:$A$53,$B875)</f>
        <v>6.8814890351950067E-5</v>
      </c>
      <c r="H875" s="44">
        <f>H149/SUMIFS(H$3:H$722,$B$3:$B$722,$B875)*SUMIFS(Calculations!$E$3:$E$53,Calculations!$A$3:$A$53,$B875)</f>
        <v>6.8530152217867362E-5</v>
      </c>
      <c r="I875" s="44">
        <f>I149/SUMIFS(I$3:I$722,$B$3:$B$722,$B875)*SUMIFS(Calculations!$E$3:$E$53,Calculations!$A$3:$A$53,$B875)</f>
        <v>6.811214332521468E-5</v>
      </c>
      <c r="J875" s="44">
        <f>J149/SUMIFS(J$3:J$722,$B$3:$B$722,$B875)*SUMIFS(Calculations!$E$3:$E$53,Calculations!$A$3:$A$53,$B875)</f>
        <v>6.7699202919713019E-5</v>
      </c>
      <c r="K875" s="44">
        <f>K149/SUMIFS(K$3:K$722,$B$3:$B$722,$B875)*SUMIFS(Calculations!$E$3:$E$53,Calculations!$A$3:$A$53,$B875)</f>
        <v>6.8117495836190478E-5</v>
      </c>
      <c r="L875" s="44">
        <f>L149/SUMIFS(L$3:L$722,$B$3:$B$722,$B875)*SUMIFS(Calculations!$E$3:$E$53,Calculations!$A$3:$A$53,$B875)</f>
        <v>6.8540989900035495E-5</v>
      </c>
      <c r="M875" s="44">
        <f>M149/SUMIFS(M$3:M$722,$B$3:$B$722,$B875)*SUMIFS(Calculations!$E$3:$E$53,Calculations!$A$3:$A$53,$B875)</f>
        <v>6.8777284065072458E-5</v>
      </c>
      <c r="N875" s="44">
        <f>N149/SUMIFS(N$3:N$722,$B$3:$B$722,$B875)*SUMIFS(Calculations!$E$3:$E$53,Calculations!$A$3:$A$53,$B875)</f>
        <v>6.9015213108409665E-5</v>
      </c>
      <c r="O875" s="44">
        <f>O149/SUMIFS(O$3:O$722,$B$3:$B$722,$B875)*SUMIFS(Calculations!$E$3:$E$53,Calculations!$A$3:$A$53,$B875)</f>
        <v>6.7727858294579639E-5</v>
      </c>
      <c r="P875" s="44">
        <f>P149/SUMIFS(P$3:P$722,$B$3:$B$722,$B875)*SUMIFS(Calculations!$E$3:$E$53,Calculations!$A$3:$A$53,$B875)</f>
        <v>6.6487650618206231E-5</v>
      </c>
      <c r="Q875" s="44">
        <f>Q149/SUMIFS(Q$3:Q$722,$B$3:$B$722,$B875)*SUMIFS(Calculations!$E$3:$E$53,Calculations!$A$3:$A$53,$B875)</f>
        <v>6.6770743764210213E-5</v>
      </c>
      <c r="R875" s="44">
        <f>R149/SUMIFS(R$3:R$722,$B$3:$B$722,$B875)*SUMIFS(Calculations!$E$3:$E$53,Calculations!$A$3:$A$53,$B875)</f>
        <v>6.7056257943821972E-5</v>
      </c>
    </row>
    <row r="876" spans="2:18" ht="15.75" customHeight="1">
      <c r="B876" s="44" t="s">
        <v>50</v>
      </c>
      <c r="C876" s="44" t="s">
        <v>522</v>
      </c>
      <c r="D876" s="44" t="s">
        <v>537</v>
      </c>
      <c r="E876" s="44" t="str">
        <f t="shared" si="302"/>
        <v>solar PV</v>
      </c>
      <c r="F876" s="44">
        <f>F150/SUMIFS(F$3:F$722,$B$3:$B$722,$B876)*SUMIFS(Calculations!$E$3:$E$53,Calculations!$A$3:$A$53,$B876)</f>
        <v>1.0235881679966936E-4</v>
      </c>
      <c r="G876" s="44">
        <f>G150/SUMIFS(G$3:G$722,$B$3:$B$722,$B876)*SUMIFS(Calculations!$E$3:$E$53,Calculations!$A$3:$A$53,$B876)</f>
        <v>1.0286928618402782E-4</v>
      </c>
      <c r="H876" s="44">
        <f>H150/SUMIFS(H$3:H$722,$B$3:$B$722,$B876)*SUMIFS(Calculations!$E$3:$E$53,Calculations!$A$3:$A$53,$B876)</f>
        <v>1.0337553118906186E-4</v>
      </c>
      <c r="I876" s="44">
        <f>I150/SUMIFS(I$3:I$722,$B$3:$B$722,$B876)*SUMIFS(Calculations!$E$3:$E$53,Calculations!$A$3:$A$53,$B876)</f>
        <v>1.0337295293979429E-4</v>
      </c>
      <c r="J876" s="44">
        <f>J150/SUMIFS(J$3:J$722,$B$3:$B$722,$B876)*SUMIFS(Calculations!$E$3:$E$53,Calculations!$A$3:$A$53,$B876)</f>
        <v>1.0337040595259684E-4</v>
      </c>
      <c r="K876" s="44">
        <f>K150/SUMIFS(K$3:K$722,$B$3:$B$722,$B876)*SUMIFS(Calculations!$E$3:$E$53,Calculations!$A$3:$A$53,$B876)</f>
        <v>1.0463656032405818E-4</v>
      </c>
      <c r="L876" s="44">
        <f>L150/SUMIFS(L$3:L$722,$B$3:$B$722,$B876)*SUMIFS(Calculations!$E$3:$E$53,Calculations!$A$3:$A$53,$B876)</f>
        <v>1.0591845834122005E-4</v>
      </c>
      <c r="M876" s="44">
        <f>M150/SUMIFS(M$3:M$722,$B$3:$B$722,$B876)*SUMIFS(Calculations!$E$3:$E$53,Calculations!$A$3:$A$53,$B876)</f>
        <v>1.0747743880624864E-4</v>
      </c>
      <c r="N876" s="44">
        <f>N150/SUMIFS(N$3:N$722,$B$3:$B$722,$B876)*SUMIFS(Calculations!$E$3:$E$53,Calculations!$A$3:$A$53,$B876)</f>
        <v>1.0904720558642962E-4</v>
      </c>
      <c r="O876" s="44">
        <f>O150/SUMIFS(O$3:O$722,$B$3:$B$722,$B876)*SUMIFS(Calculations!$E$3:$E$53,Calculations!$A$3:$A$53,$B876)</f>
        <v>1.087231865877205E-4</v>
      </c>
      <c r="P876" s="44">
        <f>P150/SUMIFS(P$3:P$722,$B$3:$B$722,$B876)*SUMIFS(Calculations!$E$3:$E$53,Calculations!$A$3:$A$53,$B876)</f>
        <v>1.0841103422290796E-4</v>
      </c>
      <c r="Q876" s="44">
        <f>Q150/SUMIFS(Q$3:Q$722,$B$3:$B$722,$B876)*SUMIFS(Calculations!$E$3:$E$53,Calculations!$A$3:$A$53,$B876)</f>
        <v>1.1103173725428616E-4</v>
      </c>
      <c r="R876" s="44">
        <f>R150/SUMIFS(R$3:R$722,$B$3:$B$722,$B876)*SUMIFS(Calculations!$E$3:$E$53,Calculations!$A$3:$A$53,$B876)</f>
        <v>1.1367485273260828E-4</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1.5341153270350673E-5</v>
      </c>
      <c r="G878" s="44">
        <f>G152/SUMIFS(G$3:G$722,$B$3:$B$722,$B878)*SUMIFS(Calculations!$E$3:$E$53,Calculations!$A$3:$A$53,$B878)</f>
        <v>1.5277411819098824E-5</v>
      </c>
      <c r="H878" s="44">
        <f>H152/SUMIFS(H$3:H$722,$B$3:$B$722,$B878)*SUMIFS(Calculations!$E$3:$E$53,Calculations!$A$3:$A$53,$B878)</f>
        <v>1.5214197858969916E-5</v>
      </c>
      <c r="I878" s="44">
        <f>I152/SUMIFS(I$3:I$722,$B$3:$B$722,$B878)*SUMIFS(Calculations!$E$3:$E$53,Calculations!$A$3:$A$53,$B878)</f>
        <v>1.5121396810178891E-5</v>
      </c>
      <c r="J878" s="44">
        <f>J152/SUMIFS(J$3:J$722,$B$3:$B$722,$B878)*SUMIFS(Calculations!$E$3:$E$53,Calculations!$A$3:$A$53,$B878)</f>
        <v>1.5029721002816137E-5</v>
      </c>
      <c r="K878" s="44">
        <f>K152/SUMIFS(K$3:K$722,$B$3:$B$722,$B878)*SUMIFS(Calculations!$E$3:$E$53,Calculations!$A$3:$A$53,$B878)</f>
        <v>1.5047490968559756E-5</v>
      </c>
      <c r="L878" s="44">
        <f>L152/SUMIFS(L$3:L$722,$B$3:$B$722,$B878)*SUMIFS(Calculations!$E$3:$E$53,Calculations!$A$3:$A$53,$B878)</f>
        <v>1.5065481890018636E-5</v>
      </c>
      <c r="M878" s="44">
        <f>M152/SUMIFS(M$3:M$722,$B$3:$B$722,$B878)*SUMIFS(Calculations!$E$3:$E$53,Calculations!$A$3:$A$53,$B878)</f>
        <v>4.1676175657587425E-4</v>
      </c>
      <c r="N878" s="44">
        <f>N152/SUMIFS(N$3:N$722,$B$3:$B$722,$B878)*SUMIFS(Calculations!$E$3:$E$53,Calculations!$A$3:$A$53,$B878)</f>
        <v>8.2123729803992092E-4</v>
      </c>
      <c r="O878" s="44">
        <f>O152/SUMIFS(O$3:O$722,$B$3:$B$722,$B878)*SUMIFS(Calculations!$E$3:$E$53,Calculations!$A$3:$A$53,$B878)</f>
        <v>2.5167743141342454E-3</v>
      </c>
      <c r="P878" s="44">
        <f>P152/SUMIFS(P$3:P$722,$B$3:$B$722,$B878)*SUMIFS(Calculations!$E$3:$E$53,Calculations!$A$3:$A$53,$B878)</f>
        <v>4.1502152275055418E-3</v>
      </c>
      <c r="Q878" s="44">
        <f>Q152/SUMIFS(Q$3:Q$722,$B$3:$B$722,$B878)*SUMIFS(Calculations!$E$3:$E$53,Calculations!$A$3:$A$53,$B878)</f>
        <v>4.1470468047839232E-3</v>
      </c>
      <c r="R878" s="44">
        <f>R152/SUMIFS(R$3:R$722,$B$3:$B$722,$B878)*SUMIFS(Calculations!$E$3:$E$53,Calculations!$A$3:$A$53,$B878)</f>
        <v>4.143851285475896E-3</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3.355634935523908E-6</v>
      </c>
      <c r="N894" s="44">
        <f>N168/SUMIFS(N$3:N$722,$B$3:$B$722,$B894)*SUMIFS(Calculations!$E$3:$E$53,Calculations!$A$3:$A$53,$B894)</f>
        <v>6.6990088492481357E-6</v>
      </c>
      <c r="O894" s="44">
        <f>O168/SUMIFS(O$3:O$722,$B$3:$B$722,$B894)*SUMIFS(Calculations!$E$3:$E$53,Calculations!$A$3:$A$53,$B894)</f>
        <v>1.1440007714162875E-5</v>
      </c>
      <c r="P894" s="44">
        <f>P168/SUMIFS(P$3:P$722,$B$3:$B$722,$B894)*SUMIFS(Calculations!$E$3:$E$53,Calculations!$A$3:$A$53,$B894)</f>
        <v>1.6206421817167266E-5</v>
      </c>
      <c r="Q894" s="44">
        <f>Q168/SUMIFS(Q$3:Q$722,$B$3:$B$722,$B894)*SUMIFS(Calculations!$E$3:$E$53,Calculations!$A$3:$A$53,$B894)</f>
        <v>2.6530586513158402E-5</v>
      </c>
      <c r="R894" s="44">
        <f>R168/SUMIFS(R$3:R$722,$B$3:$B$722,$B894)*SUMIFS(Calculations!$E$3:$E$53,Calculations!$A$3:$A$53,$B894)</f>
        <v>3.7251811998912377E-5</v>
      </c>
    </row>
    <row r="895" spans="2:18" ht="15.75" customHeight="1">
      <c r="B895" s="44" t="s">
        <v>45</v>
      </c>
      <c r="C895" s="44" t="s">
        <v>522</v>
      </c>
      <c r="D895" s="44" t="s">
        <v>526</v>
      </c>
      <c r="E895" s="44" t="str">
        <f t="shared" si="302"/>
        <v>hard coal</v>
      </c>
      <c r="F895" s="44">
        <f>F169/SUMIFS(F$3:F$722,$B$3:$B$722,$B895)*SUMIFS(Calculations!$E$3:$E$53,Calculations!$A$3:$A$53,$B895)</f>
        <v>8.4660381519937142E-2</v>
      </c>
      <c r="G895" s="44">
        <f>G169/SUMIFS(G$3:G$722,$B$3:$B$722,$B895)*SUMIFS(Calculations!$E$3:$E$53,Calculations!$A$3:$A$53,$B895)</f>
        <v>8.0831609097152299E-2</v>
      </c>
      <c r="H895" s="44">
        <f>H169/SUMIFS(H$3:H$722,$B$3:$B$722,$B895)*SUMIFS(Calculations!$E$3:$E$53,Calculations!$A$3:$A$53,$B895)</f>
        <v>7.7048767856688224E-2</v>
      </c>
      <c r="I895" s="44">
        <f>I169/SUMIFS(I$3:I$722,$B$3:$B$722,$B895)*SUMIFS(Calculations!$E$3:$E$53,Calculations!$A$3:$A$53,$B895)</f>
        <v>7.844715261878156E-2</v>
      </c>
      <c r="J895" s="44">
        <f>J169/SUMIFS(J$3:J$722,$B$3:$B$722,$B895)*SUMIFS(Calculations!$E$3:$E$53,Calculations!$A$3:$A$53,$B895)</f>
        <v>7.9827971377341642E-2</v>
      </c>
      <c r="K895" s="44">
        <f>K169/SUMIFS(K$3:K$722,$B$3:$B$722,$B895)*SUMIFS(Calculations!$E$3:$E$53,Calculations!$A$3:$A$53,$B895)</f>
        <v>8.096445284175284E-2</v>
      </c>
      <c r="L895" s="44">
        <f>L169/SUMIFS(L$3:L$722,$B$3:$B$722,$B895)*SUMIFS(Calculations!$E$3:$E$53,Calculations!$A$3:$A$53,$B895)</f>
        <v>8.2056516837494126E-2</v>
      </c>
      <c r="M895" s="44">
        <f>M169/SUMIFS(M$3:M$722,$B$3:$B$722,$B895)*SUMIFS(Calculations!$E$3:$E$53,Calculations!$A$3:$A$53,$B895)</f>
        <v>8.1646560977758353E-2</v>
      </c>
      <c r="N895" s="44">
        <f>N169/SUMIFS(N$3:N$722,$B$3:$B$722,$B895)*SUMIFS(Calculations!$E$3:$E$53,Calculations!$A$3:$A$53,$B895)</f>
        <v>8.1238103039527693E-2</v>
      </c>
      <c r="O895" s="44">
        <f>O169/SUMIFS(O$3:O$722,$B$3:$B$722,$B895)*SUMIFS(Calculations!$E$3:$E$53,Calculations!$A$3:$A$53,$B895)</f>
        <v>8.1367580925280958E-2</v>
      </c>
      <c r="P895" s="44">
        <f>P169/SUMIFS(P$3:P$722,$B$3:$B$722,$B895)*SUMIFS(Calculations!$E$3:$E$53,Calculations!$A$3:$A$53,$B895)</f>
        <v>8.1497752907655555E-2</v>
      </c>
      <c r="Q895" s="44">
        <f>Q169/SUMIFS(Q$3:Q$722,$B$3:$B$722,$B895)*SUMIFS(Calculations!$E$3:$E$53,Calculations!$A$3:$A$53,$B895)</f>
        <v>8.3136753096598931E-2</v>
      </c>
      <c r="R895" s="44">
        <f>R169/SUMIFS(R$3:R$722,$B$3:$B$722,$B895)*SUMIFS(Calculations!$E$3:$E$53,Calculations!$A$3:$A$53,$B895)</f>
        <v>8.4838788187503511E-2</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2.2471597326175911E-4</v>
      </c>
      <c r="G898" s="44">
        <f>G172/SUMIFS(G$3:G$722,$B$3:$B$722,$B898)*SUMIFS(Calculations!$E$3:$E$53,Calculations!$A$3:$A$53,$B898)</f>
        <v>2.2335995720591207E-4</v>
      </c>
      <c r="H898" s="44">
        <f>H172/SUMIFS(H$3:H$722,$B$3:$B$722,$B898)*SUMIFS(Calculations!$E$3:$E$53,Calculations!$A$3:$A$53,$B898)</f>
        <v>2.2202020835370467E-4</v>
      </c>
      <c r="I898" s="44">
        <f>I172/SUMIFS(I$3:I$722,$B$3:$B$722,$B898)*SUMIFS(Calculations!$E$3:$E$53,Calculations!$A$3:$A$53,$B898)</f>
        <v>2.2061692581775103E-4</v>
      </c>
      <c r="J898" s="44">
        <f>J172/SUMIFS(J$3:J$722,$B$3:$B$722,$B898)*SUMIFS(Calculations!$E$3:$E$53,Calculations!$A$3:$A$53,$B898)</f>
        <v>2.1923127080939416E-4</v>
      </c>
      <c r="K898" s="44">
        <f>K172/SUMIFS(K$3:K$722,$B$3:$B$722,$B898)*SUMIFS(Calculations!$E$3:$E$53,Calculations!$A$3:$A$53,$B898)</f>
        <v>2.1486173997559998E-4</v>
      </c>
      <c r="L898" s="44">
        <f>L172/SUMIFS(L$3:L$722,$B$3:$B$722,$B898)*SUMIFS(Calculations!$E$3:$E$53,Calculations!$A$3:$A$53,$B898)</f>
        <v>2.1066298491333418E-4</v>
      </c>
      <c r="M898" s="44">
        <f>M172/SUMIFS(M$3:M$722,$B$3:$B$722,$B898)*SUMIFS(Calculations!$E$3:$E$53,Calculations!$A$3:$A$53,$B898)</f>
        <v>2.1027741392685932E-4</v>
      </c>
      <c r="N898" s="44">
        <f>N172/SUMIFS(N$3:N$722,$B$3:$B$722,$B898)*SUMIFS(Calculations!$E$3:$E$53,Calculations!$A$3:$A$53,$B898)</f>
        <v>2.0989325176296543E-4</v>
      </c>
      <c r="O898" s="44">
        <f>O172/SUMIFS(O$3:O$722,$B$3:$B$722,$B898)*SUMIFS(Calculations!$E$3:$E$53,Calculations!$A$3:$A$53,$B898)</f>
        <v>2.104543388836119E-4</v>
      </c>
      <c r="P898" s="44">
        <f>P172/SUMIFS(P$3:P$722,$B$3:$B$722,$B898)*SUMIFS(Calculations!$E$3:$E$53,Calculations!$A$3:$A$53,$B898)</f>
        <v>2.1101843384356962E-4</v>
      </c>
      <c r="Q898" s="44">
        <f>Q172/SUMIFS(Q$3:Q$722,$B$3:$B$722,$B898)*SUMIFS(Calculations!$E$3:$E$53,Calculations!$A$3:$A$53,$B898)</f>
        <v>2.1499969269754535E-4</v>
      </c>
      <c r="R898" s="44">
        <f>R172/SUMIFS(R$3:R$722,$B$3:$B$722,$B898)*SUMIFS(Calculations!$E$3:$E$53,Calculations!$A$3:$A$53,$B898)</f>
        <v>2.191340682279166E-4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2.3872881120736818E-2</v>
      </c>
      <c r="G900" s="44">
        <f>G174/SUMIFS(G$3:G$722,$B$3:$B$722,$B900)*SUMIFS(Calculations!$E$3:$E$53,Calculations!$A$3:$A$53,$B900)</f>
        <v>2.8866351034270092E-2</v>
      </c>
      <c r="H900" s="44">
        <f>H174/SUMIFS(H$3:H$722,$B$3:$B$722,$B900)*SUMIFS(Calculations!$E$3:$E$53,Calculations!$A$3:$A$53,$B900)</f>
        <v>3.3799917680728327E-2</v>
      </c>
      <c r="I900" s="44">
        <f>I174/SUMIFS(I$3:I$722,$B$3:$B$722,$B900)*SUMIFS(Calculations!$E$3:$E$53,Calculations!$A$3:$A$53,$B900)</f>
        <v>3.3581274386215505E-2</v>
      </c>
      <c r="J900" s="44">
        <f>J174/SUMIFS(J$3:J$722,$B$3:$B$722,$B900)*SUMIFS(Calculations!$E$3:$E$53,Calculations!$A$3:$A$53,$B900)</f>
        <v>3.3365377609676894E-2</v>
      </c>
      <c r="K900" s="44">
        <f>K174/SUMIFS(K$3:K$722,$B$3:$B$722,$B900)*SUMIFS(Calculations!$E$3:$E$53,Calculations!$A$3:$A$53,$B900)</f>
        <v>3.2706227077077203E-2</v>
      </c>
      <c r="L900" s="44">
        <f>L174/SUMIFS(L$3:L$722,$B$3:$B$722,$B900)*SUMIFS(Calculations!$E$3:$E$53,Calculations!$A$3:$A$53,$B900)</f>
        <v>3.20728383356262E-2</v>
      </c>
      <c r="M900" s="44">
        <f>M174/SUMIFS(M$3:M$722,$B$3:$B$722,$B900)*SUMIFS(Calculations!$E$3:$E$53,Calculations!$A$3:$A$53,$B900)</f>
        <v>3.2015080466038078E-2</v>
      </c>
      <c r="N900" s="44">
        <f>N174/SUMIFS(N$3:N$722,$B$3:$B$722,$B900)*SUMIFS(Calculations!$E$3:$E$53,Calculations!$A$3:$A$53,$B900)</f>
        <v>3.1957533635645734E-2</v>
      </c>
      <c r="O900" s="44">
        <f>O174/SUMIFS(O$3:O$722,$B$3:$B$722,$B900)*SUMIFS(Calculations!$E$3:$E$53,Calculations!$A$3:$A$53,$B900)</f>
        <v>3.2043328662132033E-2</v>
      </c>
      <c r="P900" s="44">
        <f>P174/SUMIFS(P$3:P$722,$B$3:$B$722,$B900)*SUMIFS(Calculations!$E$3:$E$53,Calculations!$A$3:$A$53,$B900)</f>
        <v>3.2129583613011312E-2</v>
      </c>
      <c r="Q900" s="44">
        <f>Q174/SUMIFS(Q$3:Q$722,$B$3:$B$722,$B900)*SUMIFS(Calculations!$E$3:$E$53,Calculations!$A$3:$A$53,$B900)</f>
        <v>3.2736502761067751E-2</v>
      </c>
      <c r="R900" s="44">
        <f>R174/SUMIFS(R$3:R$722,$B$3:$B$722,$B900)*SUMIFS(Calculations!$E$3:$E$53,Calculations!$A$3:$A$53,$B900)</f>
        <v>3.3366763632483469E-2</v>
      </c>
    </row>
    <row r="901" spans="2:18" ht="15.75" customHeight="1">
      <c r="B901" s="44" t="s">
        <v>45</v>
      </c>
      <c r="C901" s="44" t="s">
        <v>522</v>
      </c>
      <c r="D901" s="44" t="s">
        <v>532</v>
      </c>
      <c r="E901" s="44" t="str">
        <f t="shared" si="302"/>
        <v>natural gas nonpeaker</v>
      </c>
      <c r="F901" s="44">
        <f>F175/SUMIFS(F$3:F$722,$B$3:$B$722,$B901)*SUMIFS(Calculations!$E$3:$E$53,Calculations!$A$3:$A$53,$B901)</f>
        <v>2.9096311540248072E-2</v>
      </c>
      <c r="G901" s="44">
        <f>G175/SUMIFS(G$3:G$722,$B$3:$B$722,$B901)*SUMIFS(Calculations!$E$3:$E$53,Calculations!$A$3:$A$53,$B901)</f>
        <v>2.8943692784379981E-2</v>
      </c>
      <c r="H901" s="44">
        <f>H175/SUMIFS(H$3:H$722,$B$3:$B$722,$B901)*SUMIFS(Calculations!$E$3:$E$53,Calculations!$A$3:$A$53,$B901)</f>
        <v>2.8792904892070054E-2</v>
      </c>
      <c r="I901" s="44">
        <f>I175/SUMIFS(I$3:I$722,$B$3:$B$722,$B901)*SUMIFS(Calculations!$E$3:$E$53,Calculations!$A$3:$A$53,$B901)</f>
        <v>2.8146321434579152E-2</v>
      </c>
      <c r="J901" s="44">
        <f>J175/SUMIFS(J$3:J$722,$B$3:$B$722,$B901)*SUMIFS(Calculations!$E$3:$E$53,Calculations!$A$3:$A$53,$B901)</f>
        <v>2.7507860124587787E-2</v>
      </c>
      <c r="K901" s="44">
        <f>K175/SUMIFS(K$3:K$722,$B$3:$B$722,$B901)*SUMIFS(Calculations!$E$3:$E$53,Calculations!$A$3:$A$53,$B901)</f>
        <v>3.0561891681032516E-2</v>
      </c>
      <c r="L901" s="44">
        <f>L175/SUMIFS(L$3:L$722,$B$3:$B$722,$B901)*SUMIFS(Calculations!$E$3:$E$53,Calculations!$A$3:$A$53,$B901)</f>
        <v>3.3496561545075458E-2</v>
      </c>
      <c r="M901" s="44">
        <f>M175/SUMIFS(M$3:M$722,$B$3:$B$722,$B901)*SUMIFS(Calculations!$E$3:$E$53,Calculations!$A$3:$A$53,$B901)</f>
        <v>3.3904604321394395E-2</v>
      </c>
      <c r="N901" s="44">
        <f>N175/SUMIFS(N$3:N$722,$B$3:$B$722,$B901)*SUMIFS(Calculations!$E$3:$E$53,Calculations!$A$3:$A$53,$B901)</f>
        <v>3.4311156166348097E-2</v>
      </c>
      <c r="O901" s="44">
        <f>O175/SUMIFS(O$3:O$722,$B$3:$B$722,$B901)*SUMIFS(Calculations!$E$3:$E$53,Calculations!$A$3:$A$53,$B901)</f>
        <v>3.3645419961046551E-2</v>
      </c>
      <c r="P901" s="44">
        <f>P175/SUMIFS(P$3:P$722,$B$3:$B$722,$B901)*SUMIFS(Calculations!$E$3:$E$53,Calculations!$A$3:$A$53,$B901)</f>
        <v>3.297611492043314E-2</v>
      </c>
      <c r="Q901" s="44">
        <f>Q175/SUMIFS(Q$3:Q$722,$B$3:$B$722,$B901)*SUMIFS(Calculations!$E$3:$E$53,Calculations!$A$3:$A$53,$B901)</f>
        <v>3.339605876851167E-2</v>
      </c>
      <c r="R901" s="44">
        <f>R175/SUMIFS(R$3:R$722,$B$3:$B$722,$B901)*SUMIFS(Calculations!$E$3:$E$53,Calculations!$A$3:$A$53,$B901)</f>
        <v>3.3832153389159618E-2</v>
      </c>
    </row>
    <row r="902" spans="2:18" ht="15.75" customHeight="1">
      <c r="B902" s="44" t="s">
        <v>45</v>
      </c>
      <c r="C902" s="44" t="s">
        <v>522</v>
      </c>
      <c r="D902" s="44" t="s">
        <v>533</v>
      </c>
      <c r="E902" s="44" t="str">
        <f t="shared" si="302"/>
        <v>natural gas peaker</v>
      </c>
      <c r="F902" s="44">
        <f>F176/SUMIFS(F$3:F$722,$B$3:$B$722,$B902)*SUMIFS(Calculations!$E$3:$E$53,Calculations!$A$3:$A$53,$B902)</f>
        <v>2.0764701724303829E-3</v>
      </c>
      <c r="G902" s="44">
        <f>G176/SUMIFS(G$3:G$722,$B$3:$B$722,$B902)*SUMIFS(Calculations!$E$3:$E$53,Calculations!$A$3:$A$53,$B902)</f>
        <v>2.0128936212318758E-3</v>
      </c>
      <c r="H902" s="44">
        <f>H176/SUMIFS(H$3:H$722,$B$3:$B$722,$B902)*SUMIFS(Calculations!$E$3:$E$53,Calculations!$A$3:$A$53,$B902)</f>
        <v>1.9500797547380138E-3</v>
      </c>
      <c r="I902" s="44">
        <f>I176/SUMIFS(I$3:I$722,$B$3:$B$722,$B902)*SUMIFS(Calculations!$E$3:$E$53,Calculations!$A$3:$A$53,$B902)</f>
        <v>1.8724298860074158E-3</v>
      </c>
      <c r="J902" s="44">
        <f>J176/SUMIFS(J$3:J$722,$B$3:$B$722,$B902)*SUMIFS(Calculations!$E$3:$E$53,Calculations!$A$3:$A$53,$B902)</f>
        <v>1.7957554268389444E-3</v>
      </c>
      <c r="K902" s="44">
        <f>K176/SUMIFS(K$3:K$722,$B$3:$B$722,$B902)*SUMIFS(Calculations!$E$3:$E$53,Calculations!$A$3:$A$53,$B902)</f>
        <v>1.4063520221286379E-3</v>
      </c>
      <c r="L902" s="44">
        <f>L176/SUMIFS(L$3:L$722,$B$3:$B$722,$B902)*SUMIFS(Calculations!$E$3:$E$53,Calculations!$A$3:$A$53,$B902)</f>
        <v>1.0321677952670886E-3</v>
      </c>
      <c r="M902" s="44">
        <f>M176/SUMIFS(M$3:M$722,$B$3:$B$722,$B902)*SUMIFS(Calculations!$E$3:$E$53,Calculations!$A$3:$A$53,$B902)</f>
        <v>1.0104707081349462E-3</v>
      </c>
      <c r="N902" s="44">
        <f>N176/SUMIFS(N$3:N$722,$B$3:$B$722,$B902)*SUMIFS(Calculations!$E$3:$E$53,Calculations!$A$3:$A$53,$B902)</f>
        <v>9.88852899131512E-4</v>
      </c>
      <c r="O902" s="44">
        <f>O176/SUMIFS(O$3:O$722,$B$3:$B$722,$B902)*SUMIFS(Calculations!$E$3:$E$53,Calculations!$A$3:$A$53,$B902)</f>
        <v>9.6475535652495038E-4</v>
      </c>
      <c r="P902" s="44">
        <f>P176/SUMIFS(P$3:P$722,$B$3:$B$722,$B902)*SUMIFS(Calculations!$E$3:$E$53,Calculations!$A$3:$A$53,$B902)</f>
        <v>9.4052863338066426E-4</v>
      </c>
      <c r="Q902" s="44">
        <f>Q176/SUMIFS(Q$3:Q$722,$B$3:$B$722,$B902)*SUMIFS(Calculations!$E$3:$E$53,Calculations!$A$3:$A$53,$B902)</f>
        <v>1.0081538939009124E-3</v>
      </c>
      <c r="R902" s="44">
        <f>R176/SUMIFS(R$3:R$722,$B$3:$B$722,$B902)*SUMIFS(Calculations!$E$3:$E$53,Calculations!$A$3:$A$53,$B902)</f>
        <v>1.0783799788113908E-3</v>
      </c>
    </row>
    <row r="903" spans="2:18" ht="15.75" customHeight="1">
      <c r="B903" s="44" t="s">
        <v>45</v>
      </c>
      <c r="C903" s="44" t="s">
        <v>522</v>
      </c>
      <c r="D903" s="44" t="s">
        <v>534</v>
      </c>
      <c r="E903" s="44" t="str">
        <f t="shared" si="302"/>
        <v>nuclear</v>
      </c>
      <c r="F903" s="44">
        <f>F177/SUMIFS(F$3:F$722,$B$3:$B$722,$B903)*SUMIFS(Calculations!$E$3:$E$53,Calculations!$A$3:$A$53,$B903)</f>
        <v>0.16003259905345504</v>
      </c>
      <c r="G903" s="44">
        <f>G177/SUMIFS(G$3:G$722,$B$3:$B$722,$B903)*SUMIFS(Calculations!$E$3:$E$53,Calculations!$A$3:$A$53,$B903)</f>
        <v>0.15906690546867974</v>
      </c>
      <c r="H903" s="44">
        <f>H177/SUMIFS(H$3:H$722,$B$3:$B$722,$B903)*SUMIFS(Calculations!$E$3:$E$53,Calculations!$A$3:$A$53,$B903)</f>
        <v>0.15811279665395883</v>
      </c>
      <c r="I903" s="44">
        <f>I177/SUMIFS(I$3:I$722,$B$3:$B$722,$B903)*SUMIFS(Calculations!$E$3:$E$53,Calculations!$A$3:$A$53,$B903)</f>
        <v>0.15711344201007069</v>
      </c>
      <c r="J903" s="44">
        <f>J177/SUMIFS(J$3:J$722,$B$3:$B$722,$B903)*SUMIFS(Calculations!$E$3:$E$53,Calculations!$A$3:$A$53,$B903)</f>
        <v>0.15612664089771505</v>
      </c>
      <c r="K903" s="44">
        <f>K177/SUMIFS(K$3:K$722,$B$3:$B$722,$B903)*SUMIFS(Calculations!$E$3:$E$53,Calculations!$A$3:$A$53,$B903)</f>
        <v>0.15301485776175722</v>
      </c>
      <c r="L903" s="44">
        <f>L177/SUMIFS(L$3:L$722,$B$3:$B$722,$B903)*SUMIFS(Calculations!$E$3:$E$53,Calculations!$A$3:$A$53,$B903)</f>
        <v>0.15002469344165992</v>
      </c>
      <c r="M903" s="44">
        <f>M177/SUMIFS(M$3:M$722,$B$3:$B$722,$B903)*SUMIFS(Calculations!$E$3:$E$53,Calculations!$A$3:$A$53,$B903)</f>
        <v>0.14975010714416828</v>
      </c>
      <c r="N903" s="44">
        <f>N177/SUMIFS(N$3:N$722,$B$3:$B$722,$B903)*SUMIFS(Calculations!$E$3:$E$53,Calculations!$A$3:$A$53,$B903)</f>
        <v>0.14947652414669116</v>
      </c>
      <c r="O903" s="44">
        <f>O177/SUMIFS(O$3:O$722,$B$3:$B$722,$B903)*SUMIFS(Calculations!$E$3:$E$53,Calculations!$A$3:$A$53,$B903)</f>
        <v>0.14987610513289851</v>
      </c>
      <c r="P903" s="44">
        <f>P177/SUMIFS(P$3:P$722,$B$3:$B$722,$B903)*SUMIFS(Calculations!$E$3:$E$53,Calculations!$A$3:$A$53,$B903)</f>
        <v>0.15027782816684515</v>
      </c>
      <c r="Q903" s="44">
        <f>Q177/SUMIFS(Q$3:Q$722,$B$3:$B$722,$B903)*SUMIFS(Calculations!$E$3:$E$53,Calculations!$A$3:$A$53,$B903)</f>
        <v>0.14714854909738631</v>
      </c>
      <c r="R903" s="44">
        <f>R177/SUMIFS(R$3:R$722,$B$3:$B$722,$B903)*SUMIFS(Calculations!$E$3:$E$53,Calculations!$A$3:$A$53,$B903)</f>
        <v>0.14389891995067713</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7.530954579776988E-4</v>
      </c>
      <c r="G905" s="44">
        <f>G179/SUMIFS(G$3:G$722,$B$3:$B$722,$B905)*SUMIFS(Calculations!$E$3:$E$53,Calculations!$A$3:$A$53,$B905)</f>
        <v>7.4855101230354249E-4</v>
      </c>
      <c r="H905" s="44">
        <f>H179/SUMIFS(H$3:H$722,$B$3:$B$722,$B905)*SUMIFS(Calculations!$E$3:$E$53,Calculations!$A$3:$A$53,$B905)</f>
        <v>7.4406108325763111E-4</v>
      </c>
      <c r="I905" s="44">
        <f>I179/SUMIFS(I$3:I$722,$B$3:$B$722,$B905)*SUMIFS(Calculations!$E$3:$E$53,Calculations!$A$3:$A$53,$B905)</f>
        <v>7.3935823241553665E-4</v>
      </c>
      <c r="J905" s="44">
        <f>J179/SUMIFS(J$3:J$722,$B$3:$B$722,$B905)*SUMIFS(Calculations!$E$3:$E$53,Calculations!$A$3:$A$53,$B905)</f>
        <v>7.3471445708452336E-4</v>
      </c>
      <c r="K905" s="44">
        <f>K179/SUMIFS(K$3:K$722,$B$3:$B$722,$B905)*SUMIFS(Calculations!$E$3:$E$53,Calculations!$A$3:$A$53,$B905)</f>
        <v>7.200707547403612E-4</v>
      </c>
      <c r="L905" s="44">
        <f>L179/SUMIFS(L$3:L$722,$B$3:$B$722,$B905)*SUMIFS(Calculations!$E$3:$E$53,Calculations!$A$3:$A$53,$B905)</f>
        <v>7.0599937689989965E-4</v>
      </c>
      <c r="M905" s="44">
        <f>M179/SUMIFS(M$3:M$722,$B$3:$B$722,$B905)*SUMIFS(Calculations!$E$3:$E$53,Calculations!$A$3:$A$53,$B905)</f>
        <v>7.047072045882147E-4</v>
      </c>
      <c r="N905" s="44">
        <f>N179/SUMIFS(N$3:N$722,$B$3:$B$722,$B905)*SUMIFS(Calculations!$E$3:$E$53,Calculations!$A$3:$A$53,$B905)</f>
        <v>7.0341975369384328E-4</v>
      </c>
      <c r="O905" s="44">
        <f>O179/SUMIFS(O$3:O$722,$B$3:$B$722,$B905)*SUMIFS(Calculations!$E$3:$E$53,Calculations!$A$3:$A$53,$B905)</f>
        <v>7.0530013698816502E-4</v>
      </c>
      <c r="P905" s="44">
        <f>P179/SUMIFS(P$3:P$722,$B$3:$B$722,$B905)*SUMIFS(Calculations!$E$3:$E$53,Calculations!$A$3:$A$53,$B905)</f>
        <v>7.0719060051884343E-4</v>
      </c>
      <c r="Q905" s="44">
        <f>Q179/SUMIFS(Q$3:Q$722,$B$3:$B$722,$B905)*SUMIFS(Calculations!$E$3:$E$53,Calculations!$A$3:$A$53,$B905)</f>
        <v>7.2053307865443245E-4</v>
      </c>
      <c r="R905" s="44">
        <f>R179/SUMIFS(R$3:R$722,$B$3:$B$722,$B905)*SUMIFS(Calculations!$E$3:$E$53,Calculations!$A$3:$A$53,$B905)</f>
        <v>7.3438869998968068E-4</v>
      </c>
    </row>
    <row r="906" spans="2:18" ht="15.75" customHeight="1">
      <c r="B906" s="44" t="s">
        <v>45</v>
      </c>
      <c r="C906" s="44" t="s">
        <v>522</v>
      </c>
      <c r="D906" s="44" t="s">
        <v>537</v>
      </c>
      <c r="E906" s="44" t="str">
        <f t="shared" si="302"/>
        <v>solar PV</v>
      </c>
      <c r="F906" s="44">
        <f>F180/SUMIFS(F$3:F$722,$B$3:$B$722,$B906)*SUMIFS(Calculations!$E$3:$E$53,Calculations!$A$3:$A$53,$B906)</f>
        <v>1.5681565872863843E-4</v>
      </c>
      <c r="G906" s="44">
        <f>G180/SUMIFS(G$3:G$722,$B$3:$B$722,$B906)*SUMIFS(Calculations!$E$3:$E$53,Calculations!$A$3:$A$53,$B906)</f>
        <v>1.6156839792577093E-4</v>
      </c>
      <c r="H906" s="44">
        <f>H180/SUMIFS(H$3:H$722,$B$3:$B$722,$B906)*SUMIFS(Calculations!$E$3:$E$53,Calculations!$A$3:$A$53,$B906)</f>
        <v>1.6626412173873298E-4</v>
      </c>
      <c r="I906" s="44">
        <f>I180/SUMIFS(I$3:I$722,$B$3:$B$722,$B906)*SUMIFS(Calculations!$E$3:$E$53,Calculations!$A$3:$A$53,$B906)</f>
        <v>1.7515012341298033E-4</v>
      </c>
      <c r="J906" s="44">
        <f>J180/SUMIFS(J$3:J$722,$B$3:$B$722,$B906)*SUMIFS(Calculations!$E$3:$E$53,Calculations!$A$3:$A$53,$B906)</f>
        <v>1.8392450234859558E-4</v>
      </c>
      <c r="K906" s="44">
        <f>K180/SUMIFS(K$3:K$722,$B$3:$B$722,$B906)*SUMIFS(Calculations!$E$3:$E$53,Calculations!$A$3:$A$53,$B906)</f>
        <v>2.032953234750667E-4</v>
      </c>
      <c r="L906" s="44">
        <f>L180/SUMIFS(L$3:L$722,$B$3:$B$722,$B906)*SUMIFS(Calculations!$E$3:$E$53,Calculations!$A$3:$A$53,$B906)</f>
        <v>2.2190906860211377E-4</v>
      </c>
      <c r="M906" s="44">
        <f>M180/SUMIFS(M$3:M$722,$B$3:$B$722,$B906)*SUMIFS(Calculations!$E$3:$E$53,Calculations!$A$3:$A$53,$B906)</f>
        <v>2.6368255887098253E-4</v>
      </c>
      <c r="N906" s="44">
        <f>N180/SUMIFS(N$3:N$722,$B$3:$B$722,$B906)*SUMIFS(Calculations!$E$3:$E$53,Calculations!$A$3:$A$53,$B906)</f>
        <v>3.0530341463559912E-4</v>
      </c>
      <c r="O906" s="44">
        <f>O180/SUMIFS(O$3:O$722,$B$3:$B$722,$B906)*SUMIFS(Calculations!$E$3:$E$53,Calculations!$A$3:$A$53,$B906)</f>
        <v>3.772445375916885E-4</v>
      </c>
      <c r="P906" s="44">
        <f>P180/SUMIFS(P$3:P$722,$B$3:$B$722,$B906)*SUMIFS(Calculations!$E$3:$E$53,Calculations!$A$3:$A$53,$B906)</f>
        <v>4.4957131783656095E-4</v>
      </c>
      <c r="Q906" s="44">
        <f>Q180/SUMIFS(Q$3:Q$722,$B$3:$B$722,$B906)*SUMIFS(Calculations!$E$3:$E$53,Calculations!$A$3:$A$53,$B906)</f>
        <v>5.749145183369279E-4</v>
      </c>
      <c r="R906" s="44">
        <f>R180/SUMIFS(R$3:R$722,$B$3:$B$722,$B906)*SUMIFS(Calculations!$E$3:$E$53,Calculations!$A$3:$A$53,$B906)</f>
        <v>7.0507833838837628E-4</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1.1786482575725613E-4</v>
      </c>
      <c r="G908" s="44">
        <f>G182/SUMIFS(G$3:G$722,$B$3:$B$722,$B908)*SUMIFS(Calculations!$E$3:$E$53,Calculations!$A$3:$A$53,$B908)</f>
        <v>1.3620394938356151E-4</v>
      </c>
      <c r="H908" s="44">
        <f>H182/SUMIFS(H$3:H$722,$B$3:$B$722,$B908)*SUMIFS(Calculations!$E$3:$E$53,Calculations!$A$3:$A$53,$B908)</f>
        <v>1.5432307099933482E-4</v>
      </c>
      <c r="I908" s="44">
        <f>I182/SUMIFS(I$3:I$722,$B$3:$B$722,$B908)*SUMIFS(Calculations!$E$3:$E$53,Calculations!$A$3:$A$53,$B908)</f>
        <v>6.9538970523225652E-4</v>
      </c>
      <c r="J908" s="44">
        <f>J182/SUMIFS(J$3:J$722,$B$3:$B$722,$B908)*SUMIFS(Calculations!$E$3:$E$53,Calculations!$A$3:$A$53,$B908)</f>
        <v>1.2296596561300202E-3</v>
      </c>
      <c r="K908" s="44">
        <f>K182/SUMIFS(K$3:K$722,$B$3:$B$722,$B908)*SUMIFS(Calculations!$E$3:$E$53,Calculations!$A$3:$A$53,$B908)</f>
        <v>1.1991261205933825E-3</v>
      </c>
      <c r="L908" s="44">
        <f>L182/SUMIFS(L$3:L$722,$B$3:$B$722,$B908)*SUMIFS(Calculations!$E$3:$E$53,Calculations!$A$3:$A$53,$B908)</f>
        <v>1.1697859369947678E-3</v>
      </c>
      <c r="M908" s="44">
        <f>M182/SUMIFS(M$3:M$722,$B$3:$B$722,$B908)*SUMIFS(Calculations!$E$3:$E$53,Calculations!$A$3:$A$53,$B908)</f>
        <v>1.48228889271723E-3</v>
      </c>
      <c r="N908" s="44">
        <f>N182/SUMIFS(N$3:N$722,$B$3:$B$722,$B908)*SUMIFS(Calculations!$E$3:$E$53,Calculations!$A$3:$A$53,$B908)</f>
        <v>1.7936500062470226E-3</v>
      </c>
      <c r="O908" s="44">
        <f>O182/SUMIFS(O$3:O$722,$B$3:$B$722,$B908)*SUMIFS(Calculations!$E$3:$E$53,Calculations!$A$3:$A$53,$B908)</f>
        <v>1.7895062634722169E-3</v>
      </c>
      <c r="P908" s="44">
        <f>P182/SUMIFS(P$3:P$722,$B$3:$B$722,$B908)*SUMIFS(Calculations!$E$3:$E$53,Calculations!$A$3:$A$53,$B908)</f>
        <v>1.7853403071908891E-3</v>
      </c>
      <c r="Q908" s="44">
        <f>Q182/SUMIFS(Q$3:Q$722,$B$3:$B$722,$B908)*SUMIFS(Calculations!$E$3:$E$53,Calculations!$A$3:$A$53,$B908)</f>
        <v>2.0281398288652026E-3</v>
      </c>
      <c r="R908" s="44">
        <f>R182/SUMIFS(R$3:R$722,$B$3:$B$722,$B908)*SUMIFS(Calculations!$E$3:$E$53,Calculations!$A$3:$A$53,$B908)</f>
        <v>2.2802772652928019E-3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0.10207743578317452</v>
      </c>
      <c r="G925" s="44">
        <f>G199/SUMIFS(G$3:G$722,$B$3:$B$722,$B925)*SUMIFS(Calculations!$E$3:$E$53,Calculations!$A$3:$A$53,$B925)</f>
        <v>9.9759452640519192E-2</v>
      </c>
      <c r="H925" s="44">
        <f>H199/SUMIFS(H$3:H$722,$B$3:$B$722,$B925)*SUMIFS(Calculations!$E$3:$E$53,Calculations!$A$3:$A$53,$B925)</f>
        <v>9.741286699551284E-2</v>
      </c>
      <c r="I925" s="44">
        <f>I199/SUMIFS(I$3:I$722,$B$3:$B$722,$B925)*SUMIFS(Calculations!$E$3:$E$53,Calculations!$A$3:$A$53,$B925)</f>
        <v>9.8304100597908728E-2</v>
      </c>
      <c r="J925" s="44">
        <f>J199/SUMIFS(J$3:J$722,$B$3:$B$722,$B925)*SUMIFS(Calculations!$E$3:$E$53,Calculations!$A$3:$A$53,$B925)</f>
        <v>9.9177847104676281E-2</v>
      </c>
      <c r="K925" s="44">
        <f>K199/SUMIFS(K$3:K$722,$B$3:$B$722,$B925)*SUMIFS(Calculations!$E$3:$E$53,Calculations!$A$3:$A$53,$B925)</f>
        <v>9.4311338975168343E-2</v>
      </c>
      <c r="L925" s="44">
        <f>L199/SUMIFS(L$3:L$722,$B$3:$B$722,$B925)*SUMIFS(Calculations!$E$3:$E$53,Calculations!$A$3:$A$53,$B925)</f>
        <v>9.0005494192624477E-2</v>
      </c>
      <c r="M925" s="44">
        <f>M199/SUMIFS(M$3:M$722,$B$3:$B$722,$B925)*SUMIFS(Calculations!$E$3:$E$53,Calculations!$A$3:$A$53,$B925)</f>
        <v>8.7771171040630883E-2</v>
      </c>
      <c r="N925" s="44">
        <f>N199/SUMIFS(N$3:N$722,$B$3:$B$722,$B925)*SUMIFS(Calculations!$E$3:$E$53,Calculations!$A$3:$A$53,$B925)</f>
        <v>8.564155586882749E-2</v>
      </c>
      <c r="O925" s="44">
        <f>O199/SUMIFS(O$3:O$722,$B$3:$B$722,$B925)*SUMIFS(Calculations!$E$3:$E$53,Calculations!$A$3:$A$53,$B925)</f>
        <v>8.5197276359815055E-2</v>
      </c>
      <c r="P925" s="44">
        <f>P199/SUMIFS(P$3:P$722,$B$3:$B$722,$B925)*SUMIFS(Calculations!$E$3:$E$53,Calculations!$A$3:$A$53,$B925)</f>
        <v>8.4757449186919492E-2</v>
      </c>
      <c r="Q925" s="44">
        <f>Q199/SUMIFS(Q$3:Q$722,$B$3:$B$722,$B925)*SUMIFS(Calculations!$E$3:$E$53,Calculations!$A$3:$A$53,$B925)</f>
        <v>8.4172326451422114E-2</v>
      </c>
      <c r="R925" s="44">
        <f>R199/SUMIFS(R$3:R$722,$B$3:$B$722,$B925)*SUMIFS(Calculations!$E$3:$E$53,Calculations!$A$3:$A$53,$B925)</f>
        <v>8.3588722679429045E-2</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1.0006105046730358E-4</v>
      </c>
      <c r="G928" s="44">
        <f>G202/SUMIFS(G$3:G$722,$B$3:$B$722,$B928)*SUMIFS(Calculations!$E$3:$E$53,Calculations!$A$3:$A$53,$B928)</f>
        <v>1.0067461124033916E-4</v>
      </c>
      <c r="H928" s="44">
        <f>H202/SUMIFS(H$3:H$722,$B$3:$B$722,$B928)*SUMIFS(Calculations!$E$3:$E$53,Calculations!$A$3:$A$53,$B928)</f>
        <v>1.012957429801908E-4</v>
      </c>
      <c r="I928" s="44">
        <f>I202/SUMIFS(I$3:I$722,$B$3:$B$722,$B928)*SUMIFS(Calculations!$E$3:$E$53,Calculations!$A$3:$A$53,$B928)</f>
        <v>1.002921235427572E-4</v>
      </c>
      <c r="J928" s="44">
        <f>J202/SUMIFS(J$3:J$722,$B$3:$B$722,$B928)*SUMIFS(Calculations!$E$3:$E$53,Calculations!$A$3:$A$53,$B928)</f>
        <v>9.9308196348782209E-5</v>
      </c>
      <c r="K928" s="44">
        <f>K202/SUMIFS(K$3:K$722,$B$3:$B$722,$B928)*SUMIFS(Calculations!$E$3:$E$53,Calculations!$A$3:$A$53,$B928)</f>
        <v>9.3237947386521706E-5</v>
      </c>
      <c r="L928" s="44">
        <f>L202/SUMIFS(L$3:L$722,$B$3:$B$722,$B928)*SUMIFS(Calculations!$E$3:$E$53,Calculations!$A$3:$A$53,$B928)</f>
        <v>8.786704300758777E-5</v>
      </c>
      <c r="M928" s="44">
        <f>M202/SUMIFS(M$3:M$722,$B$3:$B$722,$B928)*SUMIFS(Calculations!$E$3:$E$53,Calculations!$A$3:$A$53,$B928)</f>
        <v>8.5758768344667852E-5</v>
      </c>
      <c r="N928" s="44">
        <f>N202/SUMIFS(N$3:N$722,$B$3:$B$722,$B928)*SUMIFS(Calculations!$E$3:$E$53,Calculations!$A$3:$A$53,$B928)</f>
        <v>8.3749294601142039E-5</v>
      </c>
      <c r="O928" s="44">
        <f>O202/SUMIFS(O$3:O$722,$B$3:$B$722,$B928)*SUMIFS(Calculations!$E$3:$E$53,Calculations!$A$3:$A$53,$B928)</f>
        <v>8.3327535534341614E-5</v>
      </c>
      <c r="P928" s="44">
        <f>P202/SUMIFS(P$3:P$722,$B$3:$B$722,$B928)*SUMIFS(Calculations!$E$3:$E$53,Calculations!$A$3:$A$53,$B928)</f>
        <v>8.2910003115603144E-5</v>
      </c>
      <c r="Q928" s="44">
        <f>Q202/SUMIFS(Q$3:Q$722,$B$3:$B$722,$B928)*SUMIFS(Calculations!$E$3:$E$53,Calculations!$A$3:$A$53,$B928)</f>
        <v>8.2802247136706347E-5</v>
      </c>
      <c r="R928" s="44">
        <f>R202/SUMIFS(R$3:R$722,$B$3:$B$722,$B928)*SUMIFS(Calculations!$E$3:$E$53,Calculations!$A$3:$A$53,$B928)</f>
        <v>8.2694770889546809E-5</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5.5123393914553155E-2</v>
      </c>
      <c r="G930" s="44">
        <f>G204/SUMIFS(G$3:G$722,$B$3:$B$722,$B930)*SUMIFS(Calculations!$E$3:$E$53,Calculations!$A$3:$A$53,$B930)</f>
        <v>5.7815357176524688E-2</v>
      </c>
      <c r="H930" s="44">
        <f>H204/SUMIFS(H$3:H$722,$B$3:$B$722,$B930)*SUMIFS(Calculations!$E$3:$E$53,Calculations!$A$3:$A$53,$B930)</f>
        <v>6.0540537628091987E-2</v>
      </c>
      <c r="I930" s="44">
        <f>I204/SUMIFS(I$3:I$722,$B$3:$B$722,$B930)*SUMIFS(Calculations!$E$3:$E$53,Calculations!$A$3:$A$53,$B930)</f>
        <v>5.9685451605790106E-2</v>
      </c>
      <c r="J930" s="44">
        <f>J204/SUMIFS(J$3:J$722,$B$3:$B$722,$B930)*SUMIFS(Calculations!$E$3:$E$53,Calculations!$A$3:$A$53,$B930)</f>
        <v>5.8847143419290517E-2</v>
      </c>
      <c r="K930" s="44">
        <f>K204/SUMIFS(K$3:K$722,$B$3:$B$722,$B930)*SUMIFS(Calculations!$E$3:$E$53,Calculations!$A$3:$A$53,$B930)</f>
        <v>5.4609310932515934E-2</v>
      </c>
      <c r="L930" s="44">
        <f>L204/SUMIFS(L$3:L$722,$B$3:$B$722,$B930)*SUMIFS(Calculations!$E$3:$E$53,Calculations!$A$3:$A$53,$B930)</f>
        <v>5.0859712983253216E-2</v>
      </c>
      <c r="M930" s="44">
        <f>M204/SUMIFS(M$3:M$722,$B$3:$B$722,$B930)*SUMIFS(Calculations!$E$3:$E$53,Calculations!$A$3:$A$53,$B930)</f>
        <v>4.9357684041452791E-2</v>
      </c>
      <c r="N930" s="44">
        <f>N204/SUMIFS(N$3:N$722,$B$3:$B$722,$B930)*SUMIFS(Calculations!$E$3:$E$53,Calculations!$A$3:$A$53,$B930)</f>
        <v>4.7926045283159531E-2</v>
      </c>
      <c r="O930" s="44">
        <f>O204/SUMIFS(O$3:O$722,$B$3:$B$722,$B930)*SUMIFS(Calculations!$E$3:$E$53,Calculations!$A$3:$A$53,$B930)</f>
        <v>4.7735749872971481E-2</v>
      </c>
      <c r="P930" s="44">
        <f>P204/SUMIFS(P$3:P$722,$B$3:$B$722,$B930)*SUMIFS(Calculations!$E$3:$E$53,Calculations!$A$3:$A$53,$B930)</f>
        <v>4.7547361503532469E-2</v>
      </c>
      <c r="Q930" s="44">
        <f>Q204/SUMIFS(Q$3:Q$722,$B$3:$B$722,$B930)*SUMIFS(Calculations!$E$3:$E$53,Calculations!$A$3:$A$53,$B930)</f>
        <v>4.7466730056984603E-2</v>
      </c>
      <c r="R930" s="44">
        <f>R204/SUMIFS(R$3:R$722,$B$3:$B$722,$B930)*SUMIFS(Calculations!$E$3:$E$53,Calculations!$A$3:$A$53,$B930)</f>
        <v>4.73863079275888E-2</v>
      </c>
    </row>
    <row r="931" spans="2:18" ht="15.75" customHeight="1">
      <c r="B931" s="44" t="s">
        <v>55</v>
      </c>
      <c r="C931" s="44" t="s">
        <v>522</v>
      </c>
      <c r="D931" s="44" t="s">
        <v>532</v>
      </c>
      <c r="E931" s="44" t="str">
        <f t="shared" si="303"/>
        <v>natural gas nonpeaker</v>
      </c>
      <c r="F931" s="44">
        <f>F205/SUMIFS(F$3:F$722,$B$3:$B$722,$B931)*SUMIFS(Calculations!$E$3:$E$53,Calculations!$A$3:$A$53,$B931)</f>
        <v>5.0971229989396124E-3</v>
      </c>
      <c r="G931" s="44">
        <f>G205/SUMIFS(G$3:G$722,$B$3:$B$722,$B931)*SUMIFS(Calculations!$E$3:$E$53,Calculations!$A$3:$A$53,$B931)</f>
        <v>4.5167337553016782E-3</v>
      </c>
      <c r="H931" s="44">
        <f>H205/SUMIFS(H$3:H$722,$B$3:$B$722,$B931)*SUMIFS(Calculations!$E$3:$E$53,Calculations!$A$3:$A$53,$B931)</f>
        <v>3.9291828613479294E-3</v>
      </c>
      <c r="I931" s="44">
        <f>I205/SUMIFS(I$3:I$722,$B$3:$B$722,$B931)*SUMIFS(Calculations!$E$3:$E$53,Calculations!$A$3:$A$53,$B931)</f>
        <v>4.187450700718672E-3</v>
      </c>
      <c r="J931" s="44">
        <f>J205/SUMIFS(J$3:J$722,$B$3:$B$722,$B931)*SUMIFS(Calculations!$E$3:$E$53,Calculations!$A$3:$A$53,$B931)</f>
        <v>4.4406510085324095E-3</v>
      </c>
      <c r="K931" s="44">
        <f>K205/SUMIFS(K$3:K$722,$B$3:$B$722,$B931)*SUMIFS(Calculations!$E$3:$E$53,Calculations!$A$3:$A$53,$B931)</f>
        <v>3.46091472651444E-3</v>
      </c>
      <c r="L931" s="44">
        <f>L205/SUMIFS(L$3:L$722,$B$3:$B$722,$B931)*SUMIFS(Calculations!$E$3:$E$53,Calculations!$A$3:$A$53,$B931)</f>
        <v>2.5940524412925753E-3</v>
      </c>
      <c r="M931" s="44">
        <f>M205/SUMIFS(M$3:M$722,$B$3:$B$722,$B931)*SUMIFS(Calculations!$E$3:$E$53,Calculations!$A$3:$A$53,$B931)</f>
        <v>2.4785506551875157E-3</v>
      </c>
      <c r="N931" s="44">
        <f>N205/SUMIFS(N$3:N$722,$B$3:$B$722,$B931)*SUMIFS(Calculations!$E$3:$E$53,Calculations!$A$3:$A$53,$B931)</f>
        <v>2.3684616755158617E-3</v>
      </c>
      <c r="O931" s="44">
        <f>O205/SUMIFS(O$3:O$722,$B$3:$B$722,$B931)*SUMIFS(Calculations!$E$3:$E$53,Calculations!$A$3:$A$53,$B931)</f>
        <v>2.106655187362205E-3</v>
      </c>
      <c r="P931" s="44">
        <f>P205/SUMIFS(P$3:P$722,$B$3:$B$722,$B931)*SUMIFS(Calculations!$E$3:$E$53,Calculations!$A$3:$A$53,$B931)</f>
        <v>1.8474723864576493E-3</v>
      </c>
      <c r="Q931" s="44">
        <f>Q205/SUMIFS(Q$3:Q$722,$B$3:$B$722,$B931)*SUMIFS(Calculations!$E$3:$E$53,Calculations!$A$3:$A$53,$B931)</f>
        <v>1.711459489764651E-3</v>
      </c>
      <c r="R931" s="44">
        <f>R205/SUMIFS(R$3:R$722,$B$3:$B$722,$B931)*SUMIFS(Calculations!$E$3:$E$53,Calculations!$A$3:$A$53,$B931)</f>
        <v>1.57579967903749E-3</v>
      </c>
    </row>
    <row r="932" spans="2:18" ht="15.75" customHeight="1">
      <c r="B932" s="44" t="s">
        <v>55</v>
      </c>
      <c r="C932" s="44" t="s">
        <v>522</v>
      </c>
      <c r="D932" s="44" t="s">
        <v>533</v>
      </c>
      <c r="E932" s="44" t="str">
        <f t="shared" si="303"/>
        <v>natural gas peaker</v>
      </c>
      <c r="F932" s="44">
        <f>F206/SUMIFS(F$3:F$722,$B$3:$B$722,$B932)*SUMIFS(Calculations!$E$3:$E$53,Calculations!$A$3:$A$53,$B932)</f>
        <v>3.1302536251484424E-4</v>
      </c>
      <c r="G932" s="44">
        <f>G206/SUMIFS(G$3:G$722,$B$3:$B$722,$B932)*SUMIFS(Calculations!$E$3:$E$53,Calculations!$A$3:$A$53,$B932)</f>
        <v>3.0891085330938677E-4</v>
      </c>
      <c r="H932" s="44">
        <f>H206/SUMIFS(H$3:H$722,$B$3:$B$722,$B932)*SUMIFS(Calculations!$E$3:$E$53,Calculations!$A$3:$A$53,$B932)</f>
        <v>3.0474557356248015E-4</v>
      </c>
      <c r="I932" s="44">
        <f>I206/SUMIFS(I$3:I$722,$B$3:$B$722,$B932)*SUMIFS(Calculations!$E$3:$E$53,Calculations!$A$3:$A$53,$B932)</f>
        <v>2.996098674744221E-4</v>
      </c>
      <c r="J932" s="44">
        <f>J206/SUMIFS(J$3:J$722,$B$3:$B$722,$B932)*SUMIFS(Calculations!$E$3:$E$53,Calculations!$A$3:$A$53,$B932)</f>
        <v>2.9457493023444116E-4</v>
      </c>
      <c r="K932" s="44">
        <f>K206/SUMIFS(K$3:K$722,$B$3:$B$722,$B932)*SUMIFS(Calculations!$E$3:$E$53,Calculations!$A$3:$A$53,$B932)</f>
        <v>2.1550950390899755E-4</v>
      </c>
      <c r="L932" s="44">
        <f>L206/SUMIFS(L$3:L$722,$B$3:$B$722,$B932)*SUMIFS(Calculations!$E$3:$E$53,Calculations!$A$3:$A$53,$B932)</f>
        <v>1.4555309073488795E-4</v>
      </c>
      <c r="M932" s="44">
        <f>M206/SUMIFS(M$3:M$722,$B$3:$B$722,$B932)*SUMIFS(Calculations!$E$3:$E$53,Calculations!$A$3:$A$53,$B932)</f>
        <v>1.4190511540705466E-4</v>
      </c>
      <c r="N932" s="44">
        <f>N206/SUMIFS(N$3:N$722,$B$3:$B$722,$B932)*SUMIFS(Calculations!$E$3:$E$53,Calculations!$A$3:$A$53,$B932)</f>
        <v>1.3842809660716146E-4</v>
      </c>
      <c r="O932" s="44">
        <f>O206/SUMIFS(O$3:O$722,$B$3:$B$722,$B932)*SUMIFS(Calculations!$E$3:$E$53,Calculations!$A$3:$A$53,$B932)</f>
        <v>1.3773097664785856E-4</v>
      </c>
      <c r="P932" s="44">
        <f>P206/SUMIFS(P$3:P$722,$B$3:$B$722,$B932)*SUMIFS(Calculations!$E$3:$E$53,Calculations!$A$3:$A$53,$B932)</f>
        <v>1.3704084285899484E-4</v>
      </c>
      <c r="Q932" s="44">
        <f>Q206/SUMIFS(Q$3:Q$722,$B$3:$B$722,$B932)*SUMIFS(Calculations!$E$3:$E$53,Calculations!$A$3:$A$53,$B932)</f>
        <v>1.3682267509299356E-4</v>
      </c>
      <c r="R932" s="44">
        <f>R206/SUMIFS(R$3:R$722,$B$3:$B$722,$B932)*SUMIFS(Calculations!$E$3:$E$53,Calculations!$A$3:$A$53,$B932)</f>
        <v>1.3660507368487635E-4</v>
      </c>
    </row>
    <row r="933" spans="2:18" ht="15.75" customHeight="1">
      <c r="B933" s="44" t="s">
        <v>55</v>
      </c>
      <c r="C933" s="44" t="s">
        <v>522</v>
      </c>
      <c r="D933" s="44" t="s">
        <v>534</v>
      </c>
      <c r="E933" s="44" t="str">
        <f t="shared" si="303"/>
        <v>nuclear</v>
      </c>
      <c r="F933" s="44">
        <f>F207/SUMIFS(F$3:F$722,$B$3:$B$722,$B933)*SUMIFS(Calculations!$E$3:$E$53,Calculations!$A$3:$A$53,$B933)</f>
        <v>3.020495844827174E-2</v>
      </c>
      <c r="G933" s="44">
        <f>G207/SUMIFS(G$3:G$722,$B$3:$B$722,$B933)*SUMIFS(Calculations!$E$3:$E$53,Calculations!$A$3:$A$53,$B933)</f>
        <v>3.0390171151601142E-2</v>
      </c>
      <c r="H933" s="44">
        <f>H207/SUMIFS(H$3:H$722,$B$3:$B$722,$B933)*SUMIFS(Calculations!$E$3:$E$53,Calculations!$A$3:$A$53,$B933)</f>
        <v>3.0577669267056684E-2</v>
      </c>
      <c r="I933" s="44">
        <f>I207/SUMIFS(I$3:I$722,$B$3:$B$722,$B933)*SUMIFS(Calculations!$E$3:$E$53,Calculations!$A$3:$A$53,$B933)</f>
        <v>3.0274711390200642E-2</v>
      </c>
      <c r="J933" s="44">
        <f>J207/SUMIFS(J$3:J$722,$B$3:$B$722,$B933)*SUMIFS(Calculations!$E$3:$E$53,Calculations!$A$3:$A$53,$B933)</f>
        <v>2.9977697918211855E-2</v>
      </c>
      <c r="K933" s="44">
        <f>K207/SUMIFS(K$3:K$722,$B$3:$B$722,$B933)*SUMIFS(Calculations!$E$3:$E$53,Calculations!$A$3:$A$53,$B933)</f>
        <v>2.8145300428684641E-2</v>
      </c>
      <c r="L933" s="44">
        <f>L207/SUMIFS(L$3:L$722,$B$3:$B$722,$B933)*SUMIFS(Calculations!$E$3:$E$53,Calculations!$A$3:$A$53,$B933)</f>
        <v>2.6524010797627343E-2</v>
      </c>
      <c r="M933" s="44">
        <f>M207/SUMIFS(M$3:M$722,$B$3:$B$722,$B933)*SUMIFS(Calculations!$E$3:$E$53,Calculations!$A$3:$A$53,$B933)</f>
        <v>2.5887595846018886E-2</v>
      </c>
      <c r="N933" s="44">
        <f>N207/SUMIFS(N$3:N$722,$B$3:$B$722,$B933)*SUMIFS(Calculations!$E$3:$E$53,Calculations!$A$3:$A$53,$B933)</f>
        <v>2.5281005463021422E-2</v>
      </c>
      <c r="O933" s="44">
        <f>O207/SUMIFS(O$3:O$722,$B$3:$B$722,$B933)*SUMIFS(Calculations!$E$3:$E$53,Calculations!$A$3:$A$53,$B933)</f>
        <v>2.5153691038193839E-2</v>
      </c>
      <c r="P933" s="44">
        <f>P207/SUMIFS(P$3:P$722,$B$3:$B$722,$B933)*SUMIFS(Calculations!$E$3:$E$53,Calculations!$A$3:$A$53,$B933)</f>
        <v>2.5027652491727424E-2</v>
      </c>
      <c r="Q933" s="44">
        <f>Q207/SUMIFS(Q$3:Q$722,$B$3:$B$722,$B933)*SUMIFS(Calculations!$E$3:$E$53,Calculations!$A$3:$A$53,$B933)</f>
        <v>2.4995124701444084E-2</v>
      </c>
      <c r="R933" s="44">
        <f>R207/SUMIFS(R$3:R$722,$B$3:$B$722,$B933)*SUMIFS(Calculations!$E$3:$E$53,Calculations!$A$3:$A$53,$B933)</f>
        <v>2.4962681352463947E-2</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1.2848358565521354E-4</v>
      </c>
      <c r="G935" s="44">
        <f>G209/SUMIFS(G$3:G$722,$B$3:$B$722,$B935)*SUMIFS(Calculations!$E$3:$E$53,Calculations!$A$3:$A$53,$B935)</f>
        <v>1.2927142955420156E-4</v>
      </c>
      <c r="H935" s="44">
        <f>H209/SUMIFS(H$3:H$722,$B$3:$B$722,$B935)*SUMIFS(Calculations!$E$3:$E$53,Calculations!$A$3:$A$53,$B935)</f>
        <v>1.3006899496779349E-4</v>
      </c>
      <c r="I935" s="44">
        <f>I209/SUMIFS(I$3:I$722,$B$3:$B$722,$B935)*SUMIFS(Calculations!$E$3:$E$53,Calculations!$A$3:$A$53,$B935)</f>
        <v>1.2878029548530232E-4</v>
      </c>
      <c r="J935" s="44">
        <f>J209/SUMIFS(J$3:J$722,$B$3:$B$722,$B935)*SUMIFS(Calculations!$E$3:$E$53,Calculations!$A$3:$A$53,$B935)</f>
        <v>1.2751688186616499E-4</v>
      </c>
      <c r="K935" s="44">
        <f>K209/SUMIFS(K$3:K$722,$B$3:$B$722,$B935)*SUMIFS(Calculations!$E$3:$E$53,Calculations!$A$3:$A$53,$B935)</f>
        <v>1.1972236692904747E-4</v>
      </c>
      <c r="L935" s="44">
        <f>L209/SUMIFS(L$3:L$722,$B$3:$B$722,$B935)*SUMIFS(Calculations!$E$3:$E$53,Calculations!$A$3:$A$53,$B935)</f>
        <v>1.1282584675867197E-4</v>
      </c>
      <c r="M935" s="44">
        <f>M209/SUMIFS(M$3:M$722,$B$3:$B$722,$B935)*SUMIFS(Calculations!$E$3:$E$53,Calculations!$A$3:$A$53,$B935)</f>
        <v>1.1011871259434995E-4</v>
      </c>
      <c r="N935" s="44">
        <f>N209/SUMIFS(N$3:N$722,$B$3:$B$722,$B935)*SUMIFS(Calculations!$E$3:$E$53,Calculations!$A$3:$A$53,$B935)</f>
        <v>1.075384439419379E-4</v>
      </c>
      <c r="O935" s="44">
        <f>O209/SUMIFS(O$3:O$722,$B$3:$B$722,$B935)*SUMIFS(Calculations!$E$3:$E$53,Calculations!$A$3:$A$53,$B935)</f>
        <v>1.069968833953312E-4</v>
      </c>
      <c r="P935" s="44">
        <f>P209/SUMIFS(P$3:P$722,$B$3:$B$722,$B935)*SUMIFS(Calculations!$E$3:$E$53,Calculations!$A$3:$A$53,$B935)</f>
        <v>1.0646075008435478E-4</v>
      </c>
      <c r="Q935" s="44">
        <f>Q209/SUMIFS(Q$3:Q$722,$B$3:$B$722,$B935)*SUMIFS(Calculations!$E$3:$E$53,Calculations!$A$3:$A$53,$B935)</f>
        <v>1.063223858109458E-4</v>
      </c>
      <c r="R935" s="44">
        <f>R209/SUMIFS(R$3:R$722,$B$3:$B$722,$B935)*SUMIFS(Calculations!$E$3:$E$53,Calculations!$A$3:$A$53,$B935)</f>
        <v>1.0618438072761584E-4</v>
      </c>
    </row>
    <row r="936" spans="2:18" ht="15.75" customHeight="1">
      <c r="B936" s="44" t="s">
        <v>55</v>
      </c>
      <c r="C936" s="44" t="s">
        <v>522</v>
      </c>
      <c r="D936" s="44" t="s">
        <v>537</v>
      </c>
      <c r="E936" s="44" t="str">
        <f t="shared" si="303"/>
        <v>solar PV</v>
      </c>
      <c r="F936" s="44">
        <f>F210/SUMIFS(F$3:F$722,$B$3:$B$722,$B936)*SUMIFS(Calculations!$E$3:$E$53,Calculations!$A$3:$A$53,$B936)</f>
        <v>2.5351018009988621E-4</v>
      </c>
      <c r="G936" s="44">
        <f>G210/SUMIFS(G$3:G$722,$B$3:$B$722,$B936)*SUMIFS(Calculations!$E$3:$E$53,Calculations!$A$3:$A$53,$B936)</f>
        <v>2.7721797552867391E-4</v>
      </c>
      <c r="H936" s="44">
        <f>H210/SUMIFS(H$3:H$722,$B$3:$B$722,$B936)*SUMIFS(Calculations!$E$3:$E$53,Calculations!$A$3:$A$53,$B936)</f>
        <v>3.012183107356898E-4</v>
      </c>
      <c r="I936" s="44">
        <f>I210/SUMIFS(I$3:I$722,$B$3:$B$722,$B936)*SUMIFS(Calculations!$E$3:$E$53,Calculations!$A$3:$A$53,$B936)</f>
        <v>3.1751876899936552E-4</v>
      </c>
      <c r="J936" s="44">
        <f>J210/SUMIFS(J$3:J$722,$B$3:$B$722,$B936)*SUMIFS(Calculations!$E$3:$E$53,Calculations!$A$3:$A$53,$B936)</f>
        <v>3.3349939229308881E-4</v>
      </c>
      <c r="K936" s="44">
        <f>K210/SUMIFS(K$3:K$722,$B$3:$B$722,$B936)*SUMIFS(Calculations!$E$3:$E$53,Calculations!$A$3:$A$53,$B936)</f>
        <v>3.3418462653322299E-4</v>
      </c>
      <c r="L936" s="44">
        <f>L210/SUMIFS(L$3:L$722,$B$3:$B$722,$B936)*SUMIFS(Calculations!$E$3:$E$53,Calculations!$A$3:$A$53,$B936)</f>
        <v>3.3479091592988756E-4</v>
      </c>
      <c r="M936" s="44">
        <f>M210/SUMIFS(M$3:M$722,$B$3:$B$722,$B936)*SUMIFS(Calculations!$E$3:$E$53,Calculations!$A$3:$A$53,$B936)</f>
        <v>3.5512349753808326E-4</v>
      </c>
      <c r="N936" s="44">
        <f>N210/SUMIFS(N$3:N$722,$B$3:$B$722,$B936)*SUMIFS(Calculations!$E$3:$E$53,Calculations!$A$3:$A$53,$B936)</f>
        <v>3.7450322523598138E-4</v>
      </c>
      <c r="O936" s="44">
        <f>O210/SUMIFS(O$3:O$722,$B$3:$B$722,$B936)*SUMIFS(Calculations!$E$3:$E$53,Calculations!$A$3:$A$53,$B936)</f>
        <v>4.085447405308936E-4</v>
      </c>
      <c r="P936" s="44">
        <f>P210/SUMIFS(P$3:P$722,$B$3:$B$722,$B936)*SUMIFS(Calculations!$E$3:$E$53,Calculations!$A$3:$A$53,$B936)</f>
        <v>4.4224510962179403E-4</v>
      </c>
      <c r="Q936" s="44">
        <f>Q210/SUMIFS(Q$3:Q$722,$B$3:$B$722,$B936)*SUMIFS(Calculations!$E$3:$E$53,Calculations!$A$3:$A$53,$B936)</f>
        <v>4.876197294968168E-4</v>
      </c>
      <c r="R936" s="44">
        <f>R210/SUMIFS(R$3:R$722,$B$3:$B$722,$B936)*SUMIFS(Calculations!$E$3:$E$53,Calculations!$A$3:$A$53,$B936)</f>
        <v>5.3287655803092577E-4</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3.2898656994871452E-5</v>
      </c>
      <c r="G938" s="44">
        <f>G212/SUMIFS(G$3:G$722,$B$3:$B$722,$B938)*SUMIFS(Calculations!$E$3:$E$53,Calculations!$A$3:$A$53,$B938)</f>
        <v>3.3100387091880588E-5</v>
      </c>
      <c r="H938" s="44">
        <f>H212/SUMIFS(H$3:H$722,$B$3:$B$722,$B938)*SUMIFS(Calculations!$E$3:$E$53,Calculations!$A$3:$A$53,$B938)</f>
        <v>3.33046064156092E-5</v>
      </c>
      <c r="I938" s="44">
        <f>I212/SUMIFS(I$3:I$722,$B$3:$B$722,$B938)*SUMIFS(Calculations!$E$3:$E$53,Calculations!$A$3:$A$53,$B938)</f>
        <v>3.2974630551161293E-5</v>
      </c>
      <c r="J938" s="44">
        <f>J212/SUMIFS(J$3:J$722,$B$3:$B$722,$B938)*SUMIFS(Calculations!$E$3:$E$53,Calculations!$A$3:$A$53,$B938)</f>
        <v>3.2651129217612064E-5</v>
      </c>
      <c r="K938" s="44">
        <f>K212/SUMIFS(K$3:K$722,$B$3:$B$722,$B938)*SUMIFS(Calculations!$E$3:$E$53,Calculations!$A$3:$A$53,$B938)</f>
        <v>1.2041370473029989E-2</v>
      </c>
      <c r="L938" s="44">
        <f>L212/SUMIFS(L$3:L$722,$B$3:$B$722,$B938)*SUMIFS(Calculations!$E$3:$E$53,Calculations!$A$3:$A$53,$B938)</f>
        <v>2.2666582669442551E-2</v>
      </c>
      <c r="M938" s="44">
        <f>M212/SUMIFS(M$3:M$722,$B$3:$B$722,$B938)*SUMIFS(Calculations!$E$3:$E$53,Calculations!$A$3:$A$53,$B938)</f>
        <v>2.7142982303496908E-2</v>
      </c>
      <c r="N938" s="44">
        <f>N212/SUMIFS(N$3:N$722,$B$3:$B$722,$B938)*SUMIFS(Calculations!$E$3:$E$53,Calculations!$A$3:$A$53,$B938)</f>
        <v>3.1409602629760634E-2</v>
      </c>
      <c r="O938" s="44">
        <f>O212/SUMIFS(O$3:O$722,$B$3:$B$722,$B938)*SUMIFS(Calculations!$E$3:$E$53,Calculations!$A$3:$A$53,$B938)</f>
        <v>3.2400917386220147E-2</v>
      </c>
      <c r="P938" s="44">
        <f>P212/SUMIFS(P$3:P$722,$B$3:$B$722,$B938)*SUMIFS(Calculations!$E$3:$E$53,Calculations!$A$3:$A$53,$B938)</f>
        <v>3.3382297706353384E-2</v>
      </c>
      <c r="Q938" s="44">
        <f>Q212/SUMIFS(Q$3:Q$722,$B$3:$B$722,$B938)*SUMIFS(Calculations!$E$3:$E$53,Calculations!$A$3:$A$53,$B938)</f>
        <v>3.417168224351827E-2</v>
      </c>
      <c r="R938" s="44">
        <f>R212/SUMIFS(R$3:R$722,$B$3:$B$722,$B938)*SUMIFS(Calculations!$E$3:$E$53,Calculations!$A$3:$A$53,$B938)</f>
        <v>3.495901755881891E-2</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4.7593212545472434E-2</v>
      </c>
      <c r="G1120" s="44">
        <f>G394/SUMIFS(G$3:G$722,$B$3:$B$722,$B1120)*SUMIFS(Calculations!$E$3:$E$53,Calculations!$A$3:$A$53,$B1120)</f>
        <v>4.3096546597170292E-2</v>
      </c>
      <c r="H1120" s="44">
        <f>H394/SUMIFS(H$3:H$722,$B$3:$B$722,$B1120)*SUMIFS(Calculations!$E$3:$E$53,Calculations!$A$3:$A$53,$B1120)</f>
        <v>3.8644055050092267E-2</v>
      </c>
      <c r="I1120" s="44">
        <f>I394/SUMIFS(I$3:I$722,$B$3:$B$722,$B1120)*SUMIFS(Calculations!$E$3:$E$53,Calculations!$A$3:$A$53,$B1120)</f>
        <v>3.7915284651178723E-2</v>
      </c>
      <c r="J1120" s="44">
        <f>J394/SUMIFS(J$3:J$722,$B$3:$B$722,$B1120)*SUMIFS(Calculations!$E$3:$E$53,Calculations!$A$3:$A$53,$B1120)</f>
        <v>3.71763927355118E-2</v>
      </c>
      <c r="K1120" s="44">
        <f>K394/SUMIFS(K$3:K$722,$B$3:$B$722,$B1120)*SUMIFS(Calculations!$E$3:$E$53,Calculations!$A$3:$A$53,$B1120)</f>
        <v>4.0777365131397098E-2</v>
      </c>
      <c r="L1120" s="44">
        <f>L394/SUMIFS(L$3:L$722,$B$3:$B$722,$B1120)*SUMIFS(Calculations!$E$3:$E$53,Calculations!$A$3:$A$53,$B1120)</f>
        <v>4.4191166588576539E-2</v>
      </c>
      <c r="M1120" s="44">
        <f>M394/SUMIFS(M$3:M$722,$B$3:$B$722,$B1120)*SUMIFS(Calculations!$E$3:$E$53,Calculations!$A$3:$A$53,$B1120)</f>
        <v>4.1647198756497104E-2</v>
      </c>
      <c r="N1120" s="44">
        <f>N394/SUMIFS(N$3:N$722,$B$3:$B$722,$B1120)*SUMIFS(Calculations!$E$3:$E$53,Calculations!$A$3:$A$53,$B1120)</f>
        <v>3.9052570076928264E-2</v>
      </c>
      <c r="O1120" s="44">
        <f>O394/SUMIFS(O$3:O$722,$B$3:$B$722,$B1120)*SUMIFS(Calculations!$E$3:$E$53,Calculations!$A$3:$A$53,$B1120)</f>
        <v>3.8263375384865482E-2</v>
      </c>
      <c r="P1120" s="44">
        <f>P394/SUMIFS(P$3:P$722,$B$3:$B$722,$B1120)*SUMIFS(Calculations!$E$3:$E$53,Calculations!$A$3:$A$53,$B1120)</f>
        <v>3.7459030564024401E-2</v>
      </c>
      <c r="Q1120" s="44">
        <f>Q394/SUMIFS(Q$3:Q$722,$B$3:$B$722,$B1120)*SUMIFS(Calculations!$E$3:$E$53,Calculations!$A$3:$A$53,$B1120)</f>
        <v>3.9806133582342432E-2</v>
      </c>
      <c r="R1120" s="44">
        <f>R394/SUMIFS(R$3:R$722,$B$3:$B$722,$B1120)*SUMIFS(Calculations!$E$3:$E$53,Calculations!$A$3:$A$53,$B1120)</f>
        <v>4.2069425076682966E-2</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7.2270001057321382E-3</v>
      </c>
      <c r="G1123" s="44">
        <f>G397/SUMIFS(G$3:G$722,$B$3:$B$722,$B1123)*SUMIFS(Calculations!$E$3:$E$53,Calculations!$A$3:$A$53,$B1123)</f>
        <v>7.1913265350655895E-3</v>
      </c>
      <c r="H1123" s="44">
        <f>H397/SUMIFS(H$3:H$722,$B$3:$B$722,$B1123)*SUMIFS(Calculations!$E$3:$E$53,Calculations!$A$3:$A$53,$B1123)</f>
        <v>7.156003414853185E-3</v>
      </c>
      <c r="I1123" s="44">
        <f>I397/SUMIFS(I$3:I$722,$B$3:$B$722,$B1123)*SUMIFS(Calculations!$E$3:$E$53,Calculations!$A$3:$A$53,$B1123)</f>
        <v>7.205942987178633E-3</v>
      </c>
      <c r="J1123" s="44">
        <f>J397/SUMIFS(J$3:J$722,$B$3:$B$722,$B1123)*SUMIFS(Calculations!$E$3:$E$53,Calculations!$A$3:$A$53,$B1123)</f>
        <v>7.2565761445052062E-3</v>
      </c>
      <c r="K1123" s="44">
        <f>K397/SUMIFS(K$3:K$722,$B$3:$B$722,$B1123)*SUMIFS(Calculations!$E$3:$E$53,Calculations!$A$3:$A$53,$B1123)</f>
        <v>7.06295334251506E-3</v>
      </c>
      <c r="L1123" s="44">
        <f>L397/SUMIFS(L$3:L$722,$B$3:$B$722,$B1123)*SUMIFS(Calculations!$E$3:$E$53,Calculations!$A$3:$A$53,$B1123)</f>
        <v>6.8793946447776371E-3</v>
      </c>
      <c r="M1123" s="44">
        <f>M397/SUMIFS(M$3:M$722,$B$3:$B$722,$B1123)*SUMIFS(Calculations!$E$3:$E$53,Calculations!$A$3:$A$53,$B1123)</f>
        <v>7.0952371532689218E-3</v>
      </c>
      <c r="N1123" s="44">
        <f>N397/SUMIFS(N$3:N$722,$B$3:$B$722,$B1123)*SUMIFS(Calculations!$E$3:$E$53,Calculations!$A$3:$A$53,$B1123)</f>
        <v>7.3153779725590017E-3</v>
      </c>
      <c r="O1123" s="44">
        <f>O397/SUMIFS(O$3:O$722,$B$3:$B$722,$B1123)*SUMIFS(Calculations!$E$3:$E$53,Calculations!$A$3:$A$53,$B1123)</f>
        <v>7.384347710703904E-3</v>
      </c>
      <c r="P1123" s="44">
        <f>P397/SUMIFS(P$3:P$722,$B$3:$B$722,$B1123)*SUMIFS(Calculations!$E$3:$E$53,Calculations!$A$3:$A$53,$B1123)</f>
        <v>7.4546414572654969E-3</v>
      </c>
      <c r="Q1123" s="44">
        <f>Q397/SUMIFS(Q$3:Q$722,$B$3:$B$722,$B1123)*SUMIFS(Calculations!$E$3:$E$53,Calculations!$A$3:$A$53,$B1123)</f>
        <v>7.3191248849800283E-3</v>
      </c>
      <c r="R1123" s="44">
        <f>R397/SUMIFS(R$3:R$722,$B$3:$B$722,$B1123)*SUMIFS(Calculations!$E$3:$E$53,Calculations!$A$3:$A$53,$B1123)</f>
        <v>7.1884474059762801E-3</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4.7452785973059547E-2</v>
      </c>
      <c r="G1125" s="44">
        <f>G399/SUMIFS(G$3:G$722,$B$3:$B$722,$B1125)*SUMIFS(Calculations!$E$3:$E$53,Calculations!$A$3:$A$53,$B1125)</f>
        <v>5.2518922723283235E-2</v>
      </c>
      <c r="H1125" s="44">
        <f>H399/SUMIFS(H$3:H$722,$B$3:$B$722,$B1125)*SUMIFS(Calculations!$E$3:$E$53,Calculations!$A$3:$A$53,$B1125)</f>
        <v>5.7535290698144524E-2</v>
      </c>
      <c r="I1125" s="44">
        <f>I399/SUMIFS(I$3:I$722,$B$3:$B$722,$B1125)*SUMIFS(Calculations!$E$3:$E$53,Calculations!$A$3:$A$53,$B1125)</f>
        <v>5.7886087115024E-2</v>
      </c>
      <c r="J1125" s="44">
        <f>J399/SUMIFS(J$3:J$722,$B$3:$B$722,$B1125)*SUMIFS(Calculations!$E$3:$E$53,Calculations!$A$3:$A$53,$B1125)</f>
        <v>5.8241755562677196E-2</v>
      </c>
      <c r="K1125" s="44">
        <f>K399/SUMIFS(K$3:K$722,$B$3:$B$722,$B1125)*SUMIFS(Calculations!$E$3:$E$53,Calculations!$A$3:$A$53,$B1125)</f>
        <v>5.6256551338845114E-2</v>
      </c>
      <c r="L1125" s="44">
        <f>L399/SUMIFS(L$3:L$722,$B$3:$B$722,$B1125)*SUMIFS(Calculations!$E$3:$E$53,Calculations!$A$3:$A$53,$B1125)</f>
        <v>5.437453383716679E-2</v>
      </c>
      <c r="M1125" s="44">
        <f>M399/SUMIFS(M$3:M$722,$B$3:$B$722,$B1125)*SUMIFS(Calculations!$E$3:$E$53,Calculations!$A$3:$A$53,$B1125)</f>
        <v>5.5322724731900697E-2</v>
      </c>
      <c r="N1125" s="44">
        <f>N399/SUMIFS(N$3:N$722,$B$3:$B$722,$B1125)*SUMIFS(Calculations!$E$3:$E$53,Calculations!$A$3:$A$53,$B1125)</f>
        <v>5.6289798001522846E-2</v>
      </c>
      <c r="O1125" s="44">
        <f>O399/SUMIFS(O$3:O$722,$B$3:$B$722,$B1125)*SUMIFS(Calculations!$E$3:$E$53,Calculations!$A$3:$A$53,$B1125)</f>
        <v>5.666597840123435E-2</v>
      </c>
      <c r="P1125" s="44">
        <f>P399/SUMIFS(P$3:P$722,$B$3:$B$722,$B1125)*SUMIFS(Calculations!$E$3:$E$53,Calculations!$A$3:$A$53,$B1125)</f>
        <v>5.7049380316190196E-2</v>
      </c>
      <c r="Q1125" s="44">
        <f>Q399/SUMIFS(Q$3:Q$722,$B$3:$B$722,$B1125)*SUMIFS(Calculations!$E$3:$E$53,Calculations!$A$3:$A$53,$B1125)</f>
        <v>5.5662894750883887E-2</v>
      </c>
      <c r="R1125" s="44">
        <f>R399/SUMIFS(R$3:R$722,$B$3:$B$722,$B1125)*SUMIFS(Calculations!$E$3:$E$53,Calculations!$A$3:$A$53,$B1125)</f>
        <v>5.4325918502933564E-2</v>
      </c>
    </row>
    <row r="1126" spans="2:18" ht="15.75" customHeight="1">
      <c r="B1126" s="44" t="s">
        <v>89</v>
      </c>
      <c r="C1126" s="44" t="s">
        <v>522</v>
      </c>
      <c r="D1126" s="44" t="s">
        <v>532</v>
      </c>
      <c r="E1126" s="44" t="str">
        <f t="shared" si="306"/>
        <v>natural gas nonpeaker</v>
      </c>
      <c r="F1126" s="44">
        <f>F400/SUMIFS(F$3:F$722,$B$3:$B$722,$B1126)*SUMIFS(Calculations!$E$3:$E$53,Calculations!$A$3:$A$53,$B1126)</f>
        <v>9.2742303410672496E-4</v>
      </c>
      <c r="G1126" s="44">
        <f>G400/SUMIFS(G$3:G$722,$B$3:$B$722,$B1126)*SUMIFS(Calculations!$E$3:$E$53,Calculations!$A$3:$A$53,$B1126)</f>
        <v>6.7552987654991915E-4</v>
      </c>
      <c r="H1126" s="44">
        <f>H400/SUMIFS(H$3:H$722,$B$3:$B$722,$B1126)*SUMIFS(Calculations!$E$3:$E$53,Calculations!$A$3:$A$53,$B1126)</f>
        <v>4.2611127003503195E-4</v>
      </c>
      <c r="I1126" s="44">
        <f>I400/SUMIFS(I$3:I$722,$B$3:$B$722,$B1126)*SUMIFS(Calculations!$E$3:$E$53,Calculations!$A$3:$A$53,$B1126)</f>
        <v>5.3740270829777783E-4</v>
      </c>
      <c r="J1126" s="44">
        <f>J400/SUMIFS(J$3:J$722,$B$3:$B$722,$B1126)*SUMIFS(Calculations!$E$3:$E$53,Calculations!$A$3:$A$53,$B1126)</f>
        <v>6.502398160314084E-4</v>
      </c>
      <c r="K1126" s="44">
        <f>K400/SUMIFS(K$3:K$722,$B$3:$B$722,$B1126)*SUMIFS(Calculations!$E$3:$E$53,Calculations!$A$3:$A$53,$B1126)</f>
        <v>4.4729173298088811E-4</v>
      </c>
      <c r="L1126" s="44">
        <f>L400/SUMIFS(L$3:L$722,$B$3:$B$722,$B1126)*SUMIFS(Calculations!$E$3:$E$53,Calculations!$A$3:$A$53,$B1126)</f>
        <v>2.5489246259455999E-4</v>
      </c>
      <c r="M1126" s="44">
        <f>M400/SUMIFS(M$3:M$722,$B$3:$B$722,$B1126)*SUMIFS(Calculations!$E$3:$E$53,Calculations!$A$3:$A$53,$B1126)</f>
        <v>2.4450920555454421E-4</v>
      </c>
      <c r="N1126" s="44">
        <f>N400/SUMIFS(N$3:N$722,$B$3:$B$722,$B1126)*SUMIFS(Calculations!$E$3:$E$53,Calculations!$A$3:$A$53,$B1126)</f>
        <v>2.3391917522332779E-4</v>
      </c>
      <c r="O1126" s="44">
        <f>O400/SUMIFS(O$3:O$722,$B$3:$B$722,$B1126)*SUMIFS(Calculations!$E$3:$E$53,Calculations!$A$3:$A$53,$B1126)</f>
        <v>1.6432508503212004E-4</v>
      </c>
      <c r="P1126" s="44">
        <f>P400/SUMIFS(P$3:P$722,$B$3:$B$722,$B1126)*SUMIFS(Calculations!$E$3:$E$53,Calculations!$A$3:$A$53,$B1126)</f>
        <v>9.3395000770996463E-5</v>
      </c>
      <c r="Q1126" s="44">
        <f>Q400/SUMIFS(Q$3:Q$722,$B$3:$B$722,$B1126)*SUMIFS(Calculations!$E$3:$E$53,Calculations!$A$3:$A$53,$B1126)</f>
        <v>9.1697190025082109E-5</v>
      </c>
      <c r="R1126" s="44">
        <f>R400/SUMIFS(R$3:R$722,$B$3:$B$722,$B1126)*SUMIFS(Calculations!$E$3:$E$53,Calculations!$A$3:$A$53,$B1126)</f>
        <v>9.0060005551184704E-5</v>
      </c>
    </row>
    <row r="1127" spans="2:18" ht="15.75" customHeight="1">
      <c r="B1127" s="44" t="s">
        <v>89</v>
      </c>
      <c r="C1127" s="44" t="s">
        <v>522</v>
      </c>
      <c r="D1127" s="44" t="s">
        <v>533</v>
      </c>
      <c r="E1127" s="44" t="str">
        <f t="shared" si="306"/>
        <v>natural gas peaker</v>
      </c>
      <c r="F1127" s="44">
        <f>F401/SUMIFS(F$3:F$722,$B$3:$B$722,$B1127)*SUMIFS(Calculations!$E$3:$E$53,Calculations!$A$3:$A$53,$B1127)</f>
        <v>1.0940764364997626E-3</v>
      </c>
      <c r="G1127" s="44">
        <f>G401/SUMIFS(G$3:G$722,$B$3:$B$722,$B1127)*SUMIFS(Calculations!$E$3:$E$53,Calculations!$A$3:$A$53,$B1127)</f>
        <v>1.0036282962639534E-3</v>
      </c>
      <c r="H1127" s="44">
        <f>H401/SUMIFS(H$3:H$722,$B$3:$B$722,$B1127)*SUMIFS(Calculations!$E$3:$E$53,Calculations!$A$3:$A$53,$B1127)</f>
        <v>9.140687015600314E-4</v>
      </c>
      <c r="I1127" s="44">
        <f>I401/SUMIFS(I$3:I$722,$B$3:$B$722,$B1127)*SUMIFS(Calculations!$E$3:$E$53,Calculations!$A$3:$A$53,$B1127)</f>
        <v>8.0599426998129457E-4</v>
      </c>
      <c r="J1127" s="44">
        <f>J401/SUMIFS(J$3:J$722,$B$3:$B$722,$B1127)*SUMIFS(Calculations!$E$3:$E$53,Calculations!$A$3:$A$53,$B1127)</f>
        <v>6.9641884828074705E-4</v>
      </c>
      <c r="K1127" s="44">
        <f>K401/SUMIFS(K$3:K$722,$B$3:$B$722,$B1127)*SUMIFS(Calculations!$E$3:$E$53,Calculations!$A$3:$A$53,$B1127)</f>
        <v>6.6826051440864822E-4</v>
      </c>
      <c r="L1127" s="44">
        <f>L401/SUMIFS(L$3:L$722,$B$3:$B$722,$B1127)*SUMIFS(Calculations!$E$3:$E$53,Calculations!$A$3:$A$53,$B1127)</f>
        <v>6.4156579125160447E-4</v>
      </c>
      <c r="M1127" s="44">
        <f>M401/SUMIFS(M$3:M$722,$B$3:$B$722,$B1127)*SUMIFS(Calculations!$E$3:$E$53,Calculations!$A$3:$A$53,$B1127)</f>
        <v>6.3815050882828244E-4</v>
      </c>
      <c r="N1127" s="44">
        <f>N401/SUMIFS(N$3:N$722,$B$3:$B$722,$B1127)*SUMIFS(Calculations!$E$3:$E$53,Calculations!$A$3:$A$53,$B1127)</f>
        <v>6.3466721410551251E-4</v>
      </c>
      <c r="O1127" s="44">
        <f>O401/SUMIFS(O$3:O$722,$B$3:$B$722,$B1127)*SUMIFS(Calculations!$E$3:$E$53,Calculations!$A$3:$A$53,$B1127)</f>
        <v>5.8078822290281355E-4</v>
      </c>
      <c r="P1127" s="44">
        <f>P401/SUMIFS(P$3:P$722,$B$3:$B$722,$B1127)*SUMIFS(Calculations!$E$3:$E$53,Calculations!$A$3:$A$53,$B1127)</f>
        <v>5.2587491955461362E-4</v>
      </c>
      <c r="Q1127" s="44">
        <f>Q401/SUMIFS(Q$3:Q$722,$B$3:$B$722,$B1127)*SUMIFS(Calculations!$E$3:$E$53,Calculations!$A$3:$A$53,$B1127)</f>
        <v>5.1631513496168987E-4</v>
      </c>
      <c r="R1127" s="44">
        <f>R401/SUMIFS(R$3:R$722,$B$3:$B$722,$B1127)*SUMIFS(Calculations!$E$3:$E$53,Calculations!$A$3:$A$53,$B1127)</f>
        <v>5.0709671591999078E-4</v>
      </c>
    </row>
    <row r="1128" spans="2:18" ht="15.75" customHeight="1">
      <c r="B1128" s="44" t="s">
        <v>89</v>
      </c>
      <c r="C1128" s="44" t="s">
        <v>522</v>
      </c>
      <c r="D1128" s="44" t="s">
        <v>534</v>
      </c>
      <c r="E1128" s="44" t="str">
        <f t="shared" si="306"/>
        <v>nuclear</v>
      </c>
      <c r="F1128" s="44">
        <f>F402/SUMIFS(F$3:F$722,$B$3:$B$722,$B1128)*SUMIFS(Calculations!$E$3:$E$53,Calculations!$A$3:$A$53,$B1128)</f>
        <v>4.3677731245910414E-2</v>
      </c>
      <c r="G1128" s="44">
        <f>G402/SUMIFS(G$3:G$722,$B$3:$B$722,$B1128)*SUMIFS(Calculations!$E$3:$E$53,Calculations!$A$3:$A$53,$B1128)</f>
        <v>4.3462131327637321E-2</v>
      </c>
      <c r="H1128" s="44">
        <f>H402/SUMIFS(H$3:H$722,$B$3:$B$722,$B1128)*SUMIFS(Calculations!$E$3:$E$53,Calculations!$A$3:$A$53,$B1128)</f>
        <v>4.3248649422443941E-2</v>
      </c>
      <c r="I1128" s="44">
        <f>I402/SUMIFS(I$3:I$722,$B$3:$B$722,$B1128)*SUMIFS(Calculations!$E$3:$E$53,Calculations!$A$3:$A$53,$B1128)</f>
        <v>4.3546907356399163E-2</v>
      </c>
      <c r="J1128" s="44">
        <f>J402/SUMIFS(J$3:J$722,$B$3:$B$722,$B1128)*SUMIFS(Calculations!$E$3:$E$53,Calculations!$A$3:$A$53,$B1128)</f>
        <v>4.3849307641196107E-2</v>
      </c>
      <c r="K1128" s="44">
        <f>K402/SUMIFS(K$3:K$722,$B$3:$B$722,$B1128)*SUMIFS(Calculations!$E$3:$E$53,Calculations!$A$3:$A$53,$B1128)</f>
        <v>4.2679303269748115E-2</v>
      </c>
      <c r="L1128" s="44">
        <f>L402/SUMIFS(L$3:L$722,$B$3:$B$722,$B1128)*SUMIFS(Calculations!$E$3:$E$53,Calculations!$A$3:$A$53,$B1128)</f>
        <v>4.157011325409584E-2</v>
      </c>
      <c r="M1128" s="44">
        <f>M402/SUMIFS(M$3:M$722,$B$3:$B$722,$B1128)*SUMIFS(Calculations!$E$3:$E$53,Calculations!$A$3:$A$53,$B1128)</f>
        <v>4.1979948344846751E-2</v>
      </c>
      <c r="N1128" s="44">
        <f>N402/SUMIFS(N$3:N$722,$B$3:$B$722,$B1128)*SUMIFS(Calculations!$E$3:$E$53,Calculations!$A$3:$A$53,$B1128)</f>
        <v>4.2397944935427367E-2</v>
      </c>
      <c r="O1128" s="44">
        <f>O402/SUMIFS(O$3:O$722,$B$3:$B$722,$B1128)*SUMIFS(Calculations!$E$3:$E$53,Calculations!$A$3:$A$53,$B1128)</f>
        <v>4.2801031473605609E-2</v>
      </c>
      <c r="P1128" s="44">
        <f>P402/SUMIFS(P$3:P$722,$B$3:$B$722,$B1128)*SUMIFS(Calculations!$E$3:$E$53,Calculations!$A$3:$A$53,$B1128)</f>
        <v>4.3211856042745793E-2</v>
      </c>
      <c r="Q1128" s="44">
        <f>Q402/SUMIFS(Q$3:Q$722,$B$3:$B$722,$B1128)*SUMIFS(Calculations!$E$3:$E$53,Calculations!$A$3:$A$53,$B1128)</f>
        <v>4.2426315564833381E-2</v>
      </c>
      <c r="R1128" s="44">
        <f>R402/SUMIFS(R$3:R$722,$B$3:$B$722,$B1128)*SUMIFS(Calculations!$E$3:$E$53,Calculations!$A$3:$A$53,$B1128)</f>
        <v>4.1668825557686855E-2</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3.6783271609699031E-4</v>
      </c>
      <c r="G1130" s="44">
        <f>G404/SUMIFS(G$3:G$722,$B$3:$B$722,$B1130)*SUMIFS(Calculations!$E$3:$E$53,Calculations!$A$3:$A$53,$B1130)</f>
        <v>3.6601703791805309E-4</v>
      </c>
      <c r="H1130" s="44">
        <f>H404/SUMIFS(H$3:H$722,$B$3:$B$722,$B1130)*SUMIFS(Calculations!$E$3:$E$53,Calculations!$A$3:$A$53,$B1130)</f>
        <v>3.6421919662032792E-4</v>
      </c>
      <c r="I1130" s="44">
        <f>I404/SUMIFS(I$3:I$722,$B$3:$B$722,$B1130)*SUMIFS(Calculations!$E$3:$E$53,Calculations!$A$3:$A$53,$B1130)</f>
        <v>3.6673098060760858E-4</v>
      </c>
      <c r="J1130" s="44">
        <f>J404/SUMIFS(J$3:J$722,$B$3:$B$722,$B1130)*SUMIFS(Calculations!$E$3:$E$53,Calculations!$A$3:$A$53,$B1130)</f>
        <v>3.6927764946911856E-4</v>
      </c>
      <c r="K1130" s="44">
        <f>K404/SUMIFS(K$3:K$722,$B$3:$B$722,$B1130)*SUMIFS(Calculations!$E$3:$E$53,Calculations!$A$3:$A$53,$B1130)</f>
        <v>3.594244388393801E-4</v>
      </c>
      <c r="L1130" s="44">
        <f>L404/SUMIFS(L$3:L$722,$B$3:$B$722,$B1130)*SUMIFS(Calculations!$E$3:$E$53,Calculations!$A$3:$A$53,$B1130)</f>
        <v>3.5008337728496982E-4</v>
      </c>
      <c r="M1130" s="44">
        <f>M404/SUMIFS(M$3:M$722,$B$3:$B$722,$B1130)*SUMIFS(Calculations!$E$3:$E$53,Calculations!$A$3:$A$53,$B1130)</f>
        <v>3.5353481009254894E-4</v>
      </c>
      <c r="N1130" s="44">
        <f>N404/SUMIFS(N$3:N$722,$B$3:$B$722,$B1130)*SUMIFS(Calculations!$E$3:$E$53,Calculations!$A$3:$A$53,$B1130)</f>
        <v>3.570549751021944E-4</v>
      </c>
      <c r="O1130" s="44">
        <f>O404/SUMIFS(O$3:O$722,$B$3:$B$722,$B1130)*SUMIFS(Calculations!$E$3:$E$53,Calculations!$A$3:$A$53,$B1130)</f>
        <v>3.6044957486575514E-4</v>
      </c>
      <c r="P1130" s="44">
        <f>P404/SUMIFS(P$3:P$722,$B$3:$B$722,$B1130)*SUMIFS(Calculations!$E$3:$E$53,Calculations!$A$3:$A$53,$B1130)</f>
        <v>3.6390934058150201E-4</v>
      </c>
      <c r="Q1130" s="44">
        <f>Q404/SUMIFS(Q$3:Q$722,$B$3:$B$722,$B1130)*SUMIFS(Calculations!$E$3:$E$53,Calculations!$A$3:$A$53,$B1130)</f>
        <v>3.5729389881398337E-4</v>
      </c>
      <c r="R1130" s="44">
        <f>R404/SUMIFS(R$3:R$722,$B$3:$B$722,$B1130)*SUMIFS(Calculations!$E$3:$E$53,Calculations!$A$3:$A$53,$B1130)</f>
        <v>3.5091468453711717E-4</v>
      </c>
    </row>
    <row r="1131" spans="2:18" ht="15.75" customHeight="1">
      <c r="B1131" s="44" t="s">
        <v>89</v>
      </c>
      <c r="C1131" s="44" t="s">
        <v>522</v>
      </c>
      <c r="D1131" s="44" t="s">
        <v>537</v>
      </c>
      <c r="E1131" s="44" t="str">
        <f t="shared" si="306"/>
        <v>solar PV</v>
      </c>
      <c r="F1131" s="44">
        <f>F405/SUMIFS(F$3:F$722,$B$3:$B$722,$B1131)*SUMIFS(Calculations!$E$3:$E$53,Calculations!$A$3:$A$53,$B1131)</f>
        <v>5.7583416567285207E-4</v>
      </c>
      <c r="G1131" s="44">
        <f>G405/SUMIFS(G$3:G$722,$B$3:$B$722,$B1131)*SUMIFS(Calculations!$E$3:$E$53,Calculations!$A$3:$A$53,$B1131)</f>
        <v>6.0305526312460285E-4</v>
      </c>
      <c r="H1131" s="44">
        <f>H405/SUMIFS(H$3:H$722,$B$3:$B$722,$B1131)*SUMIFS(Calculations!$E$3:$E$53,Calculations!$A$3:$A$53,$B1131)</f>
        <v>6.3000894563060923E-4</v>
      </c>
      <c r="I1131" s="44">
        <f>I405/SUMIFS(I$3:I$722,$B$3:$B$722,$B1131)*SUMIFS(Calculations!$E$3:$E$53,Calculations!$A$3:$A$53,$B1131)</f>
        <v>6.5231157978926481E-4</v>
      </c>
      <c r="J1131" s="44">
        <f>J405/SUMIFS(J$3:J$722,$B$3:$B$722,$B1131)*SUMIFS(Calculations!$E$3:$E$53,Calculations!$A$3:$A$53,$B1131)</f>
        <v>6.7492396374788219E-4</v>
      </c>
      <c r="K1131" s="44">
        <f>K405/SUMIFS(K$3:K$722,$B$3:$B$722,$B1131)*SUMIFS(Calculations!$E$3:$E$53,Calculations!$A$3:$A$53,$B1131)</f>
        <v>6.7182882217683179E-4</v>
      </c>
      <c r="L1131" s="44">
        <f>L405/SUMIFS(L$3:L$722,$B$3:$B$722,$B1131)*SUMIFS(Calculations!$E$3:$E$53,Calculations!$A$3:$A$53,$B1131)</f>
        <v>6.6889455952669273E-4</v>
      </c>
      <c r="M1131" s="44">
        <f>M405/SUMIFS(M$3:M$722,$B$3:$B$722,$B1131)*SUMIFS(Calculations!$E$3:$E$53,Calculations!$A$3:$A$53,$B1131)</f>
        <v>7.0971910277288638E-4</v>
      </c>
      <c r="N1131" s="44">
        <f>N405/SUMIFS(N$3:N$722,$B$3:$B$722,$B1131)*SUMIFS(Calculations!$E$3:$E$53,Calculations!$A$3:$A$53,$B1131)</f>
        <v>7.5135663033953405E-4</v>
      </c>
      <c r="O1131" s="44">
        <f>O405/SUMIFS(O$3:O$722,$B$3:$B$722,$B1131)*SUMIFS(Calculations!$E$3:$E$53,Calculations!$A$3:$A$53,$B1131)</f>
        <v>8.0001804351849002E-4</v>
      </c>
      <c r="P1131" s="44">
        <f>P405/SUMIFS(P$3:P$722,$B$3:$B$722,$B1131)*SUMIFS(Calculations!$E$3:$E$53,Calculations!$A$3:$A$53,$B1131)</f>
        <v>8.4961360727348154E-4</v>
      </c>
      <c r="Q1131" s="44">
        <f>Q405/SUMIFS(Q$3:Q$722,$B$3:$B$722,$B1131)*SUMIFS(Calculations!$E$3:$E$53,Calculations!$A$3:$A$53,$B1131)</f>
        <v>8.7788099149010664E-4</v>
      </c>
      <c r="R1131" s="44">
        <f>R405/SUMIFS(R$3:R$722,$B$3:$B$722,$B1131)*SUMIFS(Calculations!$E$3:$E$53,Calculations!$A$3:$A$53,$B1131)</f>
        <v>9.0513898986743844E-4</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2.5555016838716121E-4</v>
      </c>
      <c r="G1133" s="44">
        <f>G407/SUMIFS(G$3:G$722,$B$3:$B$722,$B1133)*SUMIFS(Calculations!$E$3:$E$53,Calculations!$A$3:$A$53,$B1133)</f>
        <v>2.5428873392508382E-4</v>
      </c>
      <c r="H1133" s="44">
        <f>H407/SUMIFS(H$3:H$722,$B$3:$B$722,$B1133)*SUMIFS(Calculations!$E$3:$E$53,Calculations!$A$3:$A$53,$B1133)</f>
        <v>2.5303969155810222E-4</v>
      </c>
      <c r="I1133" s="44">
        <f>I407/SUMIFS(I$3:I$722,$B$3:$B$722,$B1133)*SUMIFS(Calculations!$E$3:$E$53,Calculations!$A$3:$A$53,$B1133)</f>
        <v>2.5478474248155647E-4</v>
      </c>
      <c r="J1133" s="44">
        <f>J407/SUMIFS(J$3:J$722,$B$3:$B$722,$B1133)*SUMIFS(Calculations!$E$3:$E$53,Calculations!$A$3:$A$53,$B1133)</f>
        <v>2.565540295185845E-4</v>
      </c>
      <c r="K1133" s="44">
        <f>K407/SUMIFS(K$3:K$722,$B$3:$B$722,$B1133)*SUMIFS(Calculations!$E$3:$E$53,Calculations!$A$3:$A$53,$B1133)</f>
        <v>2.4846780002687509E-4</v>
      </c>
      <c r="L1133" s="44">
        <f>L407/SUMIFS(L$3:L$722,$B$3:$B$722,$B1133)*SUMIFS(Calculations!$E$3:$E$53,Calculations!$A$3:$A$53,$B1133)</f>
        <v>2.4080187566338164E-4</v>
      </c>
      <c r="M1133" s="44">
        <f>M407/SUMIFS(M$3:M$722,$B$3:$B$722,$B1133)*SUMIFS(Calculations!$E$3:$E$53,Calculations!$A$3:$A$53,$B1133)</f>
        <v>1.1804237771762822E-3</v>
      </c>
      <c r="N1133" s="44">
        <f>N407/SUMIFS(N$3:N$722,$B$3:$B$722,$B1133)*SUMIFS(Calculations!$E$3:$E$53,Calculations!$A$3:$A$53,$B1133)</f>
        <v>2.1387574097299611E-3</v>
      </c>
      <c r="O1133" s="44">
        <f>O407/SUMIFS(O$3:O$722,$B$3:$B$722,$B1133)*SUMIFS(Calculations!$E$3:$E$53,Calculations!$A$3:$A$53,$B1133)</f>
        <v>2.1511324942094972E-3</v>
      </c>
      <c r="P1133" s="44">
        <f>P407/SUMIFS(P$3:P$722,$B$3:$B$722,$B1133)*SUMIFS(Calculations!$E$3:$E$53,Calculations!$A$3:$A$53,$B1133)</f>
        <v>2.1637451425315065E-3</v>
      </c>
      <c r="Q1133" s="44">
        <f>Q407/SUMIFS(Q$3:Q$722,$B$3:$B$722,$B1133)*SUMIFS(Calculations!$E$3:$E$53,Calculations!$A$3:$A$53,$B1133)</f>
        <v>2.1137903926074248E-3</v>
      </c>
      <c r="R1133" s="44">
        <f>R407/SUMIFS(R$3:R$722,$B$3:$B$722,$B1133)*SUMIFS(Calculations!$E$3:$E$53,Calculations!$A$3:$A$53,$B1133)</f>
        <v>2.065619451782635E-3</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4.9371795813202475E-4</v>
      </c>
      <c r="G1225" s="44">
        <f>G499/SUMIFS(G$3:G$722,$B$3:$B$722,$B1225)*SUMIFS(Calculations!$E$3:$E$53,Calculations!$A$3:$A$53,$B1225)</f>
        <v>4.706285601790363E-4</v>
      </c>
      <c r="H1225" s="44">
        <f>H499/SUMIFS(H$3:H$722,$B$3:$B$722,$B1225)*SUMIFS(Calculations!$E$3:$E$53,Calculations!$A$3:$A$53,$B1225)</f>
        <v>4.4738942178476464E-4</v>
      </c>
      <c r="I1225" s="44">
        <f>I499/SUMIFS(I$3:I$722,$B$3:$B$722,$B1225)*SUMIFS(Calculations!$E$3:$E$53,Calculations!$A$3:$A$53,$B1225)</f>
        <v>3.8620429664672174E-4</v>
      </c>
      <c r="J1225" s="44">
        <f>J499/SUMIFS(J$3:J$722,$B$3:$B$722,$B1225)*SUMIFS(Calculations!$E$3:$E$53,Calculations!$A$3:$A$53,$B1225)</f>
        <v>3.1975154314766634E-4</v>
      </c>
      <c r="K1225" s="44">
        <f>K499/SUMIFS(K$3:K$722,$B$3:$B$722,$B1225)*SUMIFS(Calculations!$E$3:$E$53,Calculations!$A$3:$A$53,$B1225)</f>
        <v>3.5240057814665734E-4</v>
      </c>
      <c r="L1225" s="44">
        <f>L499/SUMIFS(L$3:L$722,$B$3:$B$722,$B1225)*SUMIFS(Calculations!$E$3:$E$53,Calculations!$A$3:$A$53,$B1225)</f>
        <v>3.8737697444815681E-4</v>
      </c>
      <c r="M1225" s="44">
        <f>M499/SUMIFS(M$3:M$722,$B$3:$B$722,$B1225)*SUMIFS(Calculations!$E$3:$E$53,Calculations!$A$3:$A$53,$B1225)</f>
        <v>3.3161957320701821E-4</v>
      </c>
      <c r="N1225" s="44">
        <f>N499/SUMIFS(N$3:N$722,$B$3:$B$722,$B1225)*SUMIFS(Calculations!$E$3:$E$53,Calculations!$A$3:$A$53,$B1225)</f>
        <v>2.7049967350236179E-4</v>
      </c>
      <c r="O1225" s="44">
        <f>O499/SUMIFS(O$3:O$722,$B$3:$B$722,$B1225)*SUMIFS(Calculations!$E$3:$E$53,Calculations!$A$3:$A$53,$B1225)</f>
        <v>2.7467841611419571E-4</v>
      </c>
      <c r="P1225" s="44">
        <f>P499/SUMIFS(P$3:P$722,$B$3:$B$722,$B1225)*SUMIFS(Calculations!$E$3:$E$53,Calculations!$A$3:$A$53,$B1225)</f>
        <v>2.7872428412698143E-4</v>
      </c>
      <c r="Q1225" s="44">
        <f>Q499/SUMIFS(Q$3:Q$722,$B$3:$B$722,$B1225)*SUMIFS(Calculations!$E$3:$E$53,Calculations!$A$3:$A$53,$B1225)</f>
        <v>2.9829448123146321E-4</v>
      </c>
      <c r="R1225" s="44">
        <f>R499/SUMIFS(R$3:R$722,$B$3:$B$722,$B1225)*SUMIFS(Calculations!$E$3:$E$53,Calculations!$A$3:$A$53,$B1225)</f>
        <v>3.1774752292033112E-4</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7.2048400151284001E-5</v>
      </c>
      <c r="G1228" s="44">
        <f>G502/SUMIFS(G$3:G$722,$B$3:$B$722,$B1228)*SUMIFS(Calculations!$E$3:$E$53,Calculations!$A$3:$A$53,$B1228)</f>
        <v>7.2366491998489886E-5</v>
      </c>
      <c r="H1228" s="44">
        <f>H502/SUMIFS(H$3:H$722,$B$3:$B$722,$B1228)*SUMIFS(Calculations!$E$3:$E$53,Calculations!$A$3:$A$53,$B1228)</f>
        <v>7.2686646749789982E-5</v>
      </c>
      <c r="I1228" s="44">
        <f>I502/SUMIFS(I$3:I$722,$B$3:$B$722,$B1228)*SUMIFS(Calculations!$E$3:$E$53,Calculations!$A$3:$A$53,$B1228)</f>
        <v>7.5704715946835039E-5</v>
      </c>
      <c r="J1228" s="44">
        <f>J502/SUMIFS(J$3:J$722,$B$3:$B$722,$B1228)*SUMIFS(Calculations!$E$3:$E$53,Calculations!$A$3:$A$53,$B1228)</f>
        <v>7.8982620632685324E-5</v>
      </c>
      <c r="K1228" s="44">
        <f>K502/SUMIFS(K$3:K$722,$B$3:$B$722,$B1228)*SUMIFS(Calculations!$E$3:$E$53,Calculations!$A$3:$A$53,$B1228)</f>
        <v>8.1701677815566325E-5</v>
      </c>
      <c r="L1228" s="44">
        <f>L502/SUMIFS(L$3:L$722,$B$3:$B$722,$B1228)*SUMIFS(Calculations!$E$3:$E$53,Calculations!$A$3:$A$53,$B1228)</f>
        <v>8.4614560894586053E-5</v>
      </c>
      <c r="M1228" s="44">
        <f>M502/SUMIFS(M$3:M$722,$B$3:$B$722,$B1228)*SUMIFS(Calculations!$E$3:$E$53,Calculations!$A$3:$A$53,$B1228)</f>
        <v>8.8507268473702699E-5</v>
      </c>
      <c r="N1228" s="44">
        <f>N502/SUMIFS(N$3:N$722,$B$3:$B$722,$B1228)*SUMIFS(Calculations!$E$3:$E$53,Calculations!$A$3:$A$53,$B1228)</f>
        <v>9.2774359326560195E-5</v>
      </c>
      <c r="O1228" s="44">
        <f>O502/SUMIFS(O$3:O$722,$B$3:$B$722,$B1228)*SUMIFS(Calculations!$E$3:$E$53,Calculations!$A$3:$A$53,$B1228)</f>
        <v>9.1275521708572579E-5</v>
      </c>
      <c r="P1228" s="44">
        <f>P502/SUMIFS(P$3:P$722,$B$3:$B$722,$B1228)*SUMIFS(Calculations!$E$3:$E$53,Calculations!$A$3:$A$53,$B1228)</f>
        <v>8.982434374948924E-5</v>
      </c>
      <c r="Q1228" s="44">
        <f>Q502/SUMIFS(Q$3:Q$722,$B$3:$B$722,$B1228)*SUMIFS(Calculations!$E$3:$E$53,Calculations!$A$3:$A$53,$B1228)</f>
        <v>8.9554673454310808E-5</v>
      </c>
      <c r="R1228" s="44">
        <f>R502/SUMIFS(R$3:R$722,$B$3:$B$722,$B1228)*SUMIFS(Calculations!$E$3:$E$53,Calculations!$A$3:$A$53,$B1228)</f>
        <v>8.9286617518729346E-5</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9.8153451734365256E-4</v>
      </c>
      <c r="G1230" s="44">
        <f>G504/SUMIFS(G$3:G$722,$B$3:$B$722,$B1230)*SUMIFS(Calculations!$E$3:$E$53,Calculations!$A$3:$A$53,$B1230)</f>
        <v>1.0170156122839564E-3</v>
      </c>
      <c r="H1230" s="44">
        <f>H504/SUMIFS(H$3:H$722,$B$3:$B$722,$B1230)*SUMIFS(Calculations!$E$3:$E$53,Calculations!$A$3:$A$53,$B1230)</f>
        <v>1.0527268108772186E-3</v>
      </c>
      <c r="I1230" s="44">
        <f>I504/SUMIFS(I$3:I$722,$B$3:$B$722,$B1230)*SUMIFS(Calculations!$E$3:$E$53,Calculations!$A$3:$A$53,$B1230)</f>
        <v>1.0945892246465444E-3</v>
      </c>
      <c r="J1230" s="44">
        <f>J504/SUMIFS(J$3:J$722,$B$3:$B$722,$B1230)*SUMIFS(Calculations!$E$3:$E$53,Calculations!$A$3:$A$53,$B1230)</f>
        <v>1.1400557110974937E-3</v>
      </c>
      <c r="K1230" s="44">
        <f>K504/SUMIFS(K$3:K$722,$B$3:$B$722,$B1230)*SUMIFS(Calculations!$E$3:$E$53,Calculations!$A$3:$A$53,$B1230)</f>
        <v>1.170516934696881E-3</v>
      </c>
      <c r="L1230" s="44">
        <f>L504/SUMIFS(L$3:L$722,$B$3:$B$722,$B1230)*SUMIFS(Calculations!$E$3:$E$53,Calculations!$A$3:$A$53,$B1230)</f>
        <v>1.2031495631489521E-3</v>
      </c>
      <c r="M1230" s="44">
        <f>M504/SUMIFS(M$3:M$722,$B$3:$B$722,$B1230)*SUMIFS(Calculations!$E$3:$E$53,Calculations!$A$3:$A$53,$B1230)</f>
        <v>1.2565212046815202E-3</v>
      </c>
      <c r="N1230" s="44">
        <f>N504/SUMIFS(N$3:N$722,$B$3:$B$722,$B1230)*SUMIFS(Calculations!$E$3:$E$53,Calculations!$A$3:$A$53,$B1230)</f>
        <v>1.3150258929369089E-3</v>
      </c>
      <c r="O1230" s="44">
        <f>O504/SUMIFS(O$3:O$722,$B$3:$B$722,$B1230)*SUMIFS(Calculations!$E$3:$E$53,Calculations!$A$3:$A$53,$B1230)</f>
        <v>1.2873306671439422E-3</v>
      </c>
      <c r="P1230" s="44">
        <f>P504/SUMIFS(P$3:P$722,$B$3:$B$722,$B1230)*SUMIFS(Calculations!$E$3:$E$53,Calculations!$A$3:$A$53,$B1230)</f>
        <v>1.2605160871252265E-3</v>
      </c>
      <c r="Q1230" s="44">
        <f>Q504/SUMIFS(Q$3:Q$722,$B$3:$B$722,$B1230)*SUMIFS(Calculations!$E$3:$E$53,Calculations!$A$3:$A$53,$B1230)</f>
        <v>1.2559359578995311E-3</v>
      </c>
      <c r="R1230" s="44">
        <f>R504/SUMIFS(R$3:R$722,$B$3:$B$722,$B1230)*SUMIFS(Calculations!$E$3:$E$53,Calculations!$A$3:$A$53,$B1230)</f>
        <v>1.2513832472501605E-3</v>
      </c>
    </row>
    <row r="1231" spans="2:18" ht="15.75" customHeight="1">
      <c r="B1231" s="44" t="s">
        <v>112</v>
      </c>
      <c r="C1231" s="44" t="s">
        <v>522</v>
      </c>
      <c r="D1231" s="44" t="s">
        <v>532</v>
      </c>
      <c r="E1231" s="44" t="str">
        <f t="shared" si="307"/>
        <v>natural gas nonpeaker</v>
      </c>
      <c r="F1231" s="44">
        <f>F505/SUMIFS(F$3:F$722,$B$3:$B$722,$B1231)*SUMIFS(Calculations!$E$3:$E$53,Calculations!$A$3:$A$53,$B1231)</f>
        <v>1.1801805971579386E-3</v>
      </c>
      <c r="G1231" s="44">
        <f>G505/SUMIFS(G$3:G$722,$B$3:$B$722,$B1231)*SUMIFS(Calculations!$E$3:$E$53,Calculations!$A$3:$A$53,$B1231)</f>
        <v>1.1705726104715194E-3</v>
      </c>
      <c r="H1231" s="44">
        <f>H505/SUMIFS(H$3:H$722,$B$3:$B$722,$B1231)*SUMIFS(Calculations!$E$3:$E$53,Calculations!$A$3:$A$53,$B1231)</f>
        <v>1.160902313621397E-3</v>
      </c>
      <c r="I1231" s="44">
        <f>I505/SUMIFS(I$3:I$722,$B$3:$B$722,$B1231)*SUMIFS(Calculations!$E$3:$E$53,Calculations!$A$3:$A$53,$B1231)</f>
        <v>1.176226730062468E-3</v>
      </c>
      <c r="J1231" s="44">
        <f>J505/SUMIFS(J$3:J$722,$B$3:$B$722,$B1231)*SUMIFS(Calculations!$E$3:$E$53,Calculations!$A$3:$A$53,$B1231)</f>
        <v>1.1928704758418192E-3</v>
      </c>
      <c r="K1231" s="44">
        <f>K505/SUMIFS(K$3:K$722,$B$3:$B$722,$B1231)*SUMIFS(Calculations!$E$3:$E$53,Calculations!$A$3:$A$53,$B1231)</f>
        <v>1.0905268762472472E-3</v>
      </c>
      <c r="L1231" s="44">
        <f>L505/SUMIFS(L$3:L$722,$B$3:$B$722,$B1231)*SUMIFS(Calculations!$E$3:$E$53,Calculations!$A$3:$A$53,$B1231)</f>
        <v>9.8088779201543561E-4</v>
      </c>
      <c r="M1231" s="44">
        <f>M505/SUMIFS(M$3:M$722,$B$3:$B$722,$B1231)*SUMIFS(Calculations!$E$3:$E$53,Calculations!$A$3:$A$53,$B1231)</f>
        <v>9.6877306754139319E-4</v>
      </c>
      <c r="N1231" s="44">
        <f>N505/SUMIFS(N$3:N$722,$B$3:$B$722,$B1231)*SUMIFS(Calculations!$E$3:$E$53,Calculations!$A$3:$A$53,$B1231)</f>
        <v>9.554932028360654E-4</v>
      </c>
      <c r="O1231" s="44">
        <f>O505/SUMIFS(O$3:O$722,$B$3:$B$722,$B1231)*SUMIFS(Calculations!$E$3:$E$53,Calculations!$A$3:$A$53,$B1231)</f>
        <v>9.2676207406590296E-4</v>
      </c>
      <c r="P1231" s="44">
        <f>P505/SUMIFS(P$3:P$722,$B$3:$B$722,$B1231)*SUMIFS(Calculations!$E$3:$E$53,Calculations!$A$3:$A$53,$B1231)</f>
        <v>8.9894453045045466E-4</v>
      </c>
      <c r="Q1231" s="44">
        <f>Q505/SUMIFS(Q$3:Q$722,$B$3:$B$722,$B1231)*SUMIFS(Calculations!$E$3:$E$53,Calculations!$A$3:$A$53,$B1231)</f>
        <v>8.5278244861560696E-4</v>
      </c>
      <c r="R1231" s="44">
        <f>R505/SUMIFS(R$3:R$722,$B$3:$B$722,$B1231)*SUMIFS(Calculations!$E$3:$E$53,Calculations!$A$3:$A$53,$B1231)</f>
        <v>8.0689671238188404E-4</v>
      </c>
    </row>
    <row r="1232" spans="2:18" ht="15.75" customHeight="1">
      <c r="B1232" s="44" t="s">
        <v>112</v>
      </c>
      <c r="C1232" s="44" t="s">
        <v>522</v>
      </c>
      <c r="D1232" s="44" t="s">
        <v>533</v>
      </c>
      <c r="E1232" s="44" t="str">
        <f t="shared" si="307"/>
        <v>natural gas peaker</v>
      </c>
      <c r="F1232" s="44">
        <f>F506/SUMIFS(F$3:F$722,$B$3:$B$722,$B1232)*SUMIFS(Calculations!$E$3:$E$53,Calculations!$A$3:$A$53,$B1232)</f>
        <v>5.2087480128144593E-6</v>
      </c>
      <c r="G1232" s="44">
        <f>G506/SUMIFS(G$3:G$722,$B$3:$B$722,$B1232)*SUMIFS(Calculations!$E$3:$E$53,Calculations!$A$3:$A$53,$B1232)</f>
        <v>5.2255834297619658E-6</v>
      </c>
      <c r="H1232" s="44">
        <f>H506/SUMIFS(H$3:H$722,$B$3:$B$722,$B1232)*SUMIFS(Calculations!$E$3:$E$53,Calculations!$A$3:$A$53,$B1232)</f>
        <v>5.2425280285412429E-6</v>
      </c>
      <c r="I1232" s="44">
        <f>I506/SUMIFS(I$3:I$722,$B$3:$B$722,$B1232)*SUMIFS(Calculations!$E$3:$E$53,Calculations!$A$3:$A$53,$B1232)</f>
        <v>5.3510192664521567E-6</v>
      </c>
      <c r="J1232" s="44">
        <f>J506/SUMIFS(J$3:J$722,$B$3:$B$722,$B1232)*SUMIFS(Calculations!$E$3:$E$53,Calculations!$A$3:$A$53,$B1232)</f>
        <v>5.4688508713305568E-6</v>
      </c>
      <c r="K1232" s="44">
        <f>K506/SUMIFS(K$3:K$722,$B$3:$B$722,$B1232)*SUMIFS(Calculations!$E$3:$E$53,Calculations!$A$3:$A$53,$B1232)</f>
        <v>4.1007089700969519E-6</v>
      </c>
      <c r="L1232" s="44">
        <f>L506/SUMIFS(L$3:L$722,$B$3:$B$722,$B1232)*SUMIFS(Calculations!$E$3:$E$53,Calculations!$A$3:$A$53,$B1232)</f>
        <v>2.6350401276422701E-6</v>
      </c>
      <c r="M1232" s="44">
        <f>M506/SUMIFS(M$3:M$722,$B$3:$B$722,$B1232)*SUMIFS(Calculations!$E$3:$E$53,Calculations!$A$3:$A$53,$B1232)</f>
        <v>2.6222993602180831E-6</v>
      </c>
      <c r="N1232" s="44">
        <f>N506/SUMIFS(N$3:N$722,$B$3:$B$722,$B1232)*SUMIFS(Calculations!$E$3:$E$53,Calculations!$A$3:$A$53,$B1232)</f>
        <v>2.6083332425405584E-6</v>
      </c>
      <c r="O1232" s="44">
        <f>O506/SUMIFS(O$3:O$722,$B$3:$B$722,$B1232)*SUMIFS(Calculations!$E$3:$E$53,Calculations!$A$3:$A$53,$B1232)</f>
        <v>2.5661937116125542E-6</v>
      </c>
      <c r="P1232" s="44">
        <f>P506/SUMIFS(P$3:P$722,$B$3:$B$722,$B1232)*SUMIFS(Calculations!$E$3:$E$53,Calculations!$A$3:$A$53,$B1232)</f>
        <v>2.5253941228145789E-6</v>
      </c>
      <c r="Q1232" s="44">
        <f>Q506/SUMIFS(Q$3:Q$722,$B$3:$B$722,$B1232)*SUMIFS(Calculations!$E$3:$E$53,Calculations!$A$3:$A$53,$B1232)</f>
        <v>2.517812394408741E-6</v>
      </c>
      <c r="R1232" s="44">
        <f>R506/SUMIFS(R$3:R$722,$B$3:$B$722,$B1232)*SUMIFS(Calculations!$E$3:$E$53,Calculations!$A$3:$A$53,$B1232)</f>
        <v>2.5102760534120182E-6</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7.7423009324690512E-6</v>
      </c>
      <c r="G1235" s="44">
        <f>G509/SUMIFS(G$3:G$722,$B$3:$B$722,$B1235)*SUMIFS(Calculations!$E$3:$E$53,Calculations!$A$3:$A$53,$B1235)</f>
        <v>4.2163810548749055E-6</v>
      </c>
      <c r="H1235" s="44">
        <f>H509/SUMIFS(H$3:H$722,$B$3:$B$722,$B1235)*SUMIFS(Calculations!$E$3:$E$53,Calculations!$A$3:$A$53,$B1235)</f>
        <v>6.6759471712114654E-7</v>
      </c>
      <c r="I1235" s="44">
        <f>I509/SUMIFS(I$3:I$722,$B$3:$B$722,$B1235)*SUMIFS(Calculations!$E$3:$E$53,Calculations!$A$3:$A$53,$B1235)</f>
        <v>6.9514641966524788E-7</v>
      </c>
      <c r="J1235" s="44">
        <f>J509/SUMIFS(J$3:J$722,$B$3:$B$722,$B1235)*SUMIFS(Calculations!$E$3:$E$53,Calculations!$A$3:$A$53,$B1235)</f>
        <v>7.2507013876383138E-7</v>
      </c>
      <c r="K1235" s="44">
        <f>K509/SUMIFS(K$3:K$722,$B$3:$B$722,$B1235)*SUMIFS(Calculations!$E$3:$E$53,Calculations!$A$3:$A$53,$B1235)</f>
        <v>7.5002377159265663E-7</v>
      </c>
      <c r="L1235" s="44">
        <f>L509/SUMIFS(L$3:L$722,$B$3:$B$722,$B1235)*SUMIFS(Calculations!$E$3:$E$53,Calculations!$A$3:$A$53,$B1235)</f>
        <v>7.7675620490990669E-7</v>
      </c>
      <c r="M1235" s="44">
        <f>M509/SUMIFS(M$3:M$722,$B$3:$B$722,$B1235)*SUMIFS(Calculations!$E$3:$E$53,Calculations!$A$3:$A$53,$B1235)</f>
        <v>8.1239489541396888E-7</v>
      </c>
      <c r="N1235" s="44">
        <f>N509/SUMIFS(N$3:N$722,$B$3:$B$722,$B1235)*SUMIFS(Calculations!$E$3:$E$53,Calculations!$A$3:$A$53,$B1235)</f>
        <v>8.5146115640761167E-7</v>
      </c>
      <c r="O1235" s="44">
        <f>O509/SUMIFS(O$3:O$722,$B$3:$B$722,$B1235)*SUMIFS(Calculations!$E$3:$E$53,Calculations!$A$3:$A$53,$B1235)</f>
        <v>8.3770517877820218E-7</v>
      </c>
      <c r="P1235" s="44">
        <f>P509/SUMIFS(P$3:P$722,$B$3:$B$722,$B1235)*SUMIFS(Calculations!$E$3:$E$53,Calculations!$A$3:$A$53,$B1235)</f>
        <v>8.2438661024090816E-7</v>
      </c>
      <c r="Q1235" s="44">
        <f>Q509/SUMIFS(Q$3:Q$722,$B$3:$B$722,$B1235)*SUMIFS(Calculations!$E$3:$E$53,Calculations!$A$3:$A$53,$B1235)</f>
        <v>8.2191163996843034E-7</v>
      </c>
      <c r="R1235" s="44">
        <f>R509/SUMIFS(R$3:R$722,$B$3:$B$722,$B1235)*SUMIFS(Calculations!$E$3:$E$53,Calculations!$A$3:$A$53,$B1235)</f>
        <v>8.1945148590701859E-7</v>
      </c>
    </row>
    <row r="1236" spans="2:18" ht="15.75" customHeight="1">
      <c r="B1236" s="44" t="s">
        <v>112</v>
      </c>
      <c r="C1236" s="44" t="s">
        <v>522</v>
      </c>
      <c r="D1236" s="44" t="s">
        <v>537</v>
      </c>
      <c r="E1236" s="44" t="str">
        <f t="shared" si="307"/>
        <v>solar PV</v>
      </c>
      <c r="F1236" s="44">
        <f>F510/SUMIFS(F$3:F$722,$B$3:$B$722,$B1236)*SUMIFS(Calculations!$E$3:$E$53,Calculations!$A$3:$A$53,$B1236)</f>
        <v>2.7856855394284294E-7</v>
      </c>
      <c r="G1236" s="44">
        <f>G510/SUMIFS(G$3:G$722,$B$3:$B$722,$B1236)*SUMIFS(Calculations!$E$3:$E$53,Calculations!$A$3:$A$53,$B1236)</f>
        <v>6.7800813782616892E-7</v>
      </c>
      <c r="H1236" s="44">
        <f>H510/SUMIFS(H$3:H$722,$B$3:$B$722,$B1236)*SUMIFS(Calculations!$E$3:$E$53,Calculations!$A$3:$A$53,$B1236)</f>
        <v>1.0800381859424135E-6</v>
      </c>
      <c r="I1236" s="44">
        <f>I510/SUMIFS(I$3:I$722,$B$3:$B$722,$B1236)*SUMIFS(Calculations!$E$3:$E$53,Calculations!$A$3:$A$53,$B1236)</f>
        <v>1.82343047046676E-6</v>
      </c>
      <c r="J1236" s="44">
        <f>J510/SUMIFS(J$3:J$722,$B$3:$B$722,$B1236)*SUMIFS(Calculations!$E$3:$E$53,Calculations!$A$3:$A$53,$B1236)</f>
        <v>2.6308238381380869E-6</v>
      </c>
      <c r="K1236" s="44">
        <f>K510/SUMIFS(K$3:K$722,$B$3:$B$722,$B1236)*SUMIFS(Calculations!$E$3:$E$53,Calculations!$A$3:$A$53,$B1236)</f>
        <v>4.1417525619661242E-6</v>
      </c>
      <c r="L1236" s="44">
        <f>L510/SUMIFS(L$3:L$722,$B$3:$B$722,$B1236)*SUMIFS(Calculations!$E$3:$E$53,Calculations!$A$3:$A$53,$B1236)</f>
        <v>5.7603866756408897E-6</v>
      </c>
      <c r="M1236" s="44">
        <f>M510/SUMIFS(M$3:M$722,$B$3:$B$722,$B1236)*SUMIFS(Calculations!$E$3:$E$53,Calculations!$A$3:$A$53,$B1236)</f>
        <v>8.7646013083693817E-6</v>
      </c>
      <c r="N1236" s="44">
        <f>N510/SUMIFS(N$3:N$722,$B$3:$B$722,$B1236)*SUMIFS(Calculations!$E$3:$E$53,Calculations!$A$3:$A$53,$B1236)</f>
        <v>1.2057747921310007E-5</v>
      </c>
      <c r="O1236" s="44">
        <f>O510/SUMIFS(O$3:O$722,$B$3:$B$722,$B1236)*SUMIFS(Calculations!$E$3:$E$53,Calculations!$A$3:$A$53,$B1236)</f>
        <v>1.6188743194476777E-5</v>
      </c>
      <c r="P1236" s="44">
        <f>P510/SUMIFS(P$3:P$722,$B$3:$B$722,$B1236)*SUMIFS(Calculations!$E$3:$E$53,Calculations!$A$3:$A$53,$B1236)</f>
        <v>2.0188382126375241E-5</v>
      </c>
      <c r="Q1236" s="44">
        <f>Q510/SUMIFS(Q$3:Q$722,$B$3:$B$722,$B1236)*SUMIFS(Calculations!$E$3:$E$53,Calculations!$A$3:$A$53,$B1236)</f>
        <v>2.6366482725408103E-5</v>
      </c>
      <c r="R1236" s="44">
        <f>R510/SUMIFS(R$3:R$722,$B$3:$B$722,$B1236)*SUMIFS(Calculations!$E$3:$E$53,Calculations!$A$3:$A$53,$B1236)</f>
        <v>3.2507598620632406E-5</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2.4264796918409124E-6</v>
      </c>
      <c r="G1238" s="44">
        <f>G512/SUMIFS(G$3:G$722,$B$3:$B$722,$B1238)*SUMIFS(Calculations!$E$3:$E$53,Calculations!$A$3:$A$53,$B1238)</f>
        <v>2.4343224205016766E-6</v>
      </c>
      <c r="H1238" s="44">
        <f>H512/SUMIFS(H$3:H$722,$B$3:$B$722,$B1238)*SUMIFS(Calculations!$E$3:$E$53,Calculations!$A$3:$A$53,$B1238)</f>
        <v>2.4422160111924059E-6</v>
      </c>
      <c r="I1238" s="44">
        <f>I512/SUMIFS(I$3:I$722,$B$3:$B$722,$B1238)*SUMIFS(Calculations!$E$3:$E$53,Calculations!$A$3:$A$53,$B1238)</f>
        <v>2.5430065168138051E-6</v>
      </c>
      <c r="J1238" s="44">
        <f>J512/SUMIFS(J$3:J$722,$B$3:$B$722,$B1238)*SUMIFS(Calculations!$E$3:$E$53,Calculations!$A$3:$A$53,$B1238)</f>
        <v>2.6524744080699352E-6</v>
      </c>
      <c r="K1238" s="44">
        <f>K512/SUMIFS(K$3:K$722,$B$3:$B$722,$B1238)*SUMIFS(Calculations!$E$3:$E$53,Calculations!$A$3:$A$53,$B1238)</f>
        <v>3.8999017765959911E-5</v>
      </c>
      <c r="L1238" s="44">
        <f>L512/SUMIFS(L$3:L$722,$B$3:$B$722,$B1238)*SUMIFS(Calculations!$E$3:$E$53,Calculations!$A$3:$A$53,$B1238)</f>
        <v>7.7936496460643545E-5</v>
      </c>
      <c r="M1238" s="44">
        <f>M512/SUMIFS(M$3:M$722,$B$3:$B$722,$B1238)*SUMIFS(Calculations!$E$3:$E$53,Calculations!$A$3:$A$53,$B1238)</f>
        <v>8.5517160508331332E-5</v>
      </c>
      <c r="N1238" s="44">
        <f>N512/SUMIFS(N$3:N$722,$B$3:$B$722,$B1238)*SUMIFS(Calculations!$E$3:$E$53,Calculations!$A$3:$A$53,$B1238)</f>
        <v>9.3826899053812943E-5</v>
      </c>
      <c r="O1238" s="44">
        <f>O512/SUMIFS(O$3:O$722,$B$3:$B$722,$B1238)*SUMIFS(Calculations!$E$3:$E$53,Calculations!$A$3:$A$53,$B1238)</f>
        <v>1.4349824885848581E-4</v>
      </c>
      <c r="P1238" s="44">
        <f>P512/SUMIFS(P$3:P$722,$B$3:$B$722,$B1238)*SUMIFS(Calculations!$E$3:$E$53,Calculations!$A$3:$A$53,$B1238)</f>
        <v>1.9159016166438468E-4</v>
      </c>
      <c r="Q1238" s="44">
        <f>Q512/SUMIFS(Q$3:Q$722,$B$3:$B$722,$B1238)*SUMIFS(Calculations!$E$3:$E$53,Calculations!$A$3:$A$53,$B1238)</f>
        <v>2.1686380201526982E-4</v>
      </c>
      <c r="R1238" s="44">
        <f>R512/SUMIFS(R$3:R$722,$B$3:$B$722,$B1238)*SUMIFS(Calculations!$E$3:$E$53,Calculations!$A$3:$A$53,$B1238)</f>
        <v>2.4198614374491083E-4</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1.0000000000000002</v>
      </c>
      <c r="H1449" s="70">
        <f t="shared" si="312"/>
        <v>1.0000000000000004</v>
      </c>
      <c r="I1449" s="70">
        <f t="shared" si="312"/>
        <v>1.0000000000000002</v>
      </c>
      <c r="J1449" s="70">
        <f t="shared" si="312"/>
        <v>1.0000000000000002</v>
      </c>
      <c r="K1449" s="70">
        <f t="shared" si="312"/>
        <v>0.99999999999999967</v>
      </c>
      <c r="L1449" s="70">
        <f t="shared" si="312"/>
        <v>1.0000000000000002</v>
      </c>
      <c r="M1449" s="70">
        <f t="shared" si="312"/>
        <v>1.0000000000000002</v>
      </c>
      <c r="N1449" s="70">
        <f t="shared" si="312"/>
        <v>0.99999999999999978</v>
      </c>
      <c r="O1449" s="70">
        <f t="shared" si="312"/>
        <v>1.0000000000000002</v>
      </c>
      <c r="P1449" s="70">
        <f t="shared" si="312"/>
        <v>1</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MO</v>
      </c>
      <c r="C6" s="1">
        <f t="shared" ref="C6:AE6" si="1">SUMIFS(C$20:C$119,$B$20:$B$119,$B$6,$A$20:$A$119,$A$6)</f>
        <v>1057567</v>
      </c>
      <c r="D6" s="1">
        <f t="shared" si="1"/>
        <v>2823115</v>
      </c>
      <c r="E6" s="1">
        <f t="shared" si="1"/>
        <v>4277395</v>
      </c>
      <c r="F6" s="1">
        <f t="shared" si="1"/>
        <v>12494360</v>
      </c>
      <c r="G6" s="1">
        <f t="shared" si="1"/>
        <v>5070808</v>
      </c>
      <c r="H6" s="1">
        <f t="shared" si="1"/>
        <v>4358395</v>
      </c>
      <c r="I6" s="1">
        <f t="shared" si="1"/>
        <v>4713691</v>
      </c>
      <c r="J6" s="1">
        <f t="shared" si="1"/>
        <v>2272656</v>
      </c>
      <c r="K6" s="1">
        <f t="shared" si="1"/>
        <v>1893028</v>
      </c>
      <c r="L6" s="1">
        <f t="shared" si="1"/>
        <v>3811422</v>
      </c>
      <c r="M6" s="1">
        <f t="shared" si="1"/>
        <v>4846461</v>
      </c>
      <c r="N6" s="1">
        <f t="shared" si="1"/>
        <v>1480366</v>
      </c>
      <c r="O6" s="1">
        <f t="shared" si="1"/>
        <v>2341873</v>
      </c>
      <c r="P6" s="1">
        <f t="shared" si="1"/>
        <v>0</v>
      </c>
      <c r="Q6" s="1">
        <f t="shared" si="1"/>
        <v>0</v>
      </c>
      <c r="R6" s="1">
        <f t="shared" si="1"/>
        <v>0</v>
      </c>
      <c r="S6" s="1">
        <f t="shared" si="1"/>
        <v>0</v>
      </c>
      <c r="T6" s="1">
        <f t="shared" si="1"/>
        <v>1294914</v>
      </c>
      <c r="U6" s="1">
        <f t="shared" si="1"/>
        <v>0</v>
      </c>
      <c r="V6" s="1">
        <f t="shared" si="1"/>
        <v>0</v>
      </c>
      <c r="W6" s="1">
        <f t="shared" si="1"/>
        <v>100799</v>
      </c>
      <c r="X6" s="1">
        <f t="shared" si="1"/>
        <v>0</v>
      </c>
      <c r="Y6" s="1">
        <f t="shared" si="1"/>
        <v>0</v>
      </c>
      <c r="Z6" s="1">
        <f t="shared" si="1"/>
        <v>0</v>
      </c>
      <c r="AA6" s="1">
        <f t="shared" si="1"/>
        <v>1773731</v>
      </c>
      <c r="AB6" s="1">
        <f t="shared" si="1"/>
        <v>3443976</v>
      </c>
      <c r="AC6" s="1">
        <f t="shared" si="1"/>
        <v>5249308</v>
      </c>
      <c r="AD6" s="1">
        <f t="shared" si="1"/>
        <v>0</v>
      </c>
      <c r="AE6" s="1">
        <f t="shared" si="1"/>
        <v>1920378</v>
      </c>
      <c r="AF6" s="48">
        <f t="shared" ref="AF6:BK6" si="2">AE6</f>
        <v>1920378</v>
      </c>
      <c r="AG6" s="48">
        <f t="shared" si="2"/>
        <v>1920378</v>
      </c>
      <c r="AH6" s="48">
        <f t="shared" si="2"/>
        <v>1920378</v>
      </c>
      <c r="AI6" s="48">
        <f t="shared" si="2"/>
        <v>1920378</v>
      </c>
      <c r="AJ6" s="48">
        <f t="shared" si="2"/>
        <v>1920378</v>
      </c>
      <c r="AK6" s="48">
        <f t="shared" si="2"/>
        <v>1920378</v>
      </c>
      <c r="AL6" s="48">
        <f t="shared" si="2"/>
        <v>1920378</v>
      </c>
      <c r="AM6" s="48">
        <f t="shared" si="2"/>
        <v>1920378</v>
      </c>
      <c r="AN6" s="48">
        <f t="shared" si="2"/>
        <v>1920378</v>
      </c>
      <c r="AO6" s="48">
        <f t="shared" si="2"/>
        <v>1920378</v>
      </c>
      <c r="AP6" s="48">
        <f t="shared" si="2"/>
        <v>1920378</v>
      </c>
      <c r="AQ6" s="48">
        <f t="shared" si="2"/>
        <v>1920378</v>
      </c>
      <c r="AR6" s="48">
        <f t="shared" si="2"/>
        <v>1920378</v>
      </c>
      <c r="AS6" s="48">
        <f t="shared" si="2"/>
        <v>1920378</v>
      </c>
      <c r="AT6" s="48">
        <f t="shared" si="2"/>
        <v>1920378</v>
      </c>
      <c r="AU6" s="48">
        <f t="shared" si="2"/>
        <v>1920378</v>
      </c>
      <c r="AV6" s="48">
        <f t="shared" si="2"/>
        <v>1920378</v>
      </c>
      <c r="AW6" s="48">
        <f t="shared" si="2"/>
        <v>1920378</v>
      </c>
      <c r="AX6" s="48">
        <f t="shared" si="2"/>
        <v>1920378</v>
      </c>
      <c r="AY6" s="48">
        <f t="shared" si="2"/>
        <v>1920378</v>
      </c>
      <c r="AZ6" s="48">
        <f t="shared" si="2"/>
        <v>1920378</v>
      </c>
      <c r="BA6" s="48">
        <f t="shared" si="2"/>
        <v>1920378</v>
      </c>
      <c r="BB6" s="48">
        <f t="shared" si="2"/>
        <v>1920378</v>
      </c>
      <c r="BC6" s="48">
        <f t="shared" si="2"/>
        <v>1920378</v>
      </c>
      <c r="BD6" s="48">
        <f t="shared" si="2"/>
        <v>1920378</v>
      </c>
      <c r="BE6" s="48">
        <f t="shared" si="2"/>
        <v>1920378</v>
      </c>
      <c r="BF6" s="48">
        <f t="shared" si="2"/>
        <v>1920378</v>
      </c>
      <c r="BG6" s="48">
        <f t="shared" si="2"/>
        <v>1920378</v>
      </c>
      <c r="BH6" s="48">
        <f t="shared" si="2"/>
        <v>1920378</v>
      </c>
      <c r="BI6" s="48">
        <f t="shared" si="2"/>
        <v>1920378</v>
      </c>
      <c r="BJ6" s="48">
        <f t="shared" si="2"/>
        <v>1920378</v>
      </c>
      <c r="BK6" s="48">
        <f t="shared" si="2"/>
        <v>1920378</v>
      </c>
    </row>
    <row r="7" spans="1:63" ht="14.5">
      <c r="A7" s="1" t="s">
        <v>546</v>
      </c>
      <c r="B7" s="1" t="str">
        <f>About!B2</f>
        <v>MO</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4566697</v>
      </c>
      <c r="Q7" s="1">
        <f t="shared" si="3"/>
        <v>4488629</v>
      </c>
      <c r="R7" s="1">
        <f t="shared" si="3"/>
        <v>626940</v>
      </c>
      <c r="S7" s="1">
        <f t="shared" si="3"/>
        <v>433931</v>
      </c>
      <c r="T7" s="1">
        <f t="shared" si="3"/>
        <v>0</v>
      </c>
      <c r="U7" s="1">
        <f t="shared" si="3"/>
        <v>52812</v>
      </c>
      <c r="V7" s="1">
        <f t="shared" si="3"/>
        <v>3063425</v>
      </c>
      <c r="W7" s="1">
        <f t="shared" si="3"/>
        <v>0</v>
      </c>
      <c r="X7" s="1">
        <f t="shared" si="3"/>
        <v>4659966</v>
      </c>
      <c r="Y7" s="1">
        <f t="shared" si="3"/>
        <v>3275857</v>
      </c>
      <c r="Z7" s="1">
        <f t="shared" si="3"/>
        <v>2199618</v>
      </c>
      <c r="AA7" s="1">
        <f t="shared" si="3"/>
        <v>0</v>
      </c>
      <c r="AB7" s="1">
        <f t="shared" si="3"/>
        <v>0</v>
      </c>
      <c r="AC7" s="1">
        <f t="shared" si="3"/>
        <v>0</v>
      </c>
      <c r="AD7" s="1">
        <f t="shared" si="3"/>
        <v>3189671</v>
      </c>
      <c r="AE7" s="1">
        <f t="shared" si="3"/>
        <v>0</v>
      </c>
      <c r="AF7" s="48">
        <f>AVERAGE(U7:AE7)</f>
        <v>1494668.0909090908</v>
      </c>
      <c r="AG7" s="48">
        <f t="shared" ref="AG7:BK7" si="4">AF7</f>
        <v>1494668.0909090908</v>
      </c>
      <c r="AH7" s="48">
        <f t="shared" si="4"/>
        <v>1494668.0909090908</v>
      </c>
      <c r="AI7" s="48">
        <f t="shared" si="4"/>
        <v>1494668.0909090908</v>
      </c>
      <c r="AJ7" s="48">
        <f t="shared" si="4"/>
        <v>1494668.0909090908</v>
      </c>
      <c r="AK7" s="48">
        <f t="shared" si="4"/>
        <v>1494668.0909090908</v>
      </c>
      <c r="AL7" s="48">
        <f t="shared" si="4"/>
        <v>1494668.0909090908</v>
      </c>
      <c r="AM7" s="48">
        <f t="shared" si="4"/>
        <v>1494668.0909090908</v>
      </c>
      <c r="AN7" s="48">
        <f t="shared" si="4"/>
        <v>1494668.0909090908</v>
      </c>
      <c r="AO7" s="48">
        <f t="shared" si="4"/>
        <v>1494668.0909090908</v>
      </c>
      <c r="AP7" s="48">
        <f t="shared" si="4"/>
        <v>1494668.0909090908</v>
      </c>
      <c r="AQ7" s="48">
        <f t="shared" si="4"/>
        <v>1494668.0909090908</v>
      </c>
      <c r="AR7" s="48">
        <f t="shared" si="4"/>
        <v>1494668.0909090908</v>
      </c>
      <c r="AS7" s="48">
        <f t="shared" si="4"/>
        <v>1494668.0909090908</v>
      </c>
      <c r="AT7" s="48">
        <f t="shared" si="4"/>
        <v>1494668.0909090908</v>
      </c>
      <c r="AU7" s="48">
        <f t="shared" si="4"/>
        <v>1494668.0909090908</v>
      </c>
      <c r="AV7" s="48">
        <f t="shared" si="4"/>
        <v>1494668.0909090908</v>
      </c>
      <c r="AW7" s="48">
        <f t="shared" si="4"/>
        <v>1494668.0909090908</v>
      </c>
      <c r="AX7" s="48">
        <f t="shared" si="4"/>
        <v>1494668.0909090908</v>
      </c>
      <c r="AY7" s="48">
        <f t="shared" si="4"/>
        <v>1494668.0909090908</v>
      </c>
      <c r="AZ7" s="48">
        <f t="shared" si="4"/>
        <v>1494668.0909090908</v>
      </c>
      <c r="BA7" s="48">
        <f t="shared" si="4"/>
        <v>1494668.0909090908</v>
      </c>
      <c r="BB7" s="48">
        <f t="shared" si="4"/>
        <v>1494668.0909090908</v>
      </c>
      <c r="BC7" s="48">
        <f t="shared" si="4"/>
        <v>1494668.0909090908</v>
      </c>
      <c r="BD7" s="48">
        <f t="shared" si="4"/>
        <v>1494668.0909090908</v>
      </c>
      <c r="BE7" s="48">
        <f t="shared" si="4"/>
        <v>1494668.0909090908</v>
      </c>
      <c r="BF7" s="48">
        <f t="shared" si="4"/>
        <v>1494668.0909090908</v>
      </c>
      <c r="BG7" s="48">
        <f t="shared" si="4"/>
        <v>1494668.0909090908</v>
      </c>
      <c r="BH7" s="48">
        <f t="shared" si="4"/>
        <v>1494668.0909090908</v>
      </c>
      <c r="BI7" s="48">
        <f t="shared" si="4"/>
        <v>1494668.0909090908</v>
      </c>
      <c r="BJ7" s="48">
        <f t="shared" si="4"/>
        <v>1494668.0909090908</v>
      </c>
      <c r="BK7" s="48">
        <f t="shared" si="4"/>
        <v>1494668.0909090908</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MO</v>
      </c>
      <c r="C10" s="29">
        <f t="shared" ref="C10:AE10" si="6">SUMIFS(C$122:C$219,$B$122:$B$219,$B$6,$A$122:$A$219,$A$6)</f>
        <v>0</v>
      </c>
      <c r="D10" s="29">
        <f t="shared" si="6"/>
        <v>0</v>
      </c>
      <c r="E10" s="29">
        <f t="shared" si="6"/>
        <v>0</v>
      </c>
      <c r="F10" s="29">
        <f t="shared" si="6"/>
        <v>0</v>
      </c>
      <c r="G10" s="29">
        <f t="shared" si="6"/>
        <v>0</v>
      </c>
      <c r="H10" s="29">
        <f t="shared" si="6"/>
        <v>450</v>
      </c>
      <c r="I10" s="29">
        <f t="shared" si="6"/>
        <v>0</v>
      </c>
      <c r="J10" s="29">
        <f t="shared" si="6"/>
        <v>1160</v>
      </c>
      <c r="K10" s="29">
        <f t="shared" si="6"/>
        <v>599</v>
      </c>
      <c r="L10" s="29">
        <f t="shared" si="6"/>
        <v>3559</v>
      </c>
      <c r="M10" s="29">
        <f t="shared" si="6"/>
        <v>0</v>
      </c>
      <c r="N10" s="29">
        <f t="shared" si="6"/>
        <v>0</v>
      </c>
      <c r="O10" s="29">
        <f t="shared" si="6"/>
        <v>136</v>
      </c>
      <c r="P10" s="29">
        <f t="shared" si="6"/>
        <v>0</v>
      </c>
      <c r="Q10" s="29">
        <f t="shared" si="6"/>
        <v>0</v>
      </c>
      <c r="R10" s="29">
        <f t="shared" si="6"/>
        <v>12308</v>
      </c>
      <c r="S10" s="29">
        <f t="shared" si="6"/>
        <v>2975</v>
      </c>
      <c r="T10" s="29">
        <f t="shared" si="6"/>
        <v>834</v>
      </c>
      <c r="U10" s="29">
        <f t="shared" si="6"/>
        <v>208971</v>
      </c>
      <c r="V10" s="29">
        <f t="shared" si="6"/>
        <v>669248</v>
      </c>
      <c r="W10" s="29">
        <f t="shared" si="6"/>
        <v>3622</v>
      </c>
      <c r="X10" s="29">
        <f t="shared" si="6"/>
        <v>11641</v>
      </c>
      <c r="Y10" s="29">
        <f t="shared" si="6"/>
        <v>11573</v>
      </c>
      <c r="Z10" s="29">
        <f t="shared" si="6"/>
        <v>1787</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MO</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314</v>
      </c>
      <c r="L11" s="29">
        <f t="shared" si="8"/>
        <v>122</v>
      </c>
      <c r="M11" s="29">
        <f t="shared" si="8"/>
        <v>0</v>
      </c>
      <c r="N11" s="29">
        <f t="shared" si="8"/>
        <v>0</v>
      </c>
      <c r="O11" s="29">
        <f t="shared" si="8"/>
        <v>136</v>
      </c>
      <c r="P11" s="29">
        <f t="shared" si="8"/>
        <v>208</v>
      </c>
      <c r="Q11" s="29">
        <f t="shared" si="8"/>
        <v>6276</v>
      </c>
      <c r="R11" s="29">
        <f t="shared" si="8"/>
        <v>2087</v>
      </c>
      <c r="S11" s="29">
        <f t="shared" si="8"/>
        <v>10</v>
      </c>
      <c r="T11" s="29">
        <f t="shared" si="8"/>
        <v>300</v>
      </c>
      <c r="U11" s="29">
        <f t="shared" si="8"/>
        <v>15400</v>
      </c>
      <c r="V11" s="29">
        <f t="shared" si="8"/>
        <v>10786</v>
      </c>
      <c r="W11" s="29">
        <f t="shared" si="8"/>
        <v>2360</v>
      </c>
      <c r="X11" s="29">
        <f t="shared" si="8"/>
        <v>201</v>
      </c>
      <c r="Y11" s="29">
        <f t="shared" si="8"/>
        <v>1197</v>
      </c>
      <c r="Z11" s="29">
        <f t="shared" si="8"/>
        <v>0</v>
      </c>
      <c r="AA11" s="29">
        <f t="shared" si="8"/>
        <v>0</v>
      </c>
      <c r="AB11" s="29">
        <f t="shared" si="8"/>
        <v>0</v>
      </c>
      <c r="AC11" s="29">
        <f t="shared" si="8"/>
        <v>0</v>
      </c>
      <c r="AD11" s="29">
        <f t="shared" si="8"/>
        <v>0</v>
      </c>
      <c r="AE11" s="29">
        <f t="shared" si="8"/>
        <v>0</v>
      </c>
      <c r="AF11" s="35">
        <f>AVERAGE(W11:AE11)</f>
        <v>417.55555555555554</v>
      </c>
      <c r="AG11" s="35">
        <f t="shared" ref="AG11:BK11" si="9">AF11</f>
        <v>417.55555555555554</v>
      </c>
      <c r="AH11" s="35">
        <f t="shared" si="9"/>
        <v>417.55555555555554</v>
      </c>
      <c r="AI11" s="35">
        <f t="shared" si="9"/>
        <v>417.55555555555554</v>
      </c>
      <c r="AJ11" s="35">
        <f t="shared" si="9"/>
        <v>417.55555555555554</v>
      </c>
      <c r="AK11" s="35">
        <f t="shared" si="9"/>
        <v>417.55555555555554</v>
      </c>
      <c r="AL11" s="35">
        <f t="shared" si="9"/>
        <v>417.55555555555554</v>
      </c>
      <c r="AM11" s="35">
        <f t="shared" si="9"/>
        <v>417.55555555555554</v>
      </c>
      <c r="AN11" s="35">
        <f t="shared" si="9"/>
        <v>417.55555555555554</v>
      </c>
      <c r="AO11" s="35">
        <f t="shared" si="9"/>
        <v>417.55555555555554</v>
      </c>
      <c r="AP11" s="35">
        <f t="shared" si="9"/>
        <v>417.55555555555554</v>
      </c>
      <c r="AQ11" s="35">
        <f t="shared" si="9"/>
        <v>417.55555555555554</v>
      </c>
      <c r="AR11" s="35">
        <f t="shared" si="9"/>
        <v>417.55555555555554</v>
      </c>
      <c r="AS11" s="35">
        <f t="shared" si="9"/>
        <v>417.55555555555554</v>
      </c>
      <c r="AT11" s="35">
        <f t="shared" si="9"/>
        <v>417.55555555555554</v>
      </c>
      <c r="AU11" s="35">
        <f t="shared" si="9"/>
        <v>417.55555555555554</v>
      </c>
      <c r="AV11" s="35">
        <f t="shared" si="9"/>
        <v>417.55555555555554</v>
      </c>
      <c r="AW11" s="35">
        <f t="shared" si="9"/>
        <v>417.55555555555554</v>
      </c>
      <c r="AX11" s="35">
        <f t="shared" si="9"/>
        <v>417.55555555555554</v>
      </c>
      <c r="AY11" s="35">
        <f t="shared" si="9"/>
        <v>417.55555555555554</v>
      </c>
      <c r="AZ11" s="35">
        <f t="shared" si="9"/>
        <v>417.55555555555554</v>
      </c>
      <c r="BA11" s="35">
        <f t="shared" si="9"/>
        <v>417.55555555555554</v>
      </c>
      <c r="BB11" s="35">
        <f t="shared" si="9"/>
        <v>417.55555555555554</v>
      </c>
      <c r="BC11" s="35">
        <f t="shared" si="9"/>
        <v>417.55555555555554</v>
      </c>
      <c r="BD11" s="35">
        <f t="shared" si="9"/>
        <v>417.55555555555554</v>
      </c>
      <c r="BE11" s="35">
        <f t="shared" si="9"/>
        <v>417.55555555555554</v>
      </c>
      <c r="BF11" s="35">
        <f t="shared" si="9"/>
        <v>417.55555555555554</v>
      </c>
      <c r="BG11" s="35">
        <f t="shared" si="9"/>
        <v>417.55555555555554</v>
      </c>
      <c r="BH11" s="35">
        <f t="shared" si="9"/>
        <v>417.55555555555554</v>
      </c>
      <c r="BI11" s="35">
        <f t="shared" si="9"/>
        <v>417.55555555555554</v>
      </c>
      <c r="BJ11" s="35">
        <f t="shared" si="9"/>
        <v>417.55555555555554</v>
      </c>
      <c r="BK11" s="35">
        <f t="shared" si="9"/>
        <v>417.55555555555554</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MO</v>
      </c>
      <c r="C14" s="29">
        <f t="shared" ref="C14:AH14" si="11">IF(C10&gt;C11,C10-C11,0)</f>
        <v>0</v>
      </c>
      <c r="D14" s="29">
        <f t="shared" si="11"/>
        <v>0</v>
      </c>
      <c r="E14" s="29">
        <f t="shared" si="11"/>
        <v>0</v>
      </c>
      <c r="F14" s="29">
        <f t="shared" si="11"/>
        <v>0</v>
      </c>
      <c r="G14" s="29">
        <f t="shared" si="11"/>
        <v>0</v>
      </c>
      <c r="H14" s="29">
        <f t="shared" si="11"/>
        <v>450</v>
      </c>
      <c r="I14" s="29">
        <f t="shared" si="11"/>
        <v>0</v>
      </c>
      <c r="J14" s="29">
        <f t="shared" si="11"/>
        <v>1160</v>
      </c>
      <c r="K14" s="29">
        <f t="shared" si="11"/>
        <v>285</v>
      </c>
      <c r="L14" s="29">
        <f t="shared" si="11"/>
        <v>3437</v>
      </c>
      <c r="M14" s="29">
        <f t="shared" si="11"/>
        <v>0</v>
      </c>
      <c r="N14" s="29">
        <f t="shared" si="11"/>
        <v>0</v>
      </c>
      <c r="O14" s="29">
        <f t="shared" si="11"/>
        <v>0</v>
      </c>
      <c r="P14" s="29">
        <f t="shared" si="11"/>
        <v>0</v>
      </c>
      <c r="Q14" s="29">
        <f t="shared" si="11"/>
        <v>0</v>
      </c>
      <c r="R14" s="29">
        <f t="shared" si="11"/>
        <v>10221</v>
      </c>
      <c r="S14" s="29">
        <f t="shared" si="11"/>
        <v>2965</v>
      </c>
      <c r="T14" s="29">
        <f t="shared" si="11"/>
        <v>534</v>
      </c>
      <c r="U14" s="29">
        <f t="shared" si="11"/>
        <v>193571</v>
      </c>
      <c r="V14" s="29">
        <f t="shared" si="11"/>
        <v>658462</v>
      </c>
      <c r="W14" s="29">
        <f t="shared" si="11"/>
        <v>1262</v>
      </c>
      <c r="X14" s="29">
        <f t="shared" si="11"/>
        <v>11440</v>
      </c>
      <c r="Y14" s="29">
        <f t="shared" si="11"/>
        <v>10376</v>
      </c>
      <c r="Z14" s="29">
        <f t="shared" si="11"/>
        <v>1787</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MO</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208</v>
      </c>
      <c r="Q15" s="29">
        <f t="shared" si="13"/>
        <v>6276</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417.55555555555554</v>
      </c>
      <c r="AG15" s="29">
        <f t="shared" si="13"/>
        <v>417.55555555555554</v>
      </c>
      <c r="AH15" s="29">
        <f t="shared" si="13"/>
        <v>417.55555555555554</v>
      </c>
      <c r="AI15" s="29">
        <f t="shared" ref="AI15:BK15" si="14">IF(AI11&gt;AI10,AI11-AI10,0)</f>
        <v>417.55555555555554</v>
      </c>
      <c r="AJ15" s="29">
        <f t="shared" si="14"/>
        <v>417.55555555555554</v>
      </c>
      <c r="AK15" s="29">
        <f t="shared" si="14"/>
        <v>417.55555555555554</v>
      </c>
      <c r="AL15" s="29">
        <f t="shared" si="14"/>
        <v>417.55555555555554</v>
      </c>
      <c r="AM15" s="29">
        <f t="shared" si="14"/>
        <v>417.55555555555554</v>
      </c>
      <c r="AN15" s="29">
        <f t="shared" si="14"/>
        <v>417.55555555555554</v>
      </c>
      <c r="AO15" s="29">
        <f t="shared" si="14"/>
        <v>417.55555555555554</v>
      </c>
      <c r="AP15" s="29">
        <f t="shared" si="14"/>
        <v>417.55555555555554</v>
      </c>
      <c r="AQ15" s="29">
        <f t="shared" si="14"/>
        <v>417.55555555555554</v>
      </c>
      <c r="AR15" s="29">
        <f t="shared" si="14"/>
        <v>417.55555555555554</v>
      </c>
      <c r="AS15" s="29">
        <f t="shared" si="14"/>
        <v>417.55555555555554</v>
      </c>
      <c r="AT15" s="29">
        <f t="shared" si="14"/>
        <v>417.55555555555554</v>
      </c>
      <c r="AU15" s="29">
        <f t="shared" si="14"/>
        <v>417.55555555555554</v>
      </c>
      <c r="AV15" s="29">
        <f t="shared" si="14"/>
        <v>417.55555555555554</v>
      </c>
      <c r="AW15" s="29">
        <f t="shared" si="14"/>
        <v>417.55555555555554</v>
      </c>
      <c r="AX15" s="29">
        <f t="shared" si="14"/>
        <v>417.55555555555554</v>
      </c>
      <c r="AY15" s="29">
        <f t="shared" si="14"/>
        <v>417.55555555555554</v>
      </c>
      <c r="AZ15" s="29">
        <f t="shared" si="14"/>
        <v>417.55555555555554</v>
      </c>
      <c r="BA15" s="29">
        <f t="shared" si="14"/>
        <v>417.55555555555554</v>
      </c>
      <c r="BB15" s="29">
        <f t="shared" si="14"/>
        <v>417.55555555555554</v>
      </c>
      <c r="BC15" s="29">
        <f t="shared" si="14"/>
        <v>417.55555555555554</v>
      </c>
      <c r="BD15" s="29">
        <f t="shared" si="14"/>
        <v>417.55555555555554</v>
      </c>
      <c r="BE15" s="29">
        <f t="shared" si="14"/>
        <v>417.55555555555554</v>
      </c>
      <c r="BF15" s="29">
        <f t="shared" si="14"/>
        <v>417.55555555555554</v>
      </c>
      <c r="BG15" s="29">
        <f t="shared" si="14"/>
        <v>417.55555555555554</v>
      </c>
      <c r="BH15" s="29">
        <f t="shared" si="14"/>
        <v>417.55555555555554</v>
      </c>
      <c r="BI15" s="29">
        <f t="shared" si="14"/>
        <v>417.55555555555554</v>
      </c>
      <c r="BJ15" s="29">
        <f t="shared" si="14"/>
        <v>417.55555555555554</v>
      </c>
      <c r="BK15" s="29">
        <f t="shared" si="14"/>
        <v>417.55555555555554</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Missouri</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7473419</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7473419</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662095.87861053797</v>
      </c>
      <c r="C9" s="130">
        <f>B9/SUM($B$9:$B$24)</f>
        <v>0.34477372611565948</v>
      </c>
      <c r="D9" s="131">
        <f>SUM(C9:C24)</f>
        <v>1</v>
      </c>
      <c r="E9" s="94"/>
      <c r="F9" s="94"/>
      <c r="G9" s="94"/>
      <c r="H9" s="94"/>
      <c r="I9" s="94"/>
      <c r="J9" s="94"/>
      <c r="K9" s="94"/>
      <c r="L9" s="94"/>
    </row>
    <row r="10" spans="1:12" ht="15" customHeight="1">
      <c r="A10" s="83" t="s">
        <v>488</v>
      </c>
      <c r="B10" s="84">
        <f>(Calculations!B61*'EIA SEDS data'!AF$6)+('EIA SEDS data'!AF$10*IF(About!$N$12,Calculations!$B115,Calculations!B93))</f>
        <v>296523.42757686623</v>
      </c>
      <c r="C10" s="130">
        <f t="shared" ref="C10:C24" si="0">B10/SUM($B$9:$B$24)</f>
        <v>0.15440888594686369</v>
      </c>
      <c r="E10" s="94"/>
      <c r="F10" s="94"/>
      <c r="G10" s="94"/>
      <c r="H10" s="94"/>
      <c r="I10" s="94"/>
      <c r="J10" s="94"/>
      <c r="K10" s="94"/>
      <c r="L10" s="94"/>
    </row>
    <row r="11" spans="1:12" ht="15" customHeight="1">
      <c r="A11" s="83" t="s">
        <v>489</v>
      </c>
      <c r="B11" s="84">
        <f>(Calculations!B62*'EIA SEDS data'!AF$6)+('EIA SEDS data'!AF$10*IF(About!$N$12,Calculations!$B116,Calculations!B94))</f>
        <v>588437.33064314642</v>
      </c>
      <c r="C11" s="130">
        <f t="shared" si="0"/>
        <v>0.30641745044108315</v>
      </c>
      <c r="E11" s="94"/>
      <c r="F11" s="94"/>
      <c r="G11" s="94"/>
      <c r="H11" s="94"/>
      <c r="I11" s="94"/>
      <c r="J11" s="94"/>
      <c r="K11" s="94"/>
      <c r="L11" s="94"/>
    </row>
    <row r="12" spans="1:12" ht="15" customHeight="1">
      <c r="A12" s="83" t="s">
        <v>490</v>
      </c>
      <c r="B12" s="84">
        <f>(Calculations!B63*'EIA SEDS data'!AF$6)+('EIA SEDS data'!AF$10*IF(About!$N$12,Calculations!$B117,Calculations!B95))</f>
        <v>43538.832825873513</v>
      </c>
      <c r="C12" s="130">
        <f t="shared" si="0"/>
        <v>2.2672011877804009E-2</v>
      </c>
      <c r="F12" s="94"/>
      <c r="G12" s="128"/>
      <c r="H12" s="129"/>
    </row>
    <row r="13" spans="1:12" ht="15" customHeight="1">
      <c r="A13" s="83" t="s">
        <v>491</v>
      </c>
      <c r="B13" s="84">
        <f>(Calculations!B64*'EIA SEDS data'!AF$6)+('EIA SEDS data'!AF$10*IF(About!$N$12,Calculations!$B118,Calculations!B96))</f>
        <v>315826.58260062092</v>
      </c>
      <c r="C13" s="130">
        <f t="shared" si="0"/>
        <v>0.16446063358391988</v>
      </c>
      <c r="F13" s="94"/>
      <c r="G13" s="128"/>
      <c r="H13" s="129"/>
    </row>
    <row r="14" spans="1:12" ht="15" customHeight="1">
      <c r="A14" s="83" t="s">
        <v>492</v>
      </c>
      <c r="B14" s="84">
        <f>(Calculations!B65*'EIA SEDS data'!AF$6)+('EIA SEDS data'!AF$10*IF(About!$N$12,Calculations!$B119,Calculations!B97))</f>
        <v>3837.2705423542338</v>
      </c>
      <c r="C14" s="130">
        <f t="shared" si="0"/>
        <v>1.9981850148013741E-3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0</v>
      </c>
      <c r="C16" s="130">
        <f t="shared" si="0"/>
        <v>0</v>
      </c>
      <c r="F16" s="94"/>
      <c r="G16" s="128"/>
      <c r="H16" s="129"/>
    </row>
    <row r="17" spans="1:8" ht="15" customHeight="1">
      <c r="A17" s="83" t="s">
        <v>495</v>
      </c>
      <c r="B17" s="84">
        <f>(Calculations!B68*'EIA SEDS data'!AF$6)+('EIA SEDS data'!AF$10*IF(About!$N$12,Calculations!$B122,Calculations!B100))</f>
        <v>0</v>
      </c>
      <c r="C17" s="130">
        <f t="shared" si="0"/>
        <v>0</v>
      </c>
      <c r="F17" s="94"/>
      <c r="G17" s="128"/>
      <c r="H17" s="129"/>
    </row>
    <row r="18" spans="1:8" ht="15" customHeight="1">
      <c r="A18" s="83" t="s">
        <v>496</v>
      </c>
      <c r="B18" s="84">
        <f>(Calculations!B69*'EIA SEDS data'!AF$6)+('EIA SEDS data'!AF$10*IF(About!$N$12,Calculations!$B123,Calculations!B101))</f>
        <v>0</v>
      </c>
      <c r="C18" s="130">
        <f t="shared" si="0"/>
        <v>0</v>
      </c>
      <c r="F18" s="94"/>
      <c r="G18" s="128"/>
      <c r="H18" s="129"/>
    </row>
    <row r="19" spans="1:8" ht="15" customHeight="1">
      <c r="A19" s="83" t="s">
        <v>497</v>
      </c>
      <c r="B19" s="84">
        <f>(Calculations!B70*'EIA SEDS data'!AF$6)+('EIA SEDS data'!AF$10*IF(About!$N$12,Calculations!$B124,Calculations!B102))</f>
        <v>7206.2044241218728</v>
      </c>
      <c r="C19" s="130">
        <f t="shared" si="0"/>
        <v>3.7524926988967131E-3</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2912.4727764789068</v>
      </c>
      <c r="C22" s="130">
        <f t="shared" si="0"/>
        <v>1.5166143209716558E-3</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2576638.5154535659</v>
      </c>
      <c r="C27" s="89"/>
      <c r="F27" s="94"/>
      <c r="G27" s="128"/>
      <c r="H27" s="129"/>
    </row>
    <row r="28" spans="1:8" ht="15" customHeight="1">
      <c r="A28" s="83" t="s">
        <v>488</v>
      </c>
      <c r="B28" s="88">
        <f t="shared" ref="B28:B42" si="1">IF($B$4&gt;0, $B$4*C10, 0)</f>
        <v>1153962.302004124</v>
      </c>
      <c r="C28" s="89"/>
      <c r="F28" s="94"/>
      <c r="G28" s="128"/>
      <c r="H28" s="129"/>
    </row>
    <row r="29" spans="1:8" ht="15" customHeight="1">
      <c r="A29" s="83" t="s">
        <v>489</v>
      </c>
      <c r="B29" s="88">
        <f t="shared" si="1"/>
        <v>2289985.996057949</v>
      </c>
      <c r="C29" s="89"/>
      <c r="F29" s="94"/>
      <c r="G29" s="128"/>
      <c r="H29" s="129"/>
    </row>
    <row r="30" spans="1:8" ht="15" customHeight="1">
      <c r="A30" s="83" t="s">
        <v>490</v>
      </c>
      <c r="B30" s="88">
        <f t="shared" si="1"/>
        <v>169437.44433580615</v>
      </c>
      <c r="C30" s="89"/>
      <c r="F30" s="94"/>
      <c r="G30" s="128"/>
      <c r="H30" s="129"/>
    </row>
    <row r="31" spans="1:8" ht="15" customHeight="1">
      <c r="A31" s="83" t="s">
        <v>491</v>
      </c>
      <c r="B31" s="88">
        <f t="shared" si="1"/>
        <v>1229083.2237781049</v>
      </c>
      <c r="C31" s="89"/>
      <c r="F31" s="94"/>
      <c r="G31" s="128"/>
      <c r="H31" s="129"/>
    </row>
    <row r="32" spans="1:8" ht="15" customHeight="1">
      <c r="A32" s="83" t="s">
        <v>492</v>
      </c>
      <c r="B32" s="88">
        <f t="shared" si="1"/>
        <v>14933.273855131871</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28043.950233295975</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11334.29428202167</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797417.75</v>
      </c>
      <c r="F46" s="136">
        <f>E46</f>
        <v>797417.75</v>
      </c>
      <c r="G46" s="136">
        <f t="shared" ref="G46:AH46" si="2">F46</f>
        <v>797417.75</v>
      </c>
      <c r="H46" s="136">
        <f t="shared" si="2"/>
        <v>797417.75</v>
      </c>
      <c r="I46" s="136">
        <f t="shared" si="2"/>
        <v>797417.75</v>
      </c>
      <c r="J46" s="136">
        <f t="shared" si="2"/>
        <v>797417.75</v>
      </c>
      <c r="K46" s="136">
        <f t="shared" si="2"/>
        <v>797417.75</v>
      </c>
      <c r="L46" s="136">
        <f t="shared" si="2"/>
        <v>797417.75</v>
      </c>
      <c r="M46" s="136">
        <f t="shared" si="2"/>
        <v>797417.75</v>
      </c>
      <c r="N46" s="136">
        <f t="shared" si="2"/>
        <v>797417.75</v>
      </c>
      <c r="O46" s="136">
        <f t="shared" si="2"/>
        <v>797417.75</v>
      </c>
      <c r="P46" s="136">
        <f t="shared" si="2"/>
        <v>797417.75</v>
      </c>
      <c r="Q46" s="136">
        <f t="shared" si="2"/>
        <v>797417.75</v>
      </c>
      <c r="R46" s="136">
        <f t="shared" si="2"/>
        <v>797417.75</v>
      </c>
      <c r="S46" s="136">
        <f t="shared" si="2"/>
        <v>797417.75</v>
      </c>
      <c r="T46" s="136">
        <f t="shared" si="2"/>
        <v>797417.75</v>
      </c>
      <c r="U46" s="136">
        <f t="shared" si="2"/>
        <v>797417.75</v>
      </c>
      <c r="V46" s="136">
        <f t="shared" si="2"/>
        <v>797417.75</v>
      </c>
      <c r="W46" s="136">
        <f t="shared" si="2"/>
        <v>797417.75</v>
      </c>
      <c r="X46" s="136">
        <f t="shared" si="2"/>
        <v>797417.75</v>
      </c>
      <c r="Y46" s="136">
        <f t="shared" si="2"/>
        <v>797417.75</v>
      </c>
      <c r="Z46" s="136">
        <f t="shared" si="2"/>
        <v>797417.75</v>
      </c>
      <c r="AA46" s="136">
        <f t="shared" si="2"/>
        <v>797417.75</v>
      </c>
      <c r="AB46" s="136">
        <f t="shared" si="2"/>
        <v>797417.75</v>
      </c>
      <c r="AC46" s="136">
        <f t="shared" si="2"/>
        <v>797417.75</v>
      </c>
      <c r="AD46" s="136">
        <f t="shared" si="2"/>
        <v>797417.75</v>
      </c>
      <c r="AE46" s="136">
        <f t="shared" si="2"/>
        <v>797417.75</v>
      </c>
      <c r="AF46" s="136">
        <f t="shared" si="2"/>
        <v>797417.75</v>
      </c>
      <c r="AG46" s="136">
        <f t="shared" si="2"/>
        <v>797417.75</v>
      </c>
      <c r="AH46" s="136">
        <f t="shared" si="2"/>
        <v>797417.75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72354228</v>
      </c>
    </row>
    <row r="4" spans="1:3" s="94" customFormat="1">
      <c r="B4" s="152" t="s">
        <v>4641</v>
      </c>
      <c r="C4">
        <f>SUMIFS('Source-Disposition'!$D:$D,'Source-Disposition'!$B:$B,'retail sales summary'!$B4,'Source-Disposition'!$A:$A,About!$B$1)</f>
        <v>7473419</v>
      </c>
    </row>
    <row r="5" spans="1:3">
      <c r="B5" s="147" t="s">
        <v>4648</v>
      </c>
      <c r="C5">
        <f>SUMIFS('Source-Disposition'!$D:$D,'Source-Disposition'!$B:$B,$B5,'Source-Disposition'!$A:$A,About!$B$1)</f>
        <v>75725712</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2576638.5154535659</v>
      </c>
      <c r="C2" s="95">
        <f>B2</f>
        <v>2576638.5154535659</v>
      </c>
      <c r="D2" s="95">
        <f t="shared" ref="D2:AG10" si="0">C2</f>
        <v>2576638.5154535659</v>
      </c>
      <c r="E2" s="95">
        <f t="shared" si="0"/>
        <v>2576638.5154535659</v>
      </c>
      <c r="F2" s="95">
        <f t="shared" si="0"/>
        <v>2576638.5154535659</v>
      </c>
      <c r="G2" s="95">
        <f t="shared" si="0"/>
        <v>2576638.5154535659</v>
      </c>
      <c r="H2" s="95">
        <f t="shared" si="0"/>
        <v>2576638.5154535659</v>
      </c>
      <c r="I2" s="95">
        <f t="shared" si="0"/>
        <v>2576638.5154535659</v>
      </c>
      <c r="J2" s="95">
        <f t="shared" si="0"/>
        <v>2576638.5154535659</v>
      </c>
      <c r="K2" s="95">
        <f t="shared" si="0"/>
        <v>2576638.5154535659</v>
      </c>
      <c r="L2" s="95">
        <f t="shared" si="0"/>
        <v>2576638.5154535659</v>
      </c>
      <c r="M2" s="95">
        <f t="shared" si="0"/>
        <v>2576638.5154535659</v>
      </c>
      <c r="N2" s="95">
        <f t="shared" si="0"/>
        <v>2576638.5154535659</v>
      </c>
      <c r="O2" s="95">
        <f t="shared" si="0"/>
        <v>2576638.5154535659</v>
      </c>
      <c r="P2" s="95">
        <f t="shared" si="0"/>
        <v>2576638.5154535659</v>
      </c>
      <c r="Q2" s="95">
        <f t="shared" si="0"/>
        <v>2576638.5154535659</v>
      </c>
      <c r="R2" s="95">
        <f t="shared" si="0"/>
        <v>2576638.5154535659</v>
      </c>
      <c r="S2" s="95">
        <f t="shared" si="0"/>
        <v>2576638.5154535659</v>
      </c>
      <c r="T2" s="95">
        <f t="shared" si="0"/>
        <v>2576638.5154535659</v>
      </c>
      <c r="U2" s="95">
        <f t="shared" si="0"/>
        <v>2576638.5154535659</v>
      </c>
      <c r="V2" s="95">
        <f t="shared" si="0"/>
        <v>2576638.5154535659</v>
      </c>
      <c r="W2" s="95">
        <f t="shared" si="0"/>
        <v>2576638.5154535659</v>
      </c>
      <c r="X2" s="95">
        <f t="shared" si="0"/>
        <v>2576638.5154535659</v>
      </c>
      <c r="Y2" s="95">
        <f t="shared" si="0"/>
        <v>2576638.5154535659</v>
      </c>
      <c r="Z2" s="95">
        <f t="shared" si="0"/>
        <v>2576638.5154535659</v>
      </c>
      <c r="AA2" s="95">
        <f t="shared" si="0"/>
        <v>2576638.5154535659</v>
      </c>
      <c r="AB2" s="95">
        <f t="shared" si="0"/>
        <v>2576638.5154535659</v>
      </c>
      <c r="AC2" s="95">
        <f t="shared" si="0"/>
        <v>2576638.5154535659</v>
      </c>
      <c r="AD2" s="95">
        <f t="shared" si="0"/>
        <v>2576638.5154535659</v>
      </c>
      <c r="AE2" s="95">
        <f t="shared" si="0"/>
        <v>2576638.5154535659</v>
      </c>
      <c r="AF2" s="95">
        <f t="shared" si="0"/>
        <v>2576638.5154535659</v>
      </c>
      <c r="AG2" s="95">
        <f t="shared" si="0"/>
        <v>2576638.5154535659</v>
      </c>
    </row>
    <row r="3" spans="1:33" ht="14.5">
      <c r="A3" s="4" t="s">
        <v>488</v>
      </c>
      <c r="B3" s="95">
        <f>'Manual Adjustment'!$B28</f>
        <v>1153962.302004124</v>
      </c>
      <c r="C3" s="95">
        <f t="shared" ref="C3:R17" si="1">B3</f>
        <v>1153962.302004124</v>
      </c>
      <c r="D3" s="95">
        <f t="shared" si="1"/>
        <v>1153962.302004124</v>
      </c>
      <c r="E3" s="95">
        <f t="shared" si="1"/>
        <v>1153962.302004124</v>
      </c>
      <c r="F3" s="95">
        <f t="shared" si="1"/>
        <v>1153962.302004124</v>
      </c>
      <c r="G3" s="95">
        <f t="shared" si="1"/>
        <v>1153962.302004124</v>
      </c>
      <c r="H3" s="95">
        <f t="shared" si="1"/>
        <v>1153962.302004124</v>
      </c>
      <c r="I3" s="95">
        <f t="shared" si="1"/>
        <v>1153962.302004124</v>
      </c>
      <c r="J3" s="95">
        <f t="shared" si="1"/>
        <v>1153962.302004124</v>
      </c>
      <c r="K3" s="95">
        <f t="shared" si="1"/>
        <v>1153962.302004124</v>
      </c>
      <c r="L3" s="95">
        <f t="shared" si="1"/>
        <v>1153962.302004124</v>
      </c>
      <c r="M3" s="95">
        <f t="shared" si="1"/>
        <v>1153962.302004124</v>
      </c>
      <c r="N3" s="95">
        <f t="shared" si="1"/>
        <v>1153962.302004124</v>
      </c>
      <c r="O3" s="95">
        <f t="shared" si="1"/>
        <v>1153962.302004124</v>
      </c>
      <c r="P3" s="95">
        <f t="shared" si="1"/>
        <v>1153962.302004124</v>
      </c>
      <c r="Q3" s="95">
        <f t="shared" si="1"/>
        <v>1153962.302004124</v>
      </c>
      <c r="R3" s="95">
        <f t="shared" si="1"/>
        <v>1153962.302004124</v>
      </c>
      <c r="S3" s="95">
        <f t="shared" si="0"/>
        <v>1153962.302004124</v>
      </c>
      <c r="T3" s="95">
        <f t="shared" si="0"/>
        <v>1153962.302004124</v>
      </c>
      <c r="U3" s="95">
        <f t="shared" si="0"/>
        <v>1153962.302004124</v>
      </c>
      <c r="V3" s="95">
        <f t="shared" si="0"/>
        <v>1153962.302004124</v>
      </c>
      <c r="W3" s="95">
        <f t="shared" si="0"/>
        <v>1153962.302004124</v>
      </c>
      <c r="X3" s="95">
        <f t="shared" si="0"/>
        <v>1153962.302004124</v>
      </c>
      <c r="Y3" s="95">
        <f t="shared" si="0"/>
        <v>1153962.302004124</v>
      </c>
      <c r="Z3" s="95">
        <f t="shared" si="0"/>
        <v>1153962.302004124</v>
      </c>
      <c r="AA3" s="95">
        <f t="shared" si="0"/>
        <v>1153962.302004124</v>
      </c>
      <c r="AB3" s="95">
        <f t="shared" si="0"/>
        <v>1153962.302004124</v>
      </c>
      <c r="AC3" s="95">
        <f t="shared" si="0"/>
        <v>1153962.302004124</v>
      </c>
      <c r="AD3" s="95">
        <f t="shared" si="0"/>
        <v>1153962.302004124</v>
      </c>
      <c r="AE3" s="95">
        <f t="shared" si="0"/>
        <v>1153962.302004124</v>
      </c>
      <c r="AF3" s="95">
        <f t="shared" si="0"/>
        <v>1153962.302004124</v>
      </c>
      <c r="AG3" s="95">
        <f t="shared" si="0"/>
        <v>1153962.302004124</v>
      </c>
    </row>
    <row r="4" spans="1:33" ht="14.5">
      <c r="A4" s="4" t="s">
        <v>489</v>
      </c>
      <c r="B4" s="95">
        <f>'Manual Adjustment'!$B29</f>
        <v>2289985.996057949</v>
      </c>
      <c r="C4" s="95">
        <f t="shared" si="1"/>
        <v>2289985.996057949</v>
      </c>
      <c r="D4" s="95">
        <f t="shared" si="0"/>
        <v>2289985.996057949</v>
      </c>
      <c r="E4" s="95">
        <f t="shared" si="0"/>
        <v>2289985.996057949</v>
      </c>
      <c r="F4" s="95">
        <f t="shared" si="0"/>
        <v>2289985.996057949</v>
      </c>
      <c r="G4" s="95">
        <f t="shared" si="0"/>
        <v>2289985.996057949</v>
      </c>
      <c r="H4" s="95">
        <f t="shared" si="0"/>
        <v>2289985.996057949</v>
      </c>
      <c r="I4" s="95">
        <f t="shared" si="0"/>
        <v>2289985.996057949</v>
      </c>
      <c r="J4" s="95">
        <f t="shared" si="0"/>
        <v>2289985.996057949</v>
      </c>
      <c r="K4" s="95">
        <f t="shared" si="0"/>
        <v>2289985.996057949</v>
      </c>
      <c r="L4" s="95">
        <f t="shared" si="0"/>
        <v>2289985.996057949</v>
      </c>
      <c r="M4" s="95">
        <f t="shared" si="0"/>
        <v>2289985.996057949</v>
      </c>
      <c r="N4" s="95">
        <f t="shared" si="0"/>
        <v>2289985.996057949</v>
      </c>
      <c r="O4" s="95">
        <f t="shared" si="0"/>
        <v>2289985.996057949</v>
      </c>
      <c r="P4" s="95">
        <f t="shared" si="0"/>
        <v>2289985.996057949</v>
      </c>
      <c r="Q4" s="95">
        <f t="shared" si="0"/>
        <v>2289985.996057949</v>
      </c>
      <c r="R4" s="95">
        <f t="shared" si="0"/>
        <v>2289985.996057949</v>
      </c>
      <c r="S4" s="95">
        <f t="shared" si="0"/>
        <v>2289985.996057949</v>
      </c>
      <c r="T4" s="95">
        <f t="shared" si="0"/>
        <v>2289985.996057949</v>
      </c>
      <c r="U4" s="95">
        <f t="shared" si="0"/>
        <v>2289985.996057949</v>
      </c>
      <c r="V4" s="95">
        <f t="shared" si="0"/>
        <v>2289985.996057949</v>
      </c>
      <c r="W4" s="95">
        <f t="shared" si="0"/>
        <v>2289985.996057949</v>
      </c>
      <c r="X4" s="95">
        <f t="shared" si="0"/>
        <v>2289985.996057949</v>
      </c>
      <c r="Y4" s="95">
        <f t="shared" si="0"/>
        <v>2289985.996057949</v>
      </c>
      <c r="Z4" s="95">
        <f t="shared" si="0"/>
        <v>2289985.996057949</v>
      </c>
      <c r="AA4" s="95">
        <f t="shared" si="0"/>
        <v>2289985.996057949</v>
      </c>
      <c r="AB4" s="95">
        <f t="shared" si="0"/>
        <v>2289985.996057949</v>
      </c>
      <c r="AC4" s="95">
        <f t="shared" si="0"/>
        <v>2289985.996057949</v>
      </c>
      <c r="AD4" s="95">
        <f t="shared" si="0"/>
        <v>2289985.996057949</v>
      </c>
      <c r="AE4" s="95">
        <f t="shared" si="0"/>
        <v>2289985.996057949</v>
      </c>
      <c r="AF4" s="95">
        <f t="shared" si="0"/>
        <v>2289985.996057949</v>
      </c>
      <c r="AG4" s="95">
        <f t="shared" si="0"/>
        <v>2289985.996057949</v>
      </c>
    </row>
    <row r="5" spans="1:33" ht="14.5">
      <c r="A5" s="4" t="s">
        <v>490</v>
      </c>
      <c r="B5" s="95">
        <f>'Manual Adjustment'!$B30</f>
        <v>169437.44433580615</v>
      </c>
      <c r="C5" s="95">
        <f t="shared" si="1"/>
        <v>169437.44433580615</v>
      </c>
      <c r="D5" s="95">
        <f t="shared" si="0"/>
        <v>169437.44433580615</v>
      </c>
      <c r="E5" s="95">
        <f t="shared" si="0"/>
        <v>169437.44433580615</v>
      </c>
      <c r="F5" s="95">
        <f t="shared" si="0"/>
        <v>169437.44433580615</v>
      </c>
      <c r="G5" s="95">
        <f t="shared" si="0"/>
        <v>169437.44433580615</v>
      </c>
      <c r="H5" s="95">
        <f t="shared" si="0"/>
        <v>169437.44433580615</v>
      </c>
      <c r="I5" s="95">
        <f t="shared" si="0"/>
        <v>169437.44433580615</v>
      </c>
      <c r="J5" s="95">
        <f t="shared" si="0"/>
        <v>169437.44433580615</v>
      </c>
      <c r="K5" s="95">
        <f t="shared" si="0"/>
        <v>169437.44433580615</v>
      </c>
      <c r="L5" s="95">
        <f t="shared" si="0"/>
        <v>169437.44433580615</v>
      </c>
      <c r="M5" s="95">
        <f t="shared" si="0"/>
        <v>169437.44433580615</v>
      </c>
      <c r="N5" s="95">
        <f t="shared" si="0"/>
        <v>169437.44433580615</v>
      </c>
      <c r="O5" s="95">
        <f t="shared" si="0"/>
        <v>169437.44433580615</v>
      </c>
      <c r="P5" s="95">
        <f t="shared" si="0"/>
        <v>169437.44433580615</v>
      </c>
      <c r="Q5" s="95">
        <f t="shared" si="0"/>
        <v>169437.44433580615</v>
      </c>
      <c r="R5" s="95">
        <f t="shared" si="0"/>
        <v>169437.44433580615</v>
      </c>
      <c r="S5" s="95">
        <f t="shared" si="0"/>
        <v>169437.44433580615</v>
      </c>
      <c r="T5" s="95">
        <f t="shared" si="0"/>
        <v>169437.44433580615</v>
      </c>
      <c r="U5" s="95">
        <f t="shared" si="0"/>
        <v>169437.44433580615</v>
      </c>
      <c r="V5" s="95">
        <f t="shared" si="0"/>
        <v>169437.44433580615</v>
      </c>
      <c r="W5" s="95">
        <f t="shared" si="0"/>
        <v>169437.44433580615</v>
      </c>
      <c r="X5" s="95">
        <f t="shared" si="0"/>
        <v>169437.44433580615</v>
      </c>
      <c r="Y5" s="95">
        <f t="shared" si="0"/>
        <v>169437.44433580615</v>
      </c>
      <c r="Z5" s="95">
        <f t="shared" si="0"/>
        <v>169437.44433580615</v>
      </c>
      <c r="AA5" s="95">
        <f t="shared" si="0"/>
        <v>169437.44433580615</v>
      </c>
      <c r="AB5" s="95">
        <f t="shared" si="0"/>
        <v>169437.44433580615</v>
      </c>
      <c r="AC5" s="95">
        <f t="shared" si="0"/>
        <v>169437.44433580615</v>
      </c>
      <c r="AD5" s="95">
        <f t="shared" si="0"/>
        <v>169437.44433580615</v>
      </c>
      <c r="AE5" s="95">
        <f t="shared" si="0"/>
        <v>169437.44433580615</v>
      </c>
      <c r="AF5" s="95">
        <f t="shared" si="0"/>
        <v>169437.44433580615</v>
      </c>
      <c r="AG5" s="95">
        <f t="shared" si="0"/>
        <v>169437.44433580615</v>
      </c>
    </row>
    <row r="6" spans="1:33" ht="14.5">
      <c r="A6" s="4" t="s">
        <v>491</v>
      </c>
      <c r="B6" s="95">
        <f>'Manual Adjustment'!$B31</f>
        <v>1229083.2237781049</v>
      </c>
      <c r="C6" s="95">
        <f t="shared" si="1"/>
        <v>1229083.2237781049</v>
      </c>
      <c r="D6" s="95">
        <f t="shared" si="0"/>
        <v>1229083.2237781049</v>
      </c>
      <c r="E6" s="95">
        <f t="shared" si="0"/>
        <v>1229083.2237781049</v>
      </c>
      <c r="F6" s="95">
        <f t="shared" si="0"/>
        <v>1229083.2237781049</v>
      </c>
      <c r="G6" s="95">
        <f t="shared" si="0"/>
        <v>1229083.2237781049</v>
      </c>
      <c r="H6" s="95">
        <f t="shared" si="0"/>
        <v>1229083.2237781049</v>
      </c>
      <c r="I6" s="95">
        <f t="shared" si="0"/>
        <v>1229083.2237781049</v>
      </c>
      <c r="J6" s="95">
        <f t="shared" si="0"/>
        <v>1229083.2237781049</v>
      </c>
      <c r="K6" s="95">
        <f t="shared" si="0"/>
        <v>1229083.2237781049</v>
      </c>
      <c r="L6" s="95">
        <f t="shared" si="0"/>
        <v>1229083.2237781049</v>
      </c>
      <c r="M6" s="95">
        <f t="shared" si="0"/>
        <v>1229083.2237781049</v>
      </c>
      <c r="N6" s="95">
        <f t="shared" si="0"/>
        <v>1229083.2237781049</v>
      </c>
      <c r="O6" s="95">
        <f t="shared" si="0"/>
        <v>1229083.2237781049</v>
      </c>
      <c r="P6" s="95">
        <f t="shared" si="0"/>
        <v>1229083.2237781049</v>
      </c>
      <c r="Q6" s="95">
        <f t="shared" si="0"/>
        <v>1229083.2237781049</v>
      </c>
      <c r="R6" s="95">
        <f t="shared" si="0"/>
        <v>1229083.2237781049</v>
      </c>
      <c r="S6" s="95">
        <f t="shared" si="0"/>
        <v>1229083.2237781049</v>
      </c>
      <c r="T6" s="95">
        <f t="shared" si="0"/>
        <v>1229083.2237781049</v>
      </c>
      <c r="U6" s="95">
        <f t="shared" si="0"/>
        <v>1229083.2237781049</v>
      </c>
      <c r="V6" s="95">
        <f t="shared" si="0"/>
        <v>1229083.2237781049</v>
      </c>
      <c r="W6" s="95">
        <f t="shared" si="0"/>
        <v>1229083.2237781049</v>
      </c>
      <c r="X6" s="95">
        <f t="shared" si="0"/>
        <v>1229083.2237781049</v>
      </c>
      <c r="Y6" s="95">
        <f t="shared" si="0"/>
        <v>1229083.2237781049</v>
      </c>
      <c r="Z6" s="95">
        <f t="shared" si="0"/>
        <v>1229083.2237781049</v>
      </c>
      <c r="AA6" s="95">
        <f t="shared" si="0"/>
        <v>1229083.2237781049</v>
      </c>
      <c r="AB6" s="95">
        <f t="shared" si="0"/>
        <v>1229083.2237781049</v>
      </c>
      <c r="AC6" s="95">
        <f t="shared" si="0"/>
        <v>1229083.2237781049</v>
      </c>
      <c r="AD6" s="95">
        <f t="shared" si="0"/>
        <v>1229083.2237781049</v>
      </c>
      <c r="AE6" s="95">
        <f t="shared" si="0"/>
        <v>1229083.2237781049</v>
      </c>
      <c r="AF6" s="95">
        <f t="shared" si="0"/>
        <v>1229083.2237781049</v>
      </c>
      <c r="AG6" s="95">
        <f t="shared" si="0"/>
        <v>1229083.2237781049</v>
      </c>
    </row>
    <row r="7" spans="1:33" ht="14.5">
      <c r="A7" s="4" t="s">
        <v>492</v>
      </c>
      <c r="B7" s="95">
        <f>'Manual Adjustment'!$B32</f>
        <v>14933.273855131871</v>
      </c>
      <c r="C7" s="95">
        <f t="shared" si="1"/>
        <v>14933.273855131871</v>
      </c>
      <c r="D7" s="95">
        <f t="shared" si="0"/>
        <v>14933.273855131871</v>
      </c>
      <c r="E7" s="95">
        <f t="shared" si="0"/>
        <v>14933.273855131871</v>
      </c>
      <c r="F7" s="95">
        <f t="shared" si="0"/>
        <v>14933.273855131871</v>
      </c>
      <c r="G7" s="95">
        <f t="shared" si="0"/>
        <v>14933.273855131871</v>
      </c>
      <c r="H7" s="95">
        <f t="shared" si="0"/>
        <v>14933.273855131871</v>
      </c>
      <c r="I7" s="95">
        <f t="shared" si="0"/>
        <v>14933.273855131871</v>
      </c>
      <c r="J7" s="95">
        <f t="shared" si="0"/>
        <v>14933.273855131871</v>
      </c>
      <c r="K7" s="95">
        <f t="shared" si="0"/>
        <v>14933.273855131871</v>
      </c>
      <c r="L7" s="95">
        <f t="shared" si="0"/>
        <v>14933.273855131871</v>
      </c>
      <c r="M7" s="95">
        <f t="shared" si="0"/>
        <v>14933.273855131871</v>
      </c>
      <c r="N7" s="95">
        <f t="shared" si="0"/>
        <v>14933.273855131871</v>
      </c>
      <c r="O7" s="95">
        <f t="shared" si="0"/>
        <v>14933.273855131871</v>
      </c>
      <c r="P7" s="95">
        <f t="shared" si="0"/>
        <v>14933.273855131871</v>
      </c>
      <c r="Q7" s="95">
        <f t="shared" si="0"/>
        <v>14933.273855131871</v>
      </c>
      <c r="R7" s="95">
        <f t="shared" si="0"/>
        <v>14933.273855131871</v>
      </c>
      <c r="S7" s="95">
        <f t="shared" si="0"/>
        <v>14933.273855131871</v>
      </c>
      <c r="T7" s="95">
        <f t="shared" si="0"/>
        <v>14933.273855131871</v>
      </c>
      <c r="U7" s="95">
        <f t="shared" si="0"/>
        <v>14933.273855131871</v>
      </c>
      <c r="V7" s="95">
        <f t="shared" si="0"/>
        <v>14933.273855131871</v>
      </c>
      <c r="W7" s="95">
        <f t="shared" si="0"/>
        <v>14933.273855131871</v>
      </c>
      <c r="X7" s="95">
        <f t="shared" si="0"/>
        <v>14933.273855131871</v>
      </c>
      <c r="Y7" s="95">
        <f t="shared" si="0"/>
        <v>14933.273855131871</v>
      </c>
      <c r="Z7" s="95">
        <f t="shared" si="0"/>
        <v>14933.273855131871</v>
      </c>
      <c r="AA7" s="95">
        <f t="shared" si="0"/>
        <v>14933.273855131871</v>
      </c>
      <c r="AB7" s="95">
        <f t="shared" si="0"/>
        <v>14933.273855131871</v>
      </c>
      <c r="AC7" s="95">
        <f t="shared" si="0"/>
        <v>14933.273855131871</v>
      </c>
      <c r="AD7" s="95">
        <f t="shared" si="0"/>
        <v>14933.273855131871</v>
      </c>
      <c r="AE7" s="95">
        <f t="shared" si="0"/>
        <v>14933.273855131871</v>
      </c>
      <c r="AF7" s="95">
        <f t="shared" si="0"/>
        <v>14933.273855131871</v>
      </c>
      <c r="AG7" s="95">
        <f t="shared" si="0"/>
        <v>14933.273855131871</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28043.950233295975</v>
      </c>
      <c r="C12" s="95">
        <f t="shared" si="1"/>
        <v>28043.950233295975</v>
      </c>
      <c r="D12" s="95">
        <f t="shared" si="2"/>
        <v>28043.950233295975</v>
      </c>
      <c r="E12" s="95">
        <f t="shared" si="2"/>
        <v>28043.950233295975</v>
      </c>
      <c r="F12" s="95">
        <f t="shared" si="2"/>
        <v>28043.950233295975</v>
      </c>
      <c r="G12" s="95">
        <f t="shared" si="2"/>
        <v>28043.950233295975</v>
      </c>
      <c r="H12" s="95">
        <f t="shared" si="2"/>
        <v>28043.950233295975</v>
      </c>
      <c r="I12" s="95">
        <f t="shared" si="2"/>
        <v>28043.950233295975</v>
      </c>
      <c r="J12" s="95">
        <f t="shared" si="2"/>
        <v>28043.950233295975</v>
      </c>
      <c r="K12" s="95">
        <f t="shared" si="2"/>
        <v>28043.950233295975</v>
      </c>
      <c r="L12" s="95">
        <f t="shared" si="2"/>
        <v>28043.950233295975</v>
      </c>
      <c r="M12" s="95">
        <f t="shared" si="2"/>
        <v>28043.950233295975</v>
      </c>
      <c r="N12" s="95">
        <f t="shared" si="2"/>
        <v>28043.950233295975</v>
      </c>
      <c r="O12" s="95">
        <f t="shared" si="2"/>
        <v>28043.950233295975</v>
      </c>
      <c r="P12" s="95">
        <f t="shared" si="2"/>
        <v>28043.950233295975</v>
      </c>
      <c r="Q12" s="95">
        <f t="shared" si="2"/>
        <v>28043.950233295975</v>
      </c>
      <c r="R12" s="95">
        <f t="shared" si="2"/>
        <v>28043.950233295975</v>
      </c>
      <c r="S12" s="95">
        <f t="shared" si="2"/>
        <v>28043.950233295975</v>
      </c>
      <c r="T12" s="95">
        <f t="shared" si="2"/>
        <v>28043.950233295975</v>
      </c>
      <c r="U12" s="95">
        <f t="shared" si="2"/>
        <v>28043.950233295975</v>
      </c>
      <c r="V12" s="95">
        <f t="shared" si="2"/>
        <v>28043.950233295975</v>
      </c>
      <c r="W12" s="95">
        <f t="shared" si="2"/>
        <v>28043.950233295975</v>
      </c>
      <c r="X12" s="95">
        <f t="shared" si="2"/>
        <v>28043.950233295975</v>
      </c>
      <c r="Y12" s="95">
        <f t="shared" si="2"/>
        <v>28043.950233295975</v>
      </c>
      <c r="Z12" s="95">
        <f t="shared" si="2"/>
        <v>28043.950233295975</v>
      </c>
      <c r="AA12" s="95">
        <f t="shared" si="2"/>
        <v>28043.950233295975</v>
      </c>
      <c r="AB12" s="95">
        <f t="shared" si="2"/>
        <v>28043.950233295975</v>
      </c>
      <c r="AC12" s="95">
        <f t="shared" si="2"/>
        <v>28043.950233295975</v>
      </c>
      <c r="AD12" s="95">
        <f t="shared" si="2"/>
        <v>28043.950233295975</v>
      </c>
      <c r="AE12" s="95">
        <f t="shared" si="2"/>
        <v>28043.950233295975</v>
      </c>
      <c r="AF12" s="95">
        <f t="shared" si="2"/>
        <v>28043.950233295975</v>
      </c>
      <c r="AG12" s="95">
        <f t="shared" si="2"/>
        <v>28043.950233295975</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11334.29428202167</v>
      </c>
      <c r="C15" s="95">
        <f t="shared" si="1"/>
        <v>11334.29428202167</v>
      </c>
      <c r="D15" s="95">
        <f t="shared" si="2"/>
        <v>11334.29428202167</v>
      </c>
      <c r="E15" s="95">
        <f t="shared" si="2"/>
        <v>11334.29428202167</v>
      </c>
      <c r="F15" s="95">
        <f t="shared" si="2"/>
        <v>11334.29428202167</v>
      </c>
      <c r="G15" s="95">
        <f t="shared" si="2"/>
        <v>11334.29428202167</v>
      </c>
      <c r="H15" s="95">
        <f t="shared" si="2"/>
        <v>11334.29428202167</v>
      </c>
      <c r="I15" s="95">
        <f t="shared" si="2"/>
        <v>11334.29428202167</v>
      </c>
      <c r="J15" s="95">
        <f t="shared" si="2"/>
        <v>11334.29428202167</v>
      </c>
      <c r="K15" s="95">
        <f t="shared" si="2"/>
        <v>11334.29428202167</v>
      </c>
      <c r="L15" s="95">
        <f t="shared" si="2"/>
        <v>11334.29428202167</v>
      </c>
      <c r="M15" s="95">
        <f t="shared" si="2"/>
        <v>11334.29428202167</v>
      </c>
      <c r="N15" s="95">
        <f t="shared" si="2"/>
        <v>11334.29428202167</v>
      </c>
      <c r="O15" s="95">
        <f t="shared" si="2"/>
        <v>11334.29428202167</v>
      </c>
      <c r="P15" s="95">
        <f t="shared" si="2"/>
        <v>11334.29428202167</v>
      </c>
      <c r="Q15" s="95">
        <f t="shared" si="2"/>
        <v>11334.29428202167</v>
      </c>
      <c r="R15" s="95">
        <f t="shared" si="2"/>
        <v>11334.29428202167</v>
      </c>
      <c r="S15" s="95">
        <f t="shared" si="2"/>
        <v>11334.29428202167</v>
      </c>
      <c r="T15" s="95">
        <f t="shared" si="2"/>
        <v>11334.29428202167</v>
      </c>
      <c r="U15" s="95">
        <f t="shared" si="2"/>
        <v>11334.29428202167</v>
      </c>
      <c r="V15" s="95">
        <f t="shared" si="2"/>
        <v>11334.29428202167</v>
      </c>
      <c r="W15" s="95">
        <f t="shared" si="2"/>
        <v>11334.29428202167</v>
      </c>
      <c r="X15" s="95">
        <f t="shared" si="2"/>
        <v>11334.29428202167</v>
      </c>
      <c r="Y15" s="95">
        <f t="shared" si="2"/>
        <v>11334.29428202167</v>
      </c>
      <c r="Z15" s="95">
        <f t="shared" si="2"/>
        <v>11334.29428202167</v>
      </c>
      <c r="AA15" s="95">
        <f t="shared" si="2"/>
        <v>11334.29428202167</v>
      </c>
      <c r="AB15" s="95">
        <f t="shared" si="2"/>
        <v>11334.29428202167</v>
      </c>
      <c r="AC15" s="95">
        <f t="shared" si="2"/>
        <v>11334.29428202167</v>
      </c>
      <c r="AD15" s="95">
        <f t="shared" si="2"/>
        <v>11334.29428202167</v>
      </c>
      <c r="AE15" s="95">
        <f t="shared" si="2"/>
        <v>11334.29428202167</v>
      </c>
      <c r="AF15" s="95">
        <f t="shared" si="2"/>
        <v>11334.29428202167</v>
      </c>
      <c r="AG15" s="95">
        <f t="shared" si="2"/>
        <v>11334.29428202167</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797417.75</v>
      </c>
      <c r="E2" s="1">
        <f>'Manual Adjustment'!F46</f>
        <v>797417.75</v>
      </c>
      <c r="F2" s="1">
        <f>'Manual Adjustment'!G46</f>
        <v>797417.75</v>
      </c>
      <c r="G2" s="1">
        <f>'Manual Adjustment'!H46</f>
        <v>797417.75</v>
      </c>
      <c r="H2" s="1">
        <f>'Manual Adjustment'!I46</f>
        <v>797417.75</v>
      </c>
      <c r="I2" s="1">
        <f>'Manual Adjustment'!J46</f>
        <v>797417.75</v>
      </c>
      <c r="J2" s="1">
        <f>'Manual Adjustment'!K46</f>
        <v>797417.75</v>
      </c>
      <c r="K2" s="1">
        <f>'Manual Adjustment'!L46</f>
        <v>797417.75</v>
      </c>
      <c r="L2" s="1">
        <f>'Manual Adjustment'!M46</f>
        <v>797417.75</v>
      </c>
      <c r="M2" s="1">
        <f>'Manual Adjustment'!N46</f>
        <v>797417.75</v>
      </c>
      <c r="N2" s="1">
        <f>'Manual Adjustment'!O46</f>
        <v>797417.75</v>
      </c>
      <c r="O2" s="1">
        <f>'Manual Adjustment'!P46</f>
        <v>797417.75</v>
      </c>
      <c r="P2" s="1">
        <f>'Manual Adjustment'!Q46</f>
        <v>797417.75</v>
      </c>
      <c r="Q2" s="1">
        <f>'Manual Adjustment'!R46</f>
        <v>797417.75</v>
      </c>
      <c r="R2" s="1">
        <f>'Manual Adjustment'!S46</f>
        <v>797417.75</v>
      </c>
      <c r="S2" s="1">
        <f>'Manual Adjustment'!T46</f>
        <v>797417.75</v>
      </c>
      <c r="T2" s="1">
        <f>'Manual Adjustment'!U46</f>
        <v>797417.75</v>
      </c>
      <c r="U2" s="1">
        <f>'Manual Adjustment'!V46</f>
        <v>797417.75</v>
      </c>
      <c r="V2" s="1">
        <f>'Manual Adjustment'!W46</f>
        <v>797417.75</v>
      </c>
      <c r="W2" s="1">
        <f>'Manual Adjustment'!X46</f>
        <v>797417.75</v>
      </c>
      <c r="X2" s="1">
        <f>'Manual Adjustment'!Y46</f>
        <v>797417.75</v>
      </c>
      <c r="Y2" s="1">
        <f>'Manual Adjustment'!Z46</f>
        <v>797417.75</v>
      </c>
      <c r="Z2" s="1">
        <f>'Manual Adjustment'!AA46</f>
        <v>797417.75</v>
      </c>
      <c r="AA2" s="1">
        <f>'Manual Adjustment'!AB46</f>
        <v>797417.75</v>
      </c>
      <c r="AB2" s="1">
        <f>'Manual Adjustment'!AC46</f>
        <v>797417.75</v>
      </c>
      <c r="AC2" s="1">
        <f>'Manual Adjustment'!AD46</f>
        <v>797417.75</v>
      </c>
      <c r="AD2" s="1">
        <f>'Manual Adjustment'!AE46</f>
        <v>797417.75</v>
      </c>
      <c r="AE2" s="1">
        <f>'Manual Adjustment'!AF46</f>
        <v>797417.75</v>
      </c>
      <c r="AF2" s="1">
        <f>'Manual Adjustment'!AG46</f>
        <v>797417.75</v>
      </c>
      <c r="AG2" s="1">
        <f>'Manual Adjustment'!AH46</f>
        <v>797417.75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52.968471062854228</v>
      </c>
      <c r="C2" s="66">
        <f>SUMIFS('State Generation Costs Calcs'!C105:C155,'State Generation Costs Calcs'!$A$105:$A$155,About!$B$2)*About!$A$52</f>
        <v>50.329126475975407</v>
      </c>
      <c r="D2" s="66">
        <f>SUMIFS('State Generation Costs Calcs'!D105:D155,'State Generation Costs Calcs'!$A$105:$A$155,About!$B$2)*About!$A$52</f>
        <v>49.875205450917449</v>
      </c>
      <c r="E2" s="66">
        <f>SUMIFS('State Generation Costs Calcs'!E105:E155,'State Generation Costs Calcs'!$A$105:$A$155,About!$B$2)*About!$A$52</f>
        <v>49.152249760900766</v>
      </c>
      <c r="F2" s="66">
        <f>SUMIFS('State Generation Costs Calcs'!F105:F155,'State Generation Costs Calcs'!$A$105:$A$155,About!$B$2)*About!$A$52</f>
        <v>48.518835348842458</v>
      </c>
      <c r="G2" s="66">
        <f>SUMIFS('State Generation Costs Calcs'!G105:G155,'State Generation Costs Calcs'!$A$105:$A$155,About!$B$2)*About!$A$52</f>
        <v>48.60226967352633</v>
      </c>
      <c r="H2" s="66">
        <f>SUMIFS('State Generation Costs Calcs'!H105:H155,'State Generation Costs Calcs'!$A$105:$A$155,About!$B$2)*About!$A$52</f>
        <v>49.016060968739708</v>
      </c>
      <c r="I2" s="66">
        <f>SUMIFS('State Generation Costs Calcs'!I105:I155,'State Generation Costs Calcs'!$A$105:$A$155,About!$B$2)*About!$A$52</f>
        <v>49.378076012302252</v>
      </c>
      <c r="J2" s="66">
        <f>SUMIFS('State Generation Costs Calcs'!J105:J155,'State Generation Costs Calcs'!$A$105:$A$155,About!$B$2)*About!$A$52</f>
        <v>49.497421896604841</v>
      </c>
      <c r="K2" s="66">
        <f>SUMIFS('State Generation Costs Calcs'!K105:K155,'State Generation Costs Calcs'!$A$105:$A$155,About!$B$2)*About!$A$52</f>
        <v>48.825494856947806</v>
      </c>
      <c r="L2" s="66">
        <f>SUMIFS('State Generation Costs Calcs'!L105:L155,'State Generation Costs Calcs'!$A$105:$A$155,About!$B$2)*About!$A$52</f>
        <v>48.092662743432818</v>
      </c>
      <c r="M2" s="66">
        <f>SUMIFS('State Generation Costs Calcs'!M105:M155,'State Generation Costs Calcs'!$A$105:$A$155,About!$B$2)*About!$A$52</f>
        <v>47.54551728814269</v>
      </c>
      <c r="N2" s="66">
        <f>SUMIFS('State Generation Costs Calcs'!N105:N155,'State Generation Costs Calcs'!$A$105:$A$155,About!$B$2)*About!$A$52</f>
        <v>46.795151225805903</v>
      </c>
      <c r="O2" s="66">
        <f>SUMIFS('State Generation Costs Calcs'!O105:O155,'State Generation Costs Calcs'!$A$105:$A$155,About!$B$2)*About!$A$52</f>
        <v>46.087549979271323</v>
      </c>
      <c r="P2" s="66">
        <f>SUMIFS('State Generation Costs Calcs'!P105:P155,'State Generation Costs Calcs'!$A$105:$A$155,About!$B$2)*About!$A$52</f>
        <v>46.093786921465316</v>
      </c>
      <c r="Q2" s="66">
        <f>SUMIFS('State Generation Costs Calcs'!Q105:Q155,'State Generation Costs Calcs'!$A$105:$A$155,About!$B$2)*About!$A$52</f>
        <v>45.882280871166884</v>
      </c>
      <c r="R2" s="66">
        <f>SUMIFS('State Generation Costs Calcs'!R105:R155,'State Generation Costs Calcs'!$A$105:$A$155,About!$B$2)*About!$A$52</f>
        <v>45.173721230515767</v>
      </c>
      <c r="S2" s="66">
        <f>SUMIFS('State Generation Costs Calcs'!S105:S155,'State Generation Costs Calcs'!$A$105:$A$155,About!$B$2)*About!$A$52</f>
        <v>44.793958230304384</v>
      </c>
      <c r="T2" s="66">
        <f>SUMIFS('State Generation Costs Calcs'!T105:T155,'State Generation Costs Calcs'!$A$105:$A$155,About!$B$2)*About!$A$52</f>
        <v>44.425823860511727</v>
      </c>
      <c r="U2" s="66">
        <f>SUMIFS('State Generation Costs Calcs'!U105:U155,'State Generation Costs Calcs'!$A$105:$A$155,About!$B$2)*About!$A$52</f>
        <v>44.497735480944094</v>
      </c>
      <c r="V2" s="66">
        <f>SUMIFS('State Generation Costs Calcs'!V105:V155,'State Generation Costs Calcs'!$A$105:$A$155,About!$B$2)*About!$A$52</f>
        <v>44.17138192205126</v>
      </c>
      <c r="W2" s="66">
        <f>SUMIFS('State Generation Costs Calcs'!W105:W155,'State Generation Costs Calcs'!$A$105:$A$155,About!$B$2)*About!$A$52</f>
        <v>43.603788892937537</v>
      </c>
      <c r="X2" s="66">
        <f>SUMIFS('State Generation Costs Calcs'!X105:X155,'State Generation Costs Calcs'!$A$105:$A$155,About!$B$2)*About!$A$52</f>
        <v>43.332108234942247</v>
      </c>
      <c r="Y2" s="66">
        <f>SUMIFS('State Generation Costs Calcs'!Y105:Y155,'State Generation Costs Calcs'!$A$105:$A$155,About!$B$2)*About!$A$52</f>
        <v>43.055603801680853</v>
      </c>
      <c r="Z2" s="66">
        <f>SUMIFS('State Generation Costs Calcs'!Z105:Z155,'State Generation Costs Calcs'!$A$105:$A$155,About!$B$2)*About!$A$52</f>
        <v>42.75636828162633</v>
      </c>
      <c r="AA2" s="66">
        <f>SUMIFS('State Generation Costs Calcs'!AA105:AA155,'State Generation Costs Calcs'!$A$105:$A$155,About!$B$2)*About!$A$52</f>
        <v>42.716408406532956</v>
      </c>
      <c r="AB2" s="66">
        <f>SUMIFS('State Generation Costs Calcs'!AB105:AB155,'State Generation Costs Calcs'!$A$105:$A$155,About!$B$2)*About!$A$52</f>
        <v>42.529830009581396</v>
      </c>
      <c r="AC2" s="66">
        <f>SUMIFS('State Generation Costs Calcs'!AC105:AC155,'State Generation Costs Calcs'!$A$105:$A$155,About!$B$2)*About!$A$52</f>
        <v>42.324252927120789</v>
      </c>
      <c r="AD2" s="66">
        <f>SUMIFS('State Generation Costs Calcs'!AD105:AD155,'State Generation Costs Calcs'!$A$105:$A$155,About!$B$2)*About!$A$52</f>
        <v>42.460673878019108</v>
      </c>
      <c r="AE2" s="66">
        <f>SUMIFS('State Generation Costs Calcs'!AE105:AE155,'State Generation Costs Calcs'!$A$105:$A$155,About!$B$2)*About!$A$52</f>
        <v>42.382465608934247</v>
      </c>
      <c r="AF2" s="66">
        <f>SUMIFS('State Generation Costs Calcs'!AF105:AF155,'State Generation Costs Calcs'!$A$105:$A$155,About!$B$2)*About!$A$52</f>
        <v>42.251559425504837</v>
      </c>
      <c r="AG2" s="66">
        <f>SUMIFS('State Generation Costs Calcs'!AG105:AG155,'State Generation Costs Calcs'!$A$105:$A$155,About!$B$2)*About!$A$52</f>
        <v>42.295022214915129</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52.968471062854228</v>
      </c>
      <c r="C2" s="67">
        <f>SUMIFS('State Generation Costs Calcs'!C105:C155,'State Generation Costs Calcs'!$A$105:$A$155,About!$B$2)*About!$A$52</f>
        <v>50.329126475975407</v>
      </c>
      <c r="D2" s="67">
        <f>SUMIFS('State Generation Costs Calcs'!D105:D155,'State Generation Costs Calcs'!$A$105:$A$155,About!$B$2)*About!$A$52</f>
        <v>49.875205450917449</v>
      </c>
      <c r="E2" s="67">
        <f>SUMIFS('State Generation Costs Calcs'!E105:E155,'State Generation Costs Calcs'!$A$105:$A$155,About!$B$2)*About!$A$52</f>
        <v>49.152249760900766</v>
      </c>
      <c r="F2" s="67">
        <f>SUMIFS('State Generation Costs Calcs'!F105:F155,'State Generation Costs Calcs'!$A$105:$A$155,About!$B$2)*About!$A$52</f>
        <v>48.518835348842458</v>
      </c>
      <c r="G2" s="67">
        <f>SUMIFS('State Generation Costs Calcs'!G105:G155,'State Generation Costs Calcs'!$A$105:$A$155,About!$B$2)*About!$A$52</f>
        <v>48.60226967352633</v>
      </c>
      <c r="H2" s="67">
        <f>SUMIFS('State Generation Costs Calcs'!H105:H155,'State Generation Costs Calcs'!$A$105:$A$155,About!$B$2)*About!$A$52</f>
        <v>49.016060968739708</v>
      </c>
      <c r="I2" s="67">
        <f>SUMIFS('State Generation Costs Calcs'!I105:I155,'State Generation Costs Calcs'!$A$105:$A$155,About!$B$2)*About!$A$52</f>
        <v>49.378076012302252</v>
      </c>
      <c r="J2" s="67">
        <f>SUMIFS('State Generation Costs Calcs'!J105:J155,'State Generation Costs Calcs'!$A$105:$A$155,About!$B$2)*About!$A$52</f>
        <v>49.497421896604841</v>
      </c>
      <c r="K2" s="67">
        <f>SUMIFS('State Generation Costs Calcs'!K105:K155,'State Generation Costs Calcs'!$A$105:$A$155,About!$B$2)*About!$A$52</f>
        <v>48.825494856947806</v>
      </c>
      <c r="L2" s="67">
        <f>SUMIFS('State Generation Costs Calcs'!L105:L155,'State Generation Costs Calcs'!$A$105:$A$155,About!$B$2)*About!$A$52</f>
        <v>48.092662743432818</v>
      </c>
      <c r="M2" s="67">
        <f>SUMIFS('State Generation Costs Calcs'!M105:M155,'State Generation Costs Calcs'!$A$105:$A$155,About!$B$2)*About!$A$52</f>
        <v>47.54551728814269</v>
      </c>
      <c r="N2" s="67">
        <f>SUMIFS('State Generation Costs Calcs'!N105:N155,'State Generation Costs Calcs'!$A$105:$A$155,About!$B$2)*About!$A$52</f>
        <v>46.795151225805903</v>
      </c>
      <c r="O2" s="67">
        <f>SUMIFS('State Generation Costs Calcs'!O105:O155,'State Generation Costs Calcs'!$A$105:$A$155,About!$B$2)*About!$A$52</f>
        <v>46.087549979271323</v>
      </c>
      <c r="P2" s="67">
        <f>SUMIFS('State Generation Costs Calcs'!P105:P155,'State Generation Costs Calcs'!$A$105:$A$155,About!$B$2)*About!$A$52</f>
        <v>46.093786921465316</v>
      </c>
      <c r="Q2" s="67">
        <f>SUMIFS('State Generation Costs Calcs'!Q105:Q155,'State Generation Costs Calcs'!$A$105:$A$155,About!$B$2)*About!$A$52</f>
        <v>45.882280871166884</v>
      </c>
      <c r="R2" s="67">
        <f>SUMIFS('State Generation Costs Calcs'!R105:R155,'State Generation Costs Calcs'!$A$105:$A$155,About!$B$2)*About!$A$52</f>
        <v>45.173721230515767</v>
      </c>
      <c r="S2" s="67">
        <f>SUMIFS('State Generation Costs Calcs'!S105:S155,'State Generation Costs Calcs'!$A$105:$A$155,About!$B$2)*About!$A$52</f>
        <v>44.793958230304384</v>
      </c>
      <c r="T2" s="67">
        <f>SUMIFS('State Generation Costs Calcs'!T105:T155,'State Generation Costs Calcs'!$A$105:$A$155,About!$B$2)*About!$A$52</f>
        <v>44.425823860511727</v>
      </c>
      <c r="U2" s="67">
        <f>SUMIFS('State Generation Costs Calcs'!U105:U155,'State Generation Costs Calcs'!$A$105:$A$155,About!$B$2)*About!$A$52</f>
        <v>44.497735480944094</v>
      </c>
      <c r="V2" s="67">
        <f>SUMIFS('State Generation Costs Calcs'!V105:V155,'State Generation Costs Calcs'!$A$105:$A$155,About!$B$2)*About!$A$52</f>
        <v>44.17138192205126</v>
      </c>
      <c r="W2" s="67">
        <f>SUMIFS('State Generation Costs Calcs'!W105:W155,'State Generation Costs Calcs'!$A$105:$A$155,About!$B$2)*About!$A$52</f>
        <v>43.603788892937537</v>
      </c>
      <c r="X2" s="67">
        <f>SUMIFS('State Generation Costs Calcs'!X105:X155,'State Generation Costs Calcs'!$A$105:$A$155,About!$B$2)*About!$A$52</f>
        <v>43.332108234942247</v>
      </c>
      <c r="Y2" s="67">
        <f>SUMIFS('State Generation Costs Calcs'!Y105:Y155,'State Generation Costs Calcs'!$A$105:$A$155,About!$B$2)*About!$A$52</f>
        <v>43.055603801680853</v>
      </c>
      <c r="Z2" s="67">
        <f>SUMIFS('State Generation Costs Calcs'!Z105:Z155,'State Generation Costs Calcs'!$A$105:$A$155,About!$B$2)*About!$A$52</f>
        <v>42.75636828162633</v>
      </c>
      <c r="AA2" s="67">
        <f>SUMIFS('State Generation Costs Calcs'!AA105:AA155,'State Generation Costs Calcs'!$A$105:$A$155,About!$B$2)*About!$A$52</f>
        <v>42.716408406532956</v>
      </c>
      <c r="AB2" s="67">
        <f>SUMIFS('State Generation Costs Calcs'!AB105:AB155,'State Generation Costs Calcs'!$A$105:$A$155,About!$B$2)*About!$A$52</f>
        <v>42.529830009581396</v>
      </c>
      <c r="AC2" s="67">
        <f>SUMIFS('State Generation Costs Calcs'!AC105:AC155,'State Generation Costs Calcs'!$A$105:$A$155,About!$B$2)*About!$A$52</f>
        <v>42.324252927120789</v>
      </c>
      <c r="AD2" s="67">
        <f>SUMIFS('State Generation Costs Calcs'!AD105:AD155,'State Generation Costs Calcs'!$A$105:$A$155,About!$B$2)*About!$A$52</f>
        <v>42.460673878019108</v>
      </c>
      <c r="AE2" s="67">
        <f>SUMIFS('State Generation Costs Calcs'!AE105:AE155,'State Generation Costs Calcs'!$A$105:$A$155,About!$B$2)*About!$A$52</f>
        <v>42.382465608934247</v>
      </c>
      <c r="AF2" s="67">
        <f>SUMIFS('State Generation Costs Calcs'!AF105:AF155,'State Generation Costs Calcs'!$A$105:$A$155,About!$B$2)*About!$A$52</f>
        <v>42.251559425504837</v>
      </c>
      <c r="AG2" s="67">
        <f>SUMIFS('State Generation Costs Calcs'!AG105:AG155,'State Generation Costs Calcs'!$A$105:$A$155,About!$B$2)*About!$A$52</f>
        <v>42.295022214915129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2022-11-01T00:10:01Z</dcterms:modified>
</cp:coreProperties>
</file>