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O\bldgs\SYDEC\"/>
    </mc:Choice>
  </mc:AlternateContent>
  <xr:revisionPtr revIDLastSave="0" documentId="8_{8B568177-C781-4A6E-BED6-BB3D021D704C}"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<sst xmlns="http://schemas.openxmlformats.org/spreadsheetml/2006/main" count="51018" uniqueCount="1393">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</sst>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64</v>
      </c>
      <c r="C1" s="17">
        <v>45330</v>
      </c>
      <c r="D1" s="2"/>
      <c r="E1" s="2"/>
      <c r="F1" s="19" t="s">
        <v>145</v>
      </c>
      <c r="G1" s="19" t="s">
        <v>145</v>
      </c>
    </row>
    <row r="2" spans="1:7" ht="14.25" customHeight="1" x14ac:dyDescent="0.25">
      <c r="A2" s="1"/>
      <c r="B2" s="18" t="str">
        <f>LOOKUP(B1,F2:G51,G2:G51)</f>
        <v>MO</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b">
        <f>IF(A29=About!$B$1,SUM('BDESC-rural-residential'!$AF$8,'BDESC-urban-residential'!$AF$8,'BDESC-commercial'!$AF$8)='REEDS calc'!Q29,"NA")</f>
        <v>1</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MISSOURI</v>
      </c>
    </row>
    <row r="3" spans="1:7" x14ac:dyDescent="0.2">
      <c r="A3" s="18" t="s">
        <v>94</v>
      </c>
      <c r="B3" s="18">
        <v>0.59</v>
      </c>
      <c r="C3" s="18">
        <v>0.41</v>
      </c>
      <c r="F3" s="14" t="s">
        <v>12</v>
      </c>
      <c r="G3">
        <f>SUMIFS(B:B,A:A,G2)</f>
        <v>0.70399999999999996</v>
      </c>
    </row>
    <row r="4" spans="1:7" x14ac:dyDescent="0.2">
      <c r="A4" s="18" t="s">
        <v>95</v>
      </c>
      <c r="B4" s="18">
        <v>0.66</v>
      </c>
      <c r="C4" s="18">
        <v>0.33999999999999903</v>
      </c>
      <c r="F4" s="14" t="s">
        <v>13</v>
      </c>
      <c r="G4">
        <f>SUMIFS(C:C,A:A,G2)</f>
        <v>0.29599999999999899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33.024480633026236</v>
      </c>
      <c r="C8" s="71">
        <f>INDEX('REEDS calc'!$C$64:$AG$113,MATCH(About!$B$2,'REEDS calc'!$B$64:$B$113,0),MATCH(C$1,'REEDS calc'!$C$63:$AG$63,0))*SUMIFS('res v com'!$E$3:$E$52,'res v com'!$B$3:$B$52,About!$B$2)*SUMIFS('Urban and Rural'!$C$2:$C$53,'Urban and Rural'!$A$2:$A$53,About!$B$1)</f>
        <v>33.024480633026236</v>
      </c>
      <c r="D8" s="71">
        <f>INDEX('REEDS calc'!$C$64:$AG$113,MATCH(About!$B$2,'REEDS calc'!$B$64:$B$113,0),MATCH(D$1,'REEDS calc'!$C$63:$AG$63,0))*SUMIFS('res v com'!$E$3:$E$52,'res v com'!$B$3:$B$52,About!$B$2)*SUMIFS('Urban and Rural'!$C$2:$C$53,'Urban and Rural'!$A$2:$A$53,About!$B$1)</f>
        <v>33.024480633026236</v>
      </c>
      <c r="E8" s="71">
        <f>INDEX('REEDS calc'!$C$64:$AG$113,MATCH(About!$B$2,'REEDS calc'!$B$64:$B$113,0),MATCH(E$1,'REEDS calc'!$C$63:$AG$63,0))*SUMIFS('res v com'!$E$3:$E$52,'res v com'!$B$3:$B$52,About!$B$2)*SUMIFS('Urban and Rural'!$C$2:$C$53,'Urban and Rural'!$A$2:$A$53,About!$B$1)</f>
        <v>38.265803145554386</v>
      </c>
      <c r="F8" s="71">
        <f>INDEX('REEDS calc'!$C$64:$AG$113,MATCH(About!$B$2,'REEDS calc'!$B$64:$B$113,0),MATCH(F$1,'REEDS calc'!$C$63:$AG$63,0))*SUMIFS('res v com'!$E$3:$E$52,'res v com'!$B$3:$B$52,About!$B$2)*SUMIFS('Urban and Rural'!$C$2:$C$53,'Urban and Rural'!$A$2:$A$53,About!$B$1)</f>
        <v>43.507125658082522</v>
      </c>
      <c r="G8" s="71">
        <f>INDEX('REEDS calc'!$C$64:$AG$113,MATCH(About!$B$2,'REEDS calc'!$B$64:$B$113,0),MATCH(G$1,'REEDS calc'!$C$63:$AG$63,0))*SUMIFS('res v com'!$E$3:$E$52,'res v com'!$B$3:$B$52,About!$B$2)*SUMIFS('Urban and Rural'!$C$2:$C$53,'Urban and Rural'!$A$2:$A$53,About!$B$1)</f>
        <v>49.186377492237824</v>
      </c>
      <c r="H8" s="71">
        <f>INDEX('REEDS calc'!$C$64:$AG$113,MATCH(About!$B$2,'REEDS calc'!$B$64:$B$113,0),MATCH(H$1,'REEDS calc'!$C$63:$AG$63,0))*SUMIFS('res v com'!$E$3:$E$52,'res v com'!$B$3:$B$52,About!$B$2)*SUMIFS('Urban and Rural'!$C$2:$C$53,'Urban and Rural'!$A$2:$A$53,About!$B$1)</f>
        <v>54.865629326393119</v>
      </c>
      <c r="I8" s="71">
        <f>INDEX('REEDS calc'!$C$64:$AG$113,MATCH(About!$B$2,'REEDS calc'!$B$64:$B$113,0),MATCH(I$1,'REEDS calc'!$C$63:$AG$63,0))*SUMIFS('res v com'!$E$3:$E$52,'res v com'!$B$3:$B$52,About!$B$2)*SUMIFS('Urban and Rural'!$C$2:$C$53,'Urban and Rural'!$A$2:$A$53,About!$B$1)</f>
        <v>65.767764543744804</v>
      </c>
      <c r="J8" s="71">
        <f>INDEX('REEDS calc'!$C$64:$AG$113,MATCH(About!$B$2,'REEDS calc'!$B$64:$B$113,0),MATCH(J$1,'REEDS calc'!$C$63:$AG$63,0))*SUMIFS('res v com'!$E$3:$E$52,'res v com'!$B$3:$B$52,About!$B$2)*SUMIFS('Urban and Rural'!$C$2:$C$53,'Urban and Rural'!$A$2:$A$53,About!$B$1)</f>
        <v>76.669899761096474</v>
      </c>
      <c r="K8" s="71">
        <f>INDEX('REEDS calc'!$C$64:$AG$113,MATCH(About!$B$2,'REEDS calc'!$B$64:$B$113,0),MATCH(K$1,'REEDS calc'!$C$63:$AG$63,0))*SUMIFS('res v com'!$E$3:$E$52,'res v com'!$B$3:$B$52,About!$B$2)*SUMIFS('Urban and Rural'!$C$2:$C$53,'Urban and Rural'!$A$2:$A$53,About!$B$1)</f>
        <v>94.944920841717646</v>
      </c>
      <c r="L8" s="71">
        <f>INDEX('REEDS calc'!$C$64:$AG$113,MATCH(About!$B$2,'REEDS calc'!$B$64:$B$113,0),MATCH(L$1,'REEDS calc'!$C$63:$AG$63,0))*SUMIFS('res v com'!$E$3:$E$52,'res v com'!$B$3:$B$52,About!$B$2)*SUMIFS('Urban and Rural'!$C$2:$C$53,'Urban and Rural'!$A$2:$A$53,About!$B$1)</f>
        <v>113.21994192233879</v>
      </c>
      <c r="M8" s="71">
        <f>INDEX('REEDS calc'!$C$64:$AG$113,MATCH(About!$B$2,'REEDS calc'!$B$64:$B$113,0),MATCH(M$1,'REEDS calc'!$C$63:$AG$63,0))*SUMIFS('res v com'!$E$3:$E$52,'res v com'!$B$3:$B$52,About!$B$2)*SUMIFS('Urban and Rural'!$C$2:$C$53,'Urban and Rural'!$A$2:$A$53,About!$B$1)</f>
        <v>133.58411635623847</v>
      </c>
      <c r="N8" s="71">
        <f>INDEX('REEDS calc'!$C$64:$AG$113,MATCH(About!$B$2,'REEDS calc'!$B$64:$B$113,0),MATCH(N$1,'REEDS calc'!$C$63:$AG$63,0))*SUMIFS('res v com'!$E$3:$E$52,'res v com'!$B$3:$B$52,About!$B$2)*SUMIFS('Urban and Rural'!$C$2:$C$53,'Urban and Rural'!$A$2:$A$53,About!$B$1)</f>
        <v>153.94829079013817</v>
      </c>
      <c r="O8" s="71">
        <f>INDEX('REEDS calc'!$C$64:$AG$113,MATCH(About!$B$2,'REEDS calc'!$B$64:$B$113,0),MATCH(O$1,'REEDS calc'!$C$63:$AG$63,0))*SUMIFS('res v com'!$E$3:$E$52,'res v com'!$B$3:$B$52,About!$B$2)*SUMIFS('Urban and Rural'!$C$2:$C$53,'Urban and Rural'!$A$2:$A$53,About!$B$1)</f>
        <v>176.2292127180653</v>
      </c>
      <c r="P8" s="71">
        <f>INDEX('REEDS calc'!$C$64:$AG$113,MATCH(About!$B$2,'REEDS calc'!$B$64:$B$113,0),MATCH(P$1,'REEDS calc'!$C$63:$AG$63,0))*SUMIFS('res v com'!$E$3:$E$52,'res v com'!$B$3:$B$52,About!$B$2)*SUMIFS('Urban and Rural'!$C$2:$C$53,'Urban and Rural'!$A$2:$A$53,About!$B$1)</f>
        <v>198.51013464599242</v>
      </c>
      <c r="Q8" s="71">
        <f>INDEX('REEDS calc'!$C$64:$AG$113,MATCH(About!$B$2,'REEDS calc'!$B$64:$B$113,0),MATCH(Q$1,'REEDS calc'!$C$63:$AG$63,0))*SUMIFS('res v com'!$E$3:$E$52,'res v com'!$B$3:$B$52,About!$B$2)*SUMIFS('Urban and Rural'!$C$2:$C$53,'Urban and Rural'!$A$2:$A$53,About!$B$1)</f>
        <v>219.46251730557248</v>
      </c>
      <c r="R8" s="71">
        <f>INDEX('REEDS calc'!$C$64:$AG$113,MATCH(About!$B$2,'REEDS calc'!$B$64:$B$113,0),MATCH(R$1,'REEDS calc'!$C$63:$AG$63,0))*SUMIFS('res v com'!$E$3:$E$52,'res v com'!$B$3:$B$52,About!$B$2)*SUMIFS('Urban and Rural'!$C$2:$C$53,'Urban and Rural'!$A$2:$A$53,About!$B$1)</f>
        <v>240.41489996515253</v>
      </c>
      <c r="S8" s="71">
        <f>INDEX('REEDS calc'!$C$64:$AG$113,MATCH(About!$B$2,'REEDS calc'!$B$64:$B$113,0),MATCH(S$1,'REEDS calc'!$C$63:$AG$63,0))*SUMIFS('res v com'!$E$3:$E$52,'res v com'!$B$3:$B$52,About!$B$2)*SUMIFS('Urban and Rural'!$C$2:$C$53,'Urban and Rural'!$A$2:$A$53,About!$B$1)</f>
        <v>262.04676454060473</v>
      </c>
      <c r="T8" s="71">
        <f>INDEX('REEDS calc'!$C$64:$AG$113,MATCH(About!$B$2,'REEDS calc'!$B$64:$B$113,0),MATCH(T$1,'REEDS calc'!$C$63:$AG$63,0))*SUMIFS('res v com'!$E$3:$E$52,'res v com'!$B$3:$B$52,About!$B$2)*SUMIFS('Urban and Rural'!$C$2:$C$53,'Urban and Rural'!$A$2:$A$53,About!$B$1)</f>
        <v>283.67862911605698</v>
      </c>
      <c r="U8" s="71">
        <f>INDEX('REEDS calc'!$C$64:$AG$113,MATCH(About!$B$2,'REEDS calc'!$B$64:$B$113,0),MATCH(U$1,'REEDS calc'!$C$63:$AG$63,0))*SUMIFS('res v com'!$E$3:$E$52,'res v com'!$B$3:$B$52,About!$B$2)*SUMIFS('Urban and Rural'!$C$2:$C$53,'Urban and Rural'!$A$2:$A$53,About!$B$1)</f>
        <v>306.75058969231287</v>
      </c>
      <c r="V8" s="71">
        <f>INDEX('REEDS calc'!$C$64:$AG$113,MATCH(About!$B$2,'REEDS calc'!$B$64:$B$113,0),MATCH(V$1,'REEDS calc'!$C$63:$AG$63,0))*SUMIFS('res v com'!$E$3:$E$52,'res v com'!$B$3:$B$52,About!$B$2)*SUMIFS('Urban and Rural'!$C$2:$C$53,'Urban and Rural'!$A$2:$A$53,About!$B$1)</f>
        <v>329.8225502685687</v>
      </c>
      <c r="W8" s="71">
        <f>INDEX('REEDS calc'!$C$64:$AG$113,MATCH(About!$B$2,'REEDS calc'!$B$64:$B$113,0),MATCH(W$1,'REEDS calc'!$C$63:$AG$63,0))*SUMIFS('res v com'!$E$3:$E$52,'res v com'!$B$3:$B$52,About!$B$2)*SUMIFS('Urban and Rural'!$C$2:$C$53,'Urban and Rural'!$A$2:$A$53,About!$B$1)</f>
        <v>353.63484188749135</v>
      </c>
      <c r="X8" s="71">
        <f>INDEX('REEDS calc'!$C$64:$AG$113,MATCH(About!$B$2,'REEDS calc'!$B$64:$B$113,0),MATCH(X$1,'REEDS calc'!$C$63:$AG$63,0))*SUMIFS('res v com'!$E$3:$E$52,'res v com'!$B$3:$B$52,About!$B$2)*SUMIFS('Urban and Rural'!$C$2:$C$53,'Urban and Rural'!$A$2:$A$53,About!$B$1)</f>
        <v>377.44713350641388</v>
      </c>
      <c r="Y8" s="71">
        <f>INDEX('REEDS calc'!$C$64:$AG$113,MATCH(About!$B$2,'REEDS calc'!$B$64:$B$113,0),MATCH(Y$1,'REEDS calc'!$C$63:$AG$63,0))*SUMIFS('res v com'!$E$3:$E$52,'res v com'!$B$3:$B$52,About!$B$2)*SUMIFS('Urban and Rural'!$C$2:$C$53,'Urban and Rural'!$A$2:$A$53,About!$B$1)</f>
        <v>404.09905104241409</v>
      </c>
      <c r="Z8" s="71">
        <f>INDEX('REEDS calc'!$C$64:$AG$113,MATCH(About!$B$2,'REEDS calc'!$B$64:$B$113,0),MATCH(Z$1,'REEDS calc'!$C$63:$AG$63,0))*SUMIFS('res v com'!$E$3:$E$52,'res v com'!$B$3:$B$52,About!$B$2)*SUMIFS('Urban and Rural'!$C$2:$C$53,'Urban and Rural'!$A$2:$A$53,About!$B$1)</f>
        <v>430.75096857841424</v>
      </c>
      <c r="AA8" s="71">
        <f>INDEX('REEDS calc'!$C$64:$AG$113,MATCH(About!$B$2,'REEDS calc'!$B$64:$B$113,0),MATCH(AA$1,'REEDS calc'!$C$63:$AG$63,0))*SUMIFS('res v com'!$E$3:$E$52,'res v com'!$B$3:$B$52,About!$B$2)*SUMIFS('Urban and Rural'!$C$2:$C$53,'Urban and Rural'!$A$2:$A$53,About!$B$1)</f>
        <v>455.28330819773856</v>
      </c>
      <c r="AB8" s="71">
        <f>INDEX('REEDS calc'!$C$64:$AG$113,MATCH(About!$B$2,'REEDS calc'!$B$64:$B$113,0),MATCH(AB$1,'REEDS calc'!$C$63:$AG$63,0))*SUMIFS('res v com'!$E$3:$E$52,'res v com'!$B$3:$B$52,About!$B$2)*SUMIFS('Urban and Rural'!$C$2:$C$53,'Urban and Rural'!$A$2:$A$53,About!$B$1)</f>
        <v>479.81564781706305</v>
      </c>
      <c r="AC8" s="71">
        <f>INDEX('REEDS calc'!$C$64:$AG$113,MATCH(About!$B$2,'REEDS calc'!$B$64:$B$113,0),MATCH(AC$1,'REEDS calc'!$C$63:$AG$63,0))*SUMIFS('res v com'!$E$3:$E$52,'res v com'!$B$3:$B$52,About!$B$2)*SUMIFS('Urban and Rural'!$C$2:$C$53,'Urban and Rural'!$A$2:$A$53,About!$B$1)</f>
        <v>511.30507093322768</v>
      </c>
      <c r="AD8" s="71">
        <f>INDEX('REEDS calc'!$C$64:$AG$113,MATCH(About!$B$2,'REEDS calc'!$B$64:$B$113,0),MATCH(AD$1,'REEDS calc'!$C$63:$AG$63,0))*SUMIFS('res v com'!$E$3:$E$52,'res v com'!$B$3:$B$52,About!$B$2)*SUMIFS('Urban and Rural'!$C$2:$C$53,'Urban and Rural'!$A$2:$A$53,About!$B$1)</f>
        <v>542.79449404939226</v>
      </c>
      <c r="AE8" s="71">
        <f>INDEX('REEDS calc'!$C$64:$AG$113,MATCH(About!$B$2,'REEDS calc'!$B$64:$B$113,0),MATCH(AE$1,'REEDS calc'!$C$63:$AG$63,0))*SUMIFS('res v com'!$E$3:$E$52,'res v com'!$B$3:$B$52,About!$B$2)*SUMIFS('Urban and Rural'!$C$2:$C$53,'Urban and Rural'!$A$2:$A$53,About!$B$1)</f>
        <v>573.14806679872584</v>
      </c>
      <c r="AF8" s="71">
        <f>INDEX('REEDS calc'!$C$64:$AG$113,MATCH(About!$B$2,'REEDS calc'!$B$64:$B$113,0),MATCH(AF$1,'REEDS calc'!$C$63:$AG$63,0))*SUMIFS('res v com'!$E$3:$E$52,'res v com'!$B$3:$B$52,About!$B$2)*SUMIFS('Urban and Rural'!$C$2:$C$53,'Urban and Rural'!$A$2:$A$53,About!$B$1)</f>
        <v>603.50163954805953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78.544710694765371</v>
      </c>
      <c r="C8" s="71">
        <f>INDEX('REEDS calc'!$C$64:$AG$113,MATCH(About!$B$2,'REEDS calc'!$B$64:$B$113,0),MATCH(C$1,'REEDS calc'!$C$63:$AG$63,0))*SUMIFS('res v com'!$E$3:$E$52,'res v com'!$B$3:$B$52,About!$B$2)*SUMIFS('Urban and Rural'!$B$2:$B$53,'Urban and Rural'!$A$2:$A$53,About!$B$1)</f>
        <v>78.544710694765371</v>
      </c>
      <c r="D8" s="71">
        <f>INDEX('REEDS calc'!$C$64:$AG$113,MATCH(About!$B$2,'REEDS calc'!$B$64:$B$113,0),MATCH(D$1,'REEDS calc'!$C$63:$AG$63,0))*SUMIFS('res v com'!$E$3:$E$52,'res v com'!$B$3:$B$52,About!$B$2)*SUMIFS('Urban and Rural'!$B$2:$B$53,'Urban and Rural'!$A$2:$A$53,About!$B$1)</f>
        <v>78.544710694765371</v>
      </c>
      <c r="E8" s="71">
        <f>INDEX('REEDS calc'!$C$64:$AG$113,MATCH(About!$B$2,'REEDS calc'!$B$64:$B$113,0),MATCH(E$1,'REEDS calc'!$C$63:$AG$63,0))*SUMIFS('res v com'!$E$3:$E$52,'res v com'!$B$3:$B$52,About!$B$2)*SUMIFS('Urban and Rural'!$B$2:$B$53,'Urban and Rural'!$A$2:$A$53,About!$B$1)</f>
        <v>91.010558832670199</v>
      </c>
      <c r="F8" s="71">
        <f>INDEX('REEDS calc'!$C$64:$AG$113,MATCH(About!$B$2,'REEDS calc'!$B$64:$B$113,0),MATCH(F$1,'REEDS calc'!$C$63:$AG$63,0))*SUMIFS('res v com'!$E$3:$E$52,'res v com'!$B$3:$B$52,About!$B$2)*SUMIFS('Urban and Rural'!$B$2:$B$53,'Urban and Rural'!$A$2:$A$53,About!$B$1)</f>
        <v>103.476406970575</v>
      </c>
      <c r="G8" s="71">
        <f>INDEX('REEDS calc'!$C$64:$AG$113,MATCH(About!$B$2,'REEDS calc'!$B$64:$B$113,0),MATCH(G$1,'REEDS calc'!$C$63:$AG$63,0))*SUMIFS('res v com'!$E$3:$E$52,'res v com'!$B$3:$B$52,About!$B$2)*SUMIFS('Urban and Rural'!$B$2:$B$53,'Urban and Rural'!$A$2:$A$53,About!$B$1)</f>
        <v>116.98381673829576</v>
      </c>
      <c r="H8" s="71">
        <f>INDEX('REEDS calc'!$C$64:$AG$113,MATCH(About!$B$2,'REEDS calc'!$B$64:$B$113,0),MATCH(H$1,'REEDS calc'!$C$63:$AG$63,0))*SUMIFS('res v com'!$E$3:$E$52,'res v com'!$B$3:$B$52,About!$B$2)*SUMIFS('Urban and Rural'!$B$2:$B$53,'Urban and Rural'!$A$2:$A$53,About!$B$1)</f>
        <v>130.49122650601652</v>
      </c>
      <c r="I8" s="71">
        <f>INDEX('REEDS calc'!$C$64:$AG$113,MATCH(About!$B$2,'REEDS calc'!$B$64:$B$113,0),MATCH(I$1,'REEDS calc'!$C$63:$AG$63,0))*SUMIFS('res v com'!$E$3:$E$52,'res v com'!$B$3:$B$52,About!$B$2)*SUMIFS('Urban and Rural'!$B$2:$B$53,'Urban and Rural'!$A$2:$A$53,About!$B$1)</f>
        <v>156.42062918512329</v>
      </c>
      <c r="J8" s="71">
        <f>INDEX('REEDS calc'!$C$64:$AG$113,MATCH(About!$B$2,'REEDS calc'!$B$64:$B$113,0),MATCH(J$1,'REEDS calc'!$C$63:$AG$63,0))*SUMIFS('res v com'!$E$3:$E$52,'res v com'!$B$3:$B$52,About!$B$2)*SUMIFS('Urban and Rural'!$B$2:$B$53,'Urban and Rural'!$A$2:$A$53,About!$B$1)</f>
        <v>182.35003186423006</v>
      </c>
      <c r="K8" s="71">
        <f>INDEX('REEDS calc'!$C$64:$AG$113,MATCH(About!$B$2,'REEDS calc'!$B$64:$B$113,0),MATCH(K$1,'REEDS calc'!$C$63:$AG$63,0))*SUMIFS('res v com'!$E$3:$E$52,'res v com'!$B$3:$B$52,About!$B$2)*SUMIFS('Urban and Rural'!$B$2:$B$53,'Urban and Rural'!$A$2:$A$53,About!$B$1)</f>
        <v>225.81494686678866</v>
      </c>
      <c r="L8" s="71">
        <f>INDEX('REEDS calc'!$C$64:$AG$113,MATCH(About!$B$2,'REEDS calc'!$B$64:$B$113,0),MATCH(L$1,'REEDS calc'!$C$63:$AG$63,0))*SUMIFS('res v com'!$E$3:$E$52,'res v com'!$B$3:$B$52,About!$B$2)*SUMIFS('Urban and Rural'!$B$2:$B$53,'Urban and Rural'!$A$2:$A$53,About!$B$1)</f>
        <v>269.2798618693472</v>
      </c>
      <c r="M8" s="71">
        <f>INDEX('REEDS calc'!$C$64:$AG$113,MATCH(About!$B$2,'REEDS calc'!$B$64:$B$113,0),MATCH(M$1,'REEDS calc'!$C$63:$AG$63,0))*SUMIFS('res v com'!$E$3:$E$52,'res v com'!$B$3:$B$52,About!$B$2)*SUMIFS('Urban and Rural'!$B$2:$B$53,'Urban and Rural'!$A$2:$A$53,About!$B$1)</f>
        <v>317.71357403646016</v>
      </c>
      <c r="N8" s="71">
        <f>INDEX('REEDS calc'!$C$64:$AG$113,MATCH(About!$B$2,'REEDS calc'!$B$64:$B$113,0),MATCH(N$1,'REEDS calc'!$C$63:$AG$63,0))*SUMIFS('res v com'!$E$3:$E$52,'res v com'!$B$3:$B$52,About!$B$2)*SUMIFS('Urban and Rural'!$B$2:$B$53,'Urban and Rural'!$A$2:$A$53,About!$B$1)</f>
        <v>366.14728620357306</v>
      </c>
      <c r="O8" s="71">
        <f>INDEX('REEDS calc'!$C$64:$AG$113,MATCH(About!$B$2,'REEDS calc'!$B$64:$B$113,0),MATCH(O$1,'REEDS calc'!$C$63:$AG$63,0))*SUMIFS('res v com'!$E$3:$E$52,'res v com'!$B$3:$B$52,About!$B$2)*SUMIFS('Urban and Rural'!$B$2:$B$53,'Urban and Rural'!$A$2:$A$53,About!$B$1)</f>
        <v>419.13974916729182</v>
      </c>
      <c r="P8" s="71">
        <f>INDEX('REEDS calc'!$C$64:$AG$113,MATCH(About!$B$2,'REEDS calc'!$B$64:$B$113,0),MATCH(P$1,'REEDS calc'!$C$63:$AG$63,0))*SUMIFS('res v com'!$E$3:$E$52,'res v com'!$B$3:$B$52,About!$B$2)*SUMIFS('Urban and Rural'!$B$2:$B$53,'Urban and Rural'!$A$2:$A$53,About!$B$1)</f>
        <v>472.13221213101059</v>
      </c>
      <c r="Q8" s="71">
        <f>INDEX('REEDS calc'!$C$64:$AG$113,MATCH(About!$B$2,'REEDS calc'!$B$64:$B$113,0),MATCH(Q$1,'REEDS calc'!$C$63:$AG$63,0))*SUMIFS('res v com'!$E$3:$E$52,'res v com'!$B$3:$B$52,About!$B$2)*SUMIFS('Urban and Rural'!$B$2:$B$53,'Urban and Rural'!$A$2:$A$53,About!$B$1)</f>
        <v>521.96490602406607</v>
      </c>
      <c r="R8" s="71">
        <f>INDEX('REEDS calc'!$C$64:$AG$113,MATCH(About!$B$2,'REEDS calc'!$B$64:$B$113,0),MATCH(R$1,'REEDS calc'!$C$63:$AG$63,0))*SUMIFS('res v com'!$E$3:$E$52,'res v com'!$B$3:$B$52,About!$B$2)*SUMIFS('Urban and Rural'!$B$2:$B$53,'Urban and Rural'!$A$2:$A$53,About!$B$1)</f>
        <v>571.79759991712149</v>
      </c>
      <c r="S8" s="71">
        <f>INDEX('REEDS calc'!$C$64:$AG$113,MATCH(About!$B$2,'REEDS calc'!$B$64:$B$113,0),MATCH(S$1,'REEDS calc'!$C$63:$AG$63,0))*SUMIFS('res v com'!$E$3:$E$52,'res v com'!$B$3:$B$52,About!$B$2)*SUMIFS('Urban and Rural'!$B$2:$B$53,'Urban and Rural'!$A$2:$A$53,About!$B$1)</f>
        <v>623.24635890738637</v>
      </c>
      <c r="T8" s="71">
        <f>INDEX('REEDS calc'!$C$64:$AG$113,MATCH(About!$B$2,'REEDS calc'!$B$64:$B$113,0),MATCH(T$1,'REEDS calc'!$C$63:$AG$63,0))*SUMIFS('res v com'!$E$3:$E$52,'res v com'!$B$3:$B$52,About!$B$2)*SUMIFS('Urban and Rural'!$B$2:$B$53,'Urban and Rural'!$A$2:$A$53,About!$B$1)</f>
        <v>674.69511789765124</v>
      </c>
      <c r="U8" s="71">
        <f>INDEX('REEDS calc'!$C$64:$AG$113,MATCH(About!$B$2,'REEDS calc'!$B$64:$B$113,0),MATCH(U$1,'REEDS calc'!$C$63:$AG$63,0))*SUMIFS('res v com'!$E$3:$E$52,'res v com'!$B$3:$B$52,About!$B$2)*SUMIFS('Urban and Rural'!$B$2:$B$53,'Urban and Rural'!$A$2:$A$53,About!$B$1)</f>
        <v>729.56897007901694</v>
      </c>
      <c r="V8" s="71">
        <f>INDEX('REEDS calc'!$C$64:$AG$113,MATCH(About!$B$2,'REEDS calc'!$B$64:$B$113,0),MATCH(V$1,'REEDS calc'!$C$63:$AG$63,0))*SUMIFS('res v com'!$E$3:$E$52,'res v com'!$B$3:$B$52,About!$B$2)*SUMIFS('Urban and Rural'!$B$2:$B$53,'Urban and Rural'!$A$2:$A$53,About!$B$1)</f>
        <v>784.44282226038229</v>
      </c>
      <c r="W8" s="71">
        <f>INDEX('REEDS calc'!$C$64:$AG$113,MATCH(About!$B$2,'REEDS calc'!$B$64:$B$113,0),MATCH(W$1,'REEDS calc'!$C$63:$AG$63,0))*SUMIFS('res v com'!$E$3:$E$52,'res v com'!$B$3:$B$52,About!$B$2)*SUMIFS('Urban and Rural'!$B$2:$B$53,'Urban and Rural'!$A$2:$A$53,About!$B$1)</f>
        <v>841.07746178646869</v>
      </c>
      <c r="X8" s="71">
        <f>INDEX('REEDS calc'!$C$64:$AG$113,MATCH(About!$B$2,'REEDS calc'!$B$64:$B$113,0),MATCH(X$1,'REEDS calc'!$C$63:$AG$63,0))*SUMIFS('res v com'!$E$3:$E$52,'res v com'!$B$3:$B$52,About!$B$2)*SUMIFS('Urban and Rural'!$B$2:$B$53,'Urban and Rural'!$A$2:$A$53,About!$B$1)</f>
        <v>897.71210131255498</v>
      </c>
      <c r="Y8" s="71">
        <f>INDEX('REEDS calc'!$C$64:$AG$113,MATCH(About!$B$2,'REEDS calc'!$B$64:$B$113,0),MATCH(Y$1,'REEDS calc'!$C$63:$AG$63,0))*SUMIFS('res v com'!$E$3:$E$52,'res v com'!$B$3:$B$52,About!$B$2)*SUMIFS('Urban and Rural'!$B$2:$B$53,'Urban and Rural'!$A$2:$A$53,About!$B$1)</f>
        <v>961.1004457225016</v>
      </c>
      <c r="Z8" s="71">
        <f>INDEX('REEDS calc'!$C$64:$AG$113,MATCH(About!$B$2,'REEDS calc'!$B$64:$B$113,0),MATCH(Z$1,'REEDS calc'!$C$63:$AG$63,0))*SUMIFS('res v com'!$E$3:$E$52,'res v com'!$B$3:$B$52,About!$B$2)*SUMIFS('Urban and Rural'!$B$2:$B$53,'Urban and Rural'!$A$2:$A$53,About!$B$1)</f>
        <v>1024.4887901324482</v>
      </c>
      <c r="AA8" s="71">
        <f>INDEX('REEDS calc'!$C$64:$AG$113,MATCH(About!$B$2,'REEDS calc'!$B$64:$B$113,0),MATCH(AA$1,'REEDS calc'!$C$63:$AG$63,0))*SUMIFS('res v com'!$E$3:$E$52,'res v com'!$B$3:$B$52,About!$B$2)*SUMIFS('Urban and Rural'!$B$2:$B$53,'Urban and Rural'!$A$2:$A$53,About!$B$1)</f>
        <v>1082.8359762540847</v>
      </c>
      <c r="AB8" s="71">
        <f>INDEX('REEDS calc'!$C$64:$AG$113,MATCH(About!$B$2,'REEDS calc'!$B$64:$B$113,0),MATCH(AB$1,'REEDS calc'!$C$63:$AG$63,0))*SUMIFS('res v com'!$E$3:$E$52,'res v com'!$B$3:$B$52,About!$B$2)*SUMIFS('Urban and Rural'!$B$2:$B$53,'Urban and Rural'!$A$2:$A$53,About!$B$1)</f>
        <v>1141.1831623757214</v>
      </c>
      <c r="AC8" s="71">
        <f>INDEX('REEDS calc'!$C$64:$AG$113,MATCH(About!$B$2,'REEDS calc'!$B$64:$B$113,0),MATCH(AC$1,'REEDS calc'!$C$63:$AG$63,0))*SUMIFS('res v com'!$E$3:$E$52,'res v com'!$B$3:$B$52,About!$B$2)*SUMIFS('Urban and Rural'!$B$2:$B$53,'Urban and Rural'!$A$2:$A$53,About!$B$1)</f>
        <v>1216.076925462816</v>
      </c>
      <c r="AD8" s="71">
        <f>INDEX('REEDS calc'!$C$64:$AG$113,MATCH(About!$B$2,'REEDS calc'!$B$64:$B$113,0),MATCH(AD$1,'REEDS calc'!$C$63:$AG$63,0))*SUMIFS('res v com'!$E$3:$E$52,'res v com'!$B$3:$B$52,About!$B$2)*SUMIFS('Urban and Rural'!$B$2:$B$53,'Urban and Rural'!$A$2:$A$53,About!$B$1)</f>
        <v>1290.9706885499104</v>
      </c>
      <c r="AE8" s="71">
        <f>INDEX('REEDS calc'!$C$64:$AG$113,MATCH(About!$B$2,'REEDS calc'!$B$64:$B$113,0),MATCH(AE$1,'REEDS calc'!$C$63:$AG$63,0))*SUMIFS('res v com'!$E$3:$E$52,'res v com'!$B$3:$B$52,About!$B$2)*SUMIFS('Urban and Rural'!$B$2:$B$53,'Urban and Rural'!$A$2:$A$53,About!$B$1)</f>
        <v>1363.1629696834607</v>
      </c>
      <c r="AF8" s="71">
        <f>INDEX('REEDS calc'!$C$64:$AG$113,MATCH(About!$B$2,'REEDS calc'!$B$64:$B$113,0),MATCH(AF$1,'REEDS calc'!$C$63:$AG$63,0))*SUMIFS('res v com'!$E$3:$E$52,'res v com'!$B$3:$B$52,About!$B$2)*SUMIFS('Urban and Rural'!$B$2:$B$53,'Urban and Rural'!$A$2:$A$53,About!$B$1)</f>
        <v>1435.3552508170112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51.248990490389239</v>
      </c>
      <c r="C8" s="71">
        <f>INDEX('REEDS calc'!$C$64:$AG$113,MATCH(About!$B$2,'REEDS calc'!$B$64:$B$113,0),MATCH(C$1,'REEDS calc'!$C$63:$AG$63,0))*SUMIFS('res v com'!$F$3:$F$52,'res v com'!$B$3:$B$52,About!$B$2)</f>
        <v>51.248990490389239</v>
      </c>
      <c r="D8" s="71">
        <f>INDEX('REEDS calc'!$C$64:$AG$113,MATCH(About!$B$2,'REEDS calc'!$B$64:$B$113,0),MATCH(D$1,'REEDS calc'!$C$63:$AG$63,0))*SUMIFS('res v com'!$F$3:$F$52,'res v com'!$B$3:$B$52,About!$B$2)</f>
        <v>51.248990490389239</v>
      </c>
      <c r="E8" s="71">
        <f>INDEX('REEDS calc'!$C$64:$AG$113,MATCH(About!$B$2,'REEDS calc'!$B$64:$B$113,0),MATCH(E$1,'REEDS calc'!$C$63:$AG$63,0))*SUMIFS('res v com'!$F$3:$F$52,'res v com'!$B$3:$B$52,About!$B$2)</f>
        <v>59.382728930865753</v>
      </c>
      <c r="F8" s="71">
        <f>INDEX('REEDS calc'!$C$64:$AG$113,MATCH(About!$B$2,'REEDS calc'!$B$64:$B$113,0),MATCH(F$1,'REEDS calc'!$C$63:$AG$63,0))*SUMIFS('res v com'!$F$3:$F$52,'res v com'!$B$3:$B$52,About!$B$2)</f>
        <v>67.516467371342287</v>
      </c>
      <c r="G8" s="71">
        <f>INDEX('REEDS calc'!$C$64:$AG$113,MATCH(About!$B$2,'REEDS calc'!$B$64:$B$113,0),MATCH(G$1,'REEDS calc'!$C$63:$AG$63,0))*SUMIFS('res v com'!$F$3:$F$52,'res v com'!$B$3:$B$52,About!$B$2)</f>
        <v>76.329805769466219</v>
      </c>
      <c r="H8" s="71">
        <f>INDEX('REEDS calc'!$C$64:$AG$113,MATCH(About!$B$2,'REEDS calc'!$B$64:$B$113,0),MATCH(H$1,'REEDS calc'!$C$63:$AG$63,0))*SUMIFS('res v com'!$F$3:$F$52,'res v com'!$B$3:$B$52,About!$B$2)</f>
        <v>85.143144167590151</v>
      </c>
      <c r="I8" s="71">
        <f>INDEX('REEDS calc'!$C$64:$AG$113,MATCH(About!$B$2,'REEDS calc'!$B$64:$B$113,0),MATCH(I$1,'REEDS calc'!$C$63:$AG$63,0))*SUMIFS('res v com'!$F$3:$F$52,'res v com'!$B$3:$B$52,About!$B$2)</f>
        <v>102.06160627113164</v>
      </c>
      <c r="J8" s="71">
        <f>INDEX('REEDS calc'!$C$64:$AG$113,MATCH(About!$B$2,'REEDS calc'!$B$64:$B$113,0),MATCH(J$1,'REEDS calc'!$C$63:$AG$63,0))*SUMIFS('res v com'!$F$3:$F$52,'res v com'!$B$3:$B$52,About!$B$2)</f>
        <v>118.98006837467311</v>
      </c>
      <c r="K8" s="71">
        <f>INDEX('REEDS calc'!$C$64:$AG$113,MATCH(About!$B$2,'REEDS calc'!$B$64:$B$113,0),MATCH(K$1,'REEDS calc'!$C$63:$AG$63,0))*SUMIFS('res v com'!$F$3:$F$52,'res v com'!$B$3:$B$52,About!$B$2)</f>
        <v>147.34013229149335</v>
      </c>
      <c r="L8" s="71">
        <f>INDEX('REEDS calc'!$C$64:$AG$113,MATCH(About!$B$2,'REEDS calc'!$B$64:$B$113,0),MATCH(L$1,'REEDS calc'!$C$63:$AG$63,0))*SUMIFS('res v com'!$F$3:$F$52,'res v com'!$B$3:$B$52,About!$B$2)</f>
        <v>175.7001962083136</v>
      </c>
      <c r="M8" s="71">
        <f>INDEX('REEDS calc'!$C$64:$AG$113,MATCH(About!$B$2,'REEDS calc'!$B$64:$B$113,0),MATCH(M$1,'REEDS calc'!$C$63:$AG$63,0))*SUMIFS('res v com'!$F$3:$F$52,'res v com'!$B$3:$B$52,About!$B$2)</f>
        <v>207.30230960730083</v>
      </c>
      <c r="N8" s="71">
        <f>INDEX('REEDS calc'!$C$64:$AG$113,MATCH(About!$B$2,'REEDS calc'!$B$64:$B$113,0),MATCH(N$1,'REEDS calc'!$C$63:$AG$63,0))*SUMIFS('res v com'!$F$3:$F$52,'res v com'!$B$3:$B$52,About!$B$2)</f>
        <v>238.90442300628808</v>
      </c>
      <c r="O8" s="71">
        <f>INDEX('REEDS calc'!$C$64:$AG$113,MATCH(About!$B$2,'REEDS calc'!$B$64:$B$113,0),MATCH(O$1,'REEDS calc'!$C$63:$AG$63,0))*SUMIFS('res v com'!$F$3:$F$52,'res v com'!$B$3:$B$52,About!$B$2)</f>
        <v>273.48103811464216</v>
      </c>
      <c r="P8" s="71">
        <f>INDEX('REEDS calc'!$C$64:$AG$113,MATCH(About!$B$2,'REEDS calc'!$B$64:$B$113,0),MATCH(P$1,'REEDS calc'!$C$63:$AG$63,0))*SUMIFS('res v com'!$F$3:$F$52,'res v com'!$B$3:$B$52,About!$B$2)</f>
        <v>308.05765322299624</v>
      </c>
      <c r="Q8" s="71">
        <f>INDEX('REEDS calc'!$C$64:$AG$113,MATCH(About!$B$2,'REEDS calc'!$B$64:$B$113,0),MATCH(Q$1,'REEDS calc'!$C$63:$AG$63,0))*SUMIFS('res v com'!$F$3:$F$52,'res v com'!$B$3:$B$52,About!$B$2)</f>
        <v>340.5725766703606</v>
      </c>
      <c r="R8" s="71">
        <f>INDEX('REEDS calc'!$C$64:$AG$113,MATCH(About!$B$2,'REEDS calc'!$B$64:$B$113,0),MATCH(R$1,'REEDS calc'!$C$63:$AG$63,0))*SUMIFS('res v com'!$F$3:$F$52,'res v com'!$B$3:$B$52,About!$B$2)</f>
        <v>373.08750011772497</v>
      </c>
      <c r="S8" s="71">
        <f>INDEX('REEDS calc'!$C$64:$AG$113,MATCH(About!$B$2,'REEDS calc'!$B$64:$B$113,0),MATCH(S$1,'REEDS calc'!$C$63:$AG$63,0))*SUMIFS('res v com'!$F$3:$F$52,'res v com'!$B$3:$B$52,About!$B$2)</f>
        <v>406.6568765520077</v>
      </c>
      <c r="T8" s="71">
        <f>INDEX('REEDS calc'!$C$64:$AG$113,MATCH(About!$B$2,'REEDS calc'!$B$64:$B$113,0),MATCH(T$1,'REEDS calc'!$C$63:$AG$63,0))*SUMIFS('res v com'!$F$3:$F$52,'res v com'!$B$3:$B$52,About!$B$2)</f>
        <v>440.22625298629049</v>
      </c>
      <c r="U8" s="71">
        <f>INDEX('REEDS calc'!$C$64:$AG$113,MATCH(About!$B$2,'REEDS calc'!$B$64:$B$113,0),MATCH(U$1,'REEDS calc'!$C$63:$AG$63,0))*SUMIFS('res v com'!$F$3:$F$52,'res v com'!$B$3:$B$52,About!$B$2)</f>
        <v>476.03044022866897</v>
      </c>
      <c r="V8" s="71">
        <f>INDEX('REEDS calc'!$C$64:$AG$113,MATCH(About!$B$2,'REEDS calc'!$B$64:$B$113,0),MATCH(V$1,'REEDS calc'!$C$63:$AG$63,0))*SUMIFS('res v com'!$F$3:$F$52,'res v com'!$B$3:$B$52,About!$B$2)</f>
        <v>511.83462747104744</v>
      </c>
      <c r="W8" s="71">
        <f>INDEX('REEDS calc'!$C$64:$AG$113,MATCH(About!$B$2,'REEDS calc'!$B$64:$B$113,0),MATCH(W$1,'REEDS calc'!$C$63:$AG$63,0))*SUMIFS('res v com'!$F$3:$F$52,'res v com'!$B$3:$B$52,About!$B$2)</f>
        <v>548.7876963260386</v>
      </c>
      <c r="X8" s="71">
        <f>INDEX('REEDS calc'!$C$64:$AG$113,MATCH(About!$B$2,'REEDS calc'!$B$64:$B$113,0),MATCH(X$1,'REEDS calc'!$C$63:$AG$63,0))*SUMIFS('res v com'!$F$3:$F$52,'res v com'!$B$3:$B$52,About!$B$2)</f>
        <v>585.74076518102959</v>
      </c>
      <c r="Y8" s="71">
        <f>INDEX('REEDS calc'!$C$64:$AG$113,MATCH(About!$B$2,'REEDS calc'!$B$64:$B$113,0),MATCH(Y$1,'REEDS calc'!$C$63:$AG$63,0))*SUMIFS('res v com'!$F$3:$F$52,'res v com'!$B$3:$B$52,About!$B$2)</f>
        <v>627.10050323508267</v>
      </c>
      <c r="Z8" s="71">
        <f>INDEX('REEDS calc'!$C$64:$AG$113,MATCH(About!$B$2,'REEDS calc'!$B$64:$B$113,0),MATCH(Z$1,'REEDS calc'!$C$63:$AG$63,0))*SUMIFS('res v com'!$F$3:$F$52,'res v com'!$B$3:$B$52,About!$B$2)</f>
        <v>668.46024128913564</v>
      </c>
      <c r="AA8" s="71">
        <f>INDEX('REEDS calc'!$C$64:$AG$113,MATCH(About!$B$2,'REEDS calc'!$B$64:$B$113,0),MATCH(AA$1,'REEDS calc'!$C$63:$AG$63,0))*SUMIFS('res v com'!$F$3:$F$52,'res v com'!$B$3:$B$52,About!$B$2)</f>
        <v>706.5307155481745</v>
      </c>
      <c r="AB8" s="71">
        <f>INDEX('REEDS calc'!$C$64:$AG$113,MATCH(About!$B$2,'REEDS calc'!$B$64:$B$113,0),MATCH(AB$1,'REEDS calc'!$C$63:$AG$63,0))*SUMIFS('res v com'!$F$3:$F$52,'res v com'!$B$3:$B$52,About!$B$2)</f>
        <v>744.60118980721347</v>
      </c>
      <c r="AC8" s="71">
        <f>INDEX('REEDS calc'!$C$64:$AG$113,MATCH(About!$B$2,'REEDS calc'!$B$64:$B$113,0),MATCH(AC$1,'REEDS calc'!$C$63:$AG$63,0))*SUMIFS('res v com'!$F$3:$F$52,'res v com'!$B$3:$B$52,About!$B$2)</f>
        <v>793.46800360395423</v>
      </c>
      <c r="AD8" s="71">
        <f>INDEX('REEDS calc'!$C$64:$AG$113,MATCH(About!$B$2,'REEDS calc'!$B$64:$B$113,0),MATCH(AD$1,'REEDS calc'!$C$63:$AG$63,0))*SUMIFS('res v com'!$F$3:$F$52,'res v com'!$B$3:$B$52,About!$B$2)</f>
        <v>842.33481740069499</v>
      </c>
      <c r="AE8" s="71">
        <f>INDEX('REEDS calc'!$C$64:$AG$113,MATCH(About!$B$2,'REEDS calc'!$B$64:$B$113,0),MATCH(AE$1,'REEDS calc'!$C$63:$AG$63,0))*SUMIFS('res v com'!$F$3:$F$52,'res v com'!$B$3:$B$52,About!$B$2)</f>
        <v>889.43896351781098</v>
      </c>
      <c r="AF8" s="71">
        <f>INDEX('REEDS calc'!$C$64:$AG$113,MATCH(About!$B$2,'REEDS calc'!$B$64:$B$113,0),MATCH(AF$1,'REEDS calc'!$C$63:$AG$63,0))*SUMIFS('res v com'!$F$3:$F$52,'res v com'!$B$3:$B$52,About!$B$2)</f>
        <v>936.54310963492696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78.544710694765371</v>
      </c>
      <c r="C8" s="24">
        <f>'BDESC-rural-residential'!B8</f>
        <v>33.024480633026236</v>
      </c>
      <c r="D8" s="24">
        <f>'BDESC-commercial'!B8</f>
        <v>51.248990490389239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2024-02-08T19:17:37Z</dcterms:modified>
</cp:coreProperties>
</file>