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elec\EIaE\"/>
    </mc:Choice>
  </mc:AlternateContent>
  <xr:revisionPtr revIDLastSave="0" documentId="8_{AD01B129-205F-4DE1-B95F-FDD12DF6E85C}"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P965" i="22" s="1"/>
  <c r="E23" i="23"/>
  <c r="E43" i="23"/>
  <c r="E48" i="23"/>
  <c r="P1371" i="22" s="1"/>
  <c r="E52" i="23"/>
  <c r="E3" i="23"/>
  <c r="E42" i="23"/>
  <c r="E14" i="23"/>
  <c r="E11" i="23"/>
  <c r="I831" i="22" s="1"/>
  <c r="E45" i="23"/>
  <c r="E44" i="23"/>
  <c r="E34" i="23"/>
  <c r="L1156" i="22" s="1"/>
  <c r="E37" i="23"/>
  <c r="E39" i="23"/>
  <c r="E30" i="23"/>
  <c r="E36" i="23"/>
  <c r="E17" i="23"/>
  <c r="O901" i="22" s="1"/>
  <c r="E19" i="23"/>
  <c r="E38" i="23"/>
  <c r="E53" i="23"/>
  <c r="Q1443" i="22" s="1"/>
  <c r="E46" i="23"/>
  <c r="E32" i="23"/>
  <c r="E15" i="23"/>
  <c r="E33" i="23"/>
  <c r="E35" i="23"/>
  <c r="R1176" i="22" s="1"/>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R1050" i="22"/>
  <c r="L1057"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J821" i="22"/>
  <c r="M826"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P901" i="22"/>
  <c r="G907" i="22"/>
  <c r="J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F1172" i="22"/>
  <c r="L1166" i="22"/>
  <c r="I1176" i="22"/>
  <c r="O1170" i="22"/>
  <c r="H1165" i="22"/>
  <c r="J1174" i="22"/>
  <c r="P1168" i="22"/>
  <c r="J1177" i="22"/>
  <c r="K1172" i="22"/>
  <c r="L1167" i="22"/>
  <c r="I1177" i="22"/>
  <c r="J1172" i="22"/>
  <c r="K1167" i="22"/>
  <c r="H1177" i="22"/>
  <c r="I1172" i="22"/>
  <c r="J1167" i="22"/>
  <c r="O1177" i="22"/>
  <c r="P1172" i="22"/>
  <c r="Q1167" i="22"/>
  <c r="I1178" i="22"/>
  <c r="J1173" i="22"/>
  <c r="K1168"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N967" i="22"/>
  <c r="O962" i="22"/>
  <c r="P957" i="22"/>
  <c r="H968" i="22"/>
  <c r="I963" i="22"/>
  <c r="J958" i="22"/>
  <c r="O968" i="22"/>
  <c r="P963" i="22"/>
  <c r="Q958" i="22"/>
  <c r="N968" i="22"/>
  <c r="O963" i="22"/>
  <c r="P958" i="22"/>
  <c r="M968" i="22"/>
  <c r="N963" i="22"/>
  <c r="O958" i="22"/>
  <c r="L968" i="22"/>
  <c r="M963" i="22"/>
  <c r="N958" i="22"/>
  <c r="K968" i="22"/>
  <c r="L963" i="22"/>
  <c r="M958" i="22"/>
  <c r="R968" i="22"/>
  <c r="F964" i="22"/>
  <c r="G959"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957" i="22" l="1"/>
  <c r="P962" i="22"/>
  <c r="O967" i="22"/>
  <c r="J957" i="22"/>
  <c r="I962" i="22"/>
  <c r="H967" i="22"/>
  <c r="K957" i="22"/>
  <c r="J962" i="22"/>
  <c r="I967" i="22"/>
  <c r="L957" i="22"/>
  <c r="K962" i="22"/>
  <c r="J967" i="22"/>
  <c r="M957" i="22"/>
  <c r="L962" i="22"/>
  <c r="K967" i="22"/>
  <c r="N957" i="22"/>
  <c r="M962" i="22"/>
  <c r="L967" i="22"/>
  <c r="G957" i="22"/>
  <c r="F962" i="22"/>
  <c r="R966" i="22"/>
  <c r="M956" i="22"/>
  <c r="L961" i="22"/>
  <c r="K966" i="22"/>
  <c r="H1167" i="22"/>
  <c r="G1172" i="22"/>
  <c r="F1177" i="22"/>
  <c r="N1166" i="22"/>
  <c r="M1171" i="22"/>
  <c r="L1176" i="22"/>
  <c r="G1166" i="22"/>
  <c r="F1171" i="22"/>
  <c r="R1175" i="22"/>
  <c r="H1166" i="22"/>
  <c r="G1171" i="22"/>
  <c r="F1176" i="22"/>
  <c r="I1166" i="22"/>
  <c r="H1171" i="22"/>
  <c r="G1176" i="22"/>
  <c r="R1166" i="22"/>
  <c r="L1172" i="22"/>
  <c r="N1178" i="22"/>
  <c r="L1169" i="22"/>
  <c r="F1175" i="22"/>
  <c r="I1165" i="22"/>
  <c r="P1170" i="22"/>
  <c r="P903" i="22"/>
  <c r="I897" i="22"/>
  <c r="N906" i="22"/>
  <c r="F832" i="22"/>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L958" i="22"/>
  <c r="K963" i="22"/>
  <c r="J968" i="22"/>
  <c r="R957" i="22"/>
  <c r="Q962" i="22"/>
  <c r="P967" i="22"/>
  <c r="F958" i="22"/>
  <c r="R962" i="22"/>
  <c r="Q967" i="22"/>
  <c r="G958" i="22"/>
  <c r="F963" i="22"/>
  <c r="R967" i="22"/>
  <c r="H958" i="22"/>
  <c r="G963" i="22"/>
  <c r="F968" i="22"/>
  <c r="I958" i="22"/>
  <c r="H963" i="22"/>
  <c r="G968" i="22"/>
  <c r="O957" i="22"/>
  <c r="N962" i="22"/>
  <c r="M967" i="22"/>
  <c r="H957" i="22"/>
  <c r="G962" i="22"/>
  <c r="F967" i="22"/>
  <c r="P1167" i="22"/>
  <c r="O1172" i="22"/>
  <c r="N1177" i="22"/>
  <c r="I1167" i="22"/>
  <c r="H1172" i="22"/>
  <c r="G1177" i="22"/>
  <c r="O1166" i="22"/>
  <c r="N1171" i="22"/>
  <c r="M1176" i="22"/>
  <c r="P1166" i="22"/>
  <c r="O1171" i="22"/>
  <c r="N1176" i="22"/>
  <c r="Q1166" i="22"/>
  <c r="P1171" i="22"/>
  <c r="O1176" i="22"/>
  <c r="M1167" i="22"/>
  <c r="O1173" i="22"/>
  <c r="M1164" i="22"/>
  <c r="G1170" i="22"/>
  <c r="N1175" i="22"/>
  <c r="Q1165" i="22"/>
  <c r="K1171" i="22"/>
  <c r="O908" i="22"/>
  <c r="H902" i="22"/>
  <c r="Q896"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P954" i="22"/>
  <c r="O959" i="22"/>
  <c r="N964" i="22"/>
  <c r="I954" i="22"/>
  <c r="H959" i="22"/>
  <c r="G964" i="22"/>
  <c r="J954" i="22"/>
  <c r="I959" i="22"/>
  <c r="H964" i="22"/>
  <c r="K954" i="22"/>
  <c r="J959" i="22"/>
  <c r="I964" i="22"/>
  <c r="L954" i="22"/>
  <c r="K959" i="22"/>
  <c r="J964" i="22"/>
  <c r="M954" i="22"/>
  <c r="L959" i="22"/>
  <c r="K964" i="22"/>
  <c r="F954" i="22"/>
  <c r="R958" i="22"/>
  <c r="Q963" i="22"/>
  <c r="P968" i="22"/>
  <c r="K958" i="22"/>
  <c r="J963" i="22"/>
  <c r="I968" i="22"/>
  <c r="G1164" i="22"/>
  <c r="F1169" i="22"/>
  <c r="R1173" i="22"/>
  <c r="Q1178" i="22"/>
  <c r="L1168" i="22"/>
  <c r="K1173" i="22"/>
  <c r="J1178" i="22"/>
  <c r="R1167" i="22"/>
  <c r="Q1172" i="22"/>
  <c r="P1177" i="22"/>
  <c r="F1168" i="22"/>
  <c r="R1172" i="22"/>
  <c r="Q1177" i="22"/>
  <c r="G1168" i="22"/>
  <c r="F1173" i="22"/>
  <c r="M1178" i="22"/>
  <c r="K1169" i="22"/>
  <c r="R1174" i="22"/>
  <c r="P1165" i="22"/>
  <c r="J1171" i="22"/>
  <c r="Q1176" i="22"/>
  <c r="G1167" i="22"/>
  <c r="L1174" i="22"/>
  <c r="I903" i="22"/>
  <c r="O896" i="22"/>
  <c r="O906" i="22"/>
  <c r="O829" i="22"/>
  <c r="L831" i="22"/>
  <c r="I826" i="22"/>
  <c r="K1052" i="22"/>
  <c r="G1047" i="22"/>
  <c r="Q1055"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K955" i="22"/>
  <c r="J960" i="22"/>
  <c r="I965" i="22"/>
  <c r="Q954" i="22"/>
  <c r="P959" i="22"/>
  <c r="O964" i="22"/>
  <c r="R954" i="22"/>
  <c r="Q959" i="22"/>
  <c r="P964" i="22"/>
  <c r="F955" i="22"/>
  <c r="R959" i="22"/>
  <c r="Q964" i="22"/>
  <c r="G955" i="22"/>
  <c r="F960" i="22"/>
  <c r="R964" i="22"/>
  <c r="H955" i="22"/>
  <c r="G960" i="22"/>
  <c r="F965" i="22"/>
  <c r="N954" i="22"/>
  <c r="M959" i="22"/>
  <c r="L964" i="22"/>
  <c r="G954" i="22"/>
  <c r="F959" i="22"/>
  <c r="R963" i="22"/>
  <c r="Q968" i="22"/>
  <c r="O1164" i="22"/>
  <c r="N1169" i="22"/>
  <c r="M1174" i="22"/>
  <c r="H1164" i="22"/>
  <c r="G1169" i="22"/>
  <c r="F1174" i="22"/>
  <c r="R1178" i="22"/>
  <c r="M1168" i="22"/>
  <c r="L1173" i="22"/>
  <c r="K1178" i="22"/>
  <c r="N1168" i="22"/>
  <c r="M1173" i="22"/>
  <c r="L1178" i="22"/>
  <c r="O1168" i="22"/>
  <c r="N1173" i="22"/>
  <c r="L1164" i="22"/>
  <c r="F1170" i="22"/>
  <c r="M1175" i="22"/>
  <c r="K1166" i="22"/>
  <c r="R1171" i="22"/>
  <c r="L1177" i="22"/>
  <c r="J1168" i="22"/>
  <c r="G1175" i="22"/>
  <c r="P898" i="22"/>
  <c r="H908" i="22"/>
  <c r="N901"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F956" i="22"/>
  <c r="R960" i="22"/>
  <c r="Q965" i="22"/>
  <c r="L955" i="22"/>
  <c r="K960" i="22"/>
  <c r="J965" i="22"/>
  <c r="M955" i="22"/>
  <c r="L960" i="22"/>
  <c r="K965" i="22"/>
  <c r="N955" i="22"/>
  <c r="M960" i="22"/>
  <c r="L965" i="22"/>
  <c r="O955" i="22"/>
  <c r="N960" i="22"/>
  <c r="M965" i="22"/>
  <c r="P955" i="22"/>
  <c r="O960" i="22"/>
  <c r="N965" i="22"/>
  <c r="I955" i="22"/>
  <c r="H960" i="22"/>
  <c r="G965" i="22"/>
  <c r="O954" i="22"/>
  <c r="N959" i="22"/>
  <c r="M964" i="22"/>
  <c r="J1165" i="22"/>
  <c r="I1170" i="22"/>
  <c r="H1175" i="22"/>
  <c r="P1164" i="22"/>
  <c r="O1169" i="22"/>
  <c r="N1174" i="22"/>
  <c r="I1164" i="22"/>
  <c r="H1169" i="22"/>
  <c r="G1174" i="22"/>
  <c r="J1164" i="22"/>
  <c r="I1169" i="22"/>
  <c r="H1174" i="22"/>
  <c r="K1164" i="22"/>
  <c r="J1169" i="22"/>
  <c r="I1174" i="22"/>
  <c r="G1165" i="22"/>
  <c r="N1170" i="22"/>
  <c r="H1176" i="22"/>
  <c r="F1167" i="22"/>
  <c r="M1172" i="22"/>
  <c r="O1178" i="22"/>
  <c r="R1168" i="22"/>
  <c r="O1175" i="22"/>
  <c r="O903" i="22"/>
  <c r="P897" i="22"/>
  <c r="M906"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N956" i="22"/>
  <c r="M961" i="22"/>
  <c r="L966" i="22"/>
  <c r="G956" i="22"/>
  <c r="F961" i="22"/>
  <c r="R965" i="22"/>
  <c r="H956" i="22"/>
  <c r="G961" i="22"/>
  <c r="F966" i="22"/>
  <c r="I956" i="22"/>
  <c r="H961" i="22"/>
  <c r="G966" i="22"/>
  <c r="J956" i="22"/>
  <c r="I961" i="22"/>
  <c r="H966" i="22"/>
  <c r="K956" i="22"/>
  <c r="J961" i="22"/>
  <c r="I966" i="22"/>
  <c r="Q955" i="22"/>
  <c r="P960" i="22"/>
  <c r="O965" i="22"/>
  <c r="J955" i="22"/>
  <c r="I960" i="22"/>
  <c r="H965" i="22"/>
  <c r="R1165" i="22"/>
  <c r="Q1170" i="22"/>
  <c r="P1175" i="22"/>
  <c r="K1165" i="22"/>
  <c r="J1170" i="22"/>
  <c r="I1175" i="22"/>
  <c r="Q1164" i="22"/>
  <c r="P1169" i="22"/>
  <c r="O1174" i="22"/>
  <c r="R1164" i="22"/>
  <c r="Q1169" i="22"/>
  <c r="P1174" i="22"/>
  <c r="F1165" i="22"/>
  <c r="R1169" i="22"/>
  <c r="Q1174" i="22"/>
  <c r="O1165" i="22"/>
  <c r="I1171" i="22"/>
  <c r="P1176" i="22"/>
  <c r="N1167" i="22"/>
  <c r="P1173" i="22"/>
  <c r="F1164" i="22"/>
  <c r="M1169" i="22"/>
  <c r="J1176" i="22"/>
  <c r="N908" i="22"/>
  <c r="O902" i="22"/>
  <c r="P896" i="22"/>
  <c r="H822" i="22"/>
  <c r="F831" i="22"/>
  <c r="J826"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I957" i="22"/>
  <c r="H962" i="22"/>
  <c r="G967" i="22"/>
  <c r="O956" i="22"/>
  <c r="N961" i="22"/>
  <c r="M966" i="22"/>
  <c r="P956" i="22"/>
  <c r="O961" i="22"/>
  <c r="N966" i="22"/>
  <c r="Q956" i="22"/>
  <c r="P961" i="22"/>
  <c r="O966" i="22"/>
  <c r="R956" i="22"/>
  <c r="Q961" i="22"/>
  <c r="P966" i="22"/>
  <c r="F957" i="22"/>
  <c r="R961" i="22"/>
  <c r="Q966" i="22"/>
  <c r="L956" i="22"/>
  <c r="K961" i="22"/>
  <c r="J966" i="22"/>
  <c r="R955" i="22"/>
  <c r="Q960" i="22"/>
  <c r="M1166" i="22"/>
  <c r="L1171" i="22"/>
  <c r="K1176" i="22"/>
  <c r="F1166" i="22"/>
  <c r="R1170" i="22"/>
  <c r="Q1175" i="22"/>
  <c r="L1165" i="22"/>
  <c r="K1170" i="22"/>
  <c r="J1175" i="22"/>
  <c r="M1165" i="22"/>
  <c r="L1170" i="22"/>
  <c r="K1175" i="22"/>
  <c r="N1165" i="22"/>
  <c r="M1170" i="22"/>
  <c r="L1175" i="22"/>
  <c r="J1166" i="22"/>
  <c r="Q1171" i="22"/>
  <c r="K1177" i="22"/>
  <c r="Q1168" i="22"/>
  <c r="K1174" i="22"/>
  <c r="N1164" i="22"/>
  <c r="H1170" i="22"/>
  <c r="Q898" i="22"/>
  <c r="N907" i="22"/>
  <c r="G827" i="22"/>
  <c r="I821"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<sst xmlns="http://schemas.openxmlformats.org/spreadsheetml/2006/main" count="15055" uniqueCount="1063">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</sst>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498</v>
      </c>
      <c r="C1" s="86">
        <v>45348</v>
      </c>
      <c r="D1" s="87"/>
      <c r="E1" s="87"/>
      <c r="F1" s="87"/>
      <c r="G1" s="87"/>
      <c r="H1" s="87"/>
      <c r="I1" s="87"/>
      <c r="J1" s="87"/>
      <c r="K1" s="85" t="s">
        <v>534</v>
      </c>
      <c r="L1" s="85" t="s">
        <v>536</v>
      </c>
      <c r="M1" s="163" t="s">
        <v>1054</v>
      </c>
    </row>
    <row r="2" spans="1:13">
      <c r="A2" s="1" t="s">
        <v>1</v>
      </c>
      <c r="B2" s="87" t="str">
        <f>LOOKUP(B1,K1:L50,L1:L50)</f>
        <v>MO</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MO</v>
      </c>
      <c r="C6" s="91">
        <f t="shared" ref="C6:AE6" si="1">SUMIFS(C$20:C$119,$B$20:$B$119,$B$6,$A$20:$A$119,$A$6)</f>
        <v>1057567</v>
      </c>
      <c r="D6" s="91">
        <f t="shared" si="1"/>
        <v>2823115</v>
      </c>
      <c r="E6" s="91">
        <f t="shared" si="1"/>
        <v>4277395</v>
      </c>
      <c r="F6" s="91">
        <f t="shared" si="1"/>
        <v>12494360</v>
      </c>
      <c r="G6" s="91">
        <f t="shared" si="1"/>
        <v>5070808</v>
      </c>
      <c r="H6" s="91">
        <f t="shared" si="1"/>
        <v>4358395</v>
      </c>
      <c r="I6" s="91">
        <f t="shared" si="1"/>
        <v>4713691</v>
      </c>
      <c r="J6" s="91">
        <f t="shared" si="1"/>
        <v>2272656</v>
      </c>
      <c r="K6" s="91">
        <f t="shared" si="1"/>
        <v>1893028</v>
      </c>
      <c r="L6" s="91">
        <f t="shared" si="1"/>
        <v>3811422</v>
      </c>
      <c r="M6" s="91">
        <f t="shared" si="1"/>
        <v>4846461</v>
      </c>
      <c r="N6" s="91">
        <f t="shared" si="1"/>
        <v>1480366</v>
      </c>
      <c r="O6" s="91">
        <f t="shared" si="1"/>
        <v>2341873</v>
      </c>
      <c r="P6" s="91">
        <f t="shared" si="1"/>
        <v>0</v>
      </c>
      <c r="Q6" s="91">
        <f t="shared" si="1"/>
        <v>0</v>
      </c>
      <c r="R6" s="91">
        <f t="shared" si="1"/>
        <v>0</v>
      </c>
      <c r="S6" s="91">
        <f t="shared" si="1"/>
        <v>0</v>
      </c>
      <c r="T6" s="91">
        <f t="shared" si="1"/>
        <v>1294914</v>
      </c>
      <c r="U6" s="91">
        <f t="shared" si="1"/>
        <v>0</v>
      </c>
      <c r="V6" s="91">
        <f t="shared" si="1"/>
        <v>0</v>
      </c>
      <c r="W6" s="91">
        <f t="shared" si="1"/>
        <v>100799</v>
      </c>
      <c r="X6" s="91">
        <f t="shared" si="1"/>
        <v>0</v>
      </c>
      <c r="Y6" s="91">
        <f t="shared" si="1"/>
        <v>0</v>
      </c>
      <c r="Z6" s="91">
        <f t="shared" si="1"/>
        <v>0</v>
      </c>
      <c r="AA6" s="91">
        <f t="shared" si="1"/>
        <v>1773731</v>
      </c>
      <c r="AB6" s="91">
        <f t="shared" si="1"/>
        <v>3443976</v>
      </c>
      <c r="AC6" s="91">
        <f t="shared" si="1"/>
        <v>5249308</v>
      </c>
      <c r="AD6" s="91">
        <f t="shared" si="1"/>
        <v>0</v>
      </c>
      <c r="AE6" s="91">
        <f t="shared" si="1"/>
        <v>1920378</v>
      </c>
      <c r="AF6" s="119">
        <f t="shared" ref="AF6:BK7" si="2">AE6</f>
        <v>1920378</v>
      </c>
      <c r="AG6" s="119">
        <f t="shared" si="2"/>
        <v>1920378</v>
      </c>
      <c r="AH6" s="119">
        <f t="shared" si="2"/>
        <v>1920378</v>
      </c>
      <c r="AI6" s="119">
        <f t="shared" si="2"/>
        <v>1920378</v>
      </c>
      <c r="AJ6" s="119">
        <f t="shared" si="2"/>
        <v>1920378</v>
      </c>
      <c r="AK6" s="119">
        <f t="shared" si="2"/>
        <v>1920378</v>
      </c>
      <c r="AL6" s="119">
        <f t="shared" si="2"/>
        <v>1920378</v>
      </c>
      <c r="AM6" s="119">
        <f t="shared" si="2"/>
        <v>1920378</v>
      </c>
      <c r="AN6" s="119">
        <f t="shared" si="2"/>
        <v>1920378</v>
      </c>
      <c r="AO6" s="119">
        <f t="shared" si="2"/>
        <v>1920378</v>
      </c>
      <c r="AP6" s="119">
        <f t="shared" si="2"/>
        <v>1920378</v>
      </c>
      <c r="AQ6" s="119">
        <f t="shared" si="2"/>
        <v>1920378</v>
      </c>
      <c r="AR6" s="119">
        <f t="shared" si="2"/>
        <v>1920378</v>
      </c>
      <c r="AS6" s="119">
        <f t="shared" si="2"/>
        <v>1920378</v>
      </c>
      <c r="AT6" s="119">
        <f t="shared" si="2"/>
        <v>1920378</v>
      </c>
      <c r="AU6" s="119">
        <f t="shared" si="2"/>
        <v>1920378</v>
      </c>
      <c r="AV6" s="119">
        <f t="shared" si="2"/>
        <v>1920378</v>
      </c>
      <c r="AW6" s="119">
        <f t="shared" si="2"/>
        <v>1920378</v>
      </c>
      <c r="AX6" s="119">
        <f t="shared" si="2"/>
        <v>1920378</v>
      </c>
      <c r="AY6" s="119">
        <f t="shared" si="2"/>
        <v>1920378</v>
      </c>
      <c r="AZ6" s="119">
        <f t="shared" si="2"/>
        <v>1920378</v>
      </c>
      <c r="BA6" s="119">
        <f t="shared" si="2"/>
        <v>1920378</v>
      </c>
      <c r="BB6" s="119">
        <f t="shared" si="2"/>
        <v>1920378</v>
      </c>
      <c r="BC6" s="119">
        <f t="shared" si="2"/>
        <v>1920378</v>
      </c>
      <c r="BD6" s="119">
        <f t="shared" si="2"/>
        <v>1920378</v>
      </c>
      <c r="BE6" s="119">
        <f t="shared" si="2"/>
        <v>1920378</v>
      </c>
      <c r="BF6" s="119">
        <f t="shared" si="2"/>
        <v>1920378</v>
      </c>
      <c r="BG6" s="119">
        <f t="shared" si="2"/>
        <v>1920378</v>
      </c>
      <c r="BH6" s="119">
        <f t="shared" si="2"/>
        <v>1920378</v>
      </c>
      <c r="BI6" s="119">
        <f t="shared" si="2"/>
        <v>1920378</v>
      </c>
      <c r="BJ6" s="119">
        <f t="shared" si="2"/>
        <v>1920378</v>
      </c>
      <c r="BK6" s="119">
        <f t="shared" si="2"/>
        <v>1920378</v>
      </c>
    </row>
    <row r="7" spans="1:63">
      <c r="A7" s="91" t="s">
        <v>849</v>
      </c>
      <c r="B7" s="91" t="str">
        <f>About!B2</f>
        <v>MO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4566697</v>
      </c>
      <c r="Q7" s="91">
        <f t="shared" si="3"/>
        <v>4488629</v>
      </c>
      <c r="R7" s="91">
        <f t="shared" si="3"/>
        <v>626940</v>
      </c>
      <c r="S7" s="91">
        <f t="shared" si="3"/>
        <v>433931</v>
      </c>
      <c r="T7" s="91">
        <f t="shared" si="3"/>
        <v>0</v>
      </c>
      <c r="U7" s="91">
        <f t="shared" si="3"/>
        <v>52812</v>
      </c>
      <c r="V7" s="91">
        <f t="shared" si="3"/>
        <v>3063425</v>
      </c>
      <c r="W7" s="91">
        <f t="shared" si="3"/>
        <v>0</v>
      </c>
      <c r="X7" s="91">
        <f t="shared" si="3"/>
        <v>4659966</v>
      </c>
      <c r="Y7" s="91">
        <f t="shared" si="3"/>
        <v>3275857</v>
      </c>
      <c r="Z7" s="91">
        <f t="shared" si="3"/>
        <v>2199618</v>
      </c>
      <c r="AA7" s="91">
        <f t="shared" si="3"/>
        <v>0</v>
      </c>
      <c r="AB7" s="91">
        <f t="shared" si="3"/>
        <v>0</v>
      </c>
      <c r="AC7" s="91">
        <f t="shared" si="3"/>
        <v>0</v>
      </c>
      <c r="AD7" s="91">
        <f t="shared" si="3"/>
        <v>3189671</v>
      </c>
      <c r="AE7" s="91">
        <f t="shared" si="3"/>
        <v>0</v>
      </c>
      <c r="AF7" s="119">
        <f>AVERAGE(U7:AE7)</f>
        <v>1494668.0909090908</v>
      </c>
      <c r="AG7" s="119">
        <f t="shared" si="2"/>
        <v>1494668.0909090908</v>
      </c>
      <c r="AH7" s="119">
        <f t="shared" si="2"/>
        <v>1494668.0909090908</v>
      </c>
      <c r="AI7" s="119">
        <f t="shared" si="2"/>
        <v>1494668.0909090908</v>
      </c>
      <c r="AJ7" s="119">
        <f t="shared" si="2"/>
        <v>1494668.0909090908</v>
      </c>
      <c r="AK7" s="119">
        <f t="shared" si="2"/>
        <v>1494668.0909090908</v>
      </c>
      <c r="AL7" s="119">
        <f t="shared" si="2"/>
        <v>1494668.0909090908</v>
      </c>
      <c r="AM7" s="119">
        <f t="shared" si="2"/>
        <v>1494668.0909090908</v>
      </c>
      <c r="AN7" s="119">
        <f t="shared" si="2"/>
        <v>1494668.0909090908</v>
      </c>
      <c r="AO7" s="119">
        <f t="shared" si="2"/>
        <v>1494668.0909090908</v>
      </c>
      <c r="AP7" s="119">
        <f t="shared" si="2"/>
        <v>1494668.0909090908</v>
      </c>
      <c r="AQ7" s="119">
        <f t="shared" si="2"/>
        <v>1494668.0909090908</v>
      </c>
      <c r="AR7" s="119">
        <f t="shared" si="2"/>
        <v>1494668.0909090908</v>
      </c>
      <c r="AS7" s="119">
        <f t="shared" si="2"/>
        <v>1494668.0909090908</v>
      </c>
      <c r="AT7" s="119">
        <f t="shared" si="2"/>
        <v>1494668.0909090908</v>
      </c>
      <c r="AU7" s="119">
        <f t="shared" si="2"/>
        <v>1494668.0909090908</v>
      </c>
      <c r="AV7" s="119">
        <f t="shared" si="2"/>
        <v>1494668.0909090908</v>
      </c>
      <c r="AW7" s="119">
        <f t="shared" si="2"/>
        <v>1494668.0909090908</v>
      </c>
      <c r="AX7" s="119">
        <f t="shared" si="2"/>
        <v>1494668.0909090908</v>
      </c>
      <c r="AY7" s="119">
        <f t="shared" si="2"/>
        <v>1494668.0909090908</v>
      </c>
      <c r="AZ7" s="119">
        <f t="shared" si="2"/>
        <v>1494668.0909090908</v>
      </c>
      <c r="BA7" s="119">
        <f t="shared" si="2"/>
        <v>1494668.0909090908</v>
      </c>
      <c r="BB7" s="119">
        <f t="shared" si="2"/>
        <v>1494668.0909090908</v>
      </c>
      <c r="BC7" s="119">
        <f t="shared" si="2"/>
        <v>1494668.0909090908</v>
      </c>
      <c r="BD7" s="119">
        <f t="shared" si="2"/>
        <v>1494668.0909090908</v>
      </c>
      <c r="BE7" s="119">
        <f t="shared" si="2"/>
        <v>1494668.0909090908</v>
      </c>
      <c r="BF7" s="119">
        <f t="shared" si="2"/>
        <v>1494668.0909090908</v>
      </c>
      <c r="BG7" s="119">
        <f t="shared" si="2"/>
        <v>1494668.0909090908</v>
      </c>
      <c r="BH7" s="119">
        <f t="shared" si="2"/>
        <v>1494668.0909090908</v>
      </c>
      <c r="BI7" s="119">
        <f t="shared" si="2"/>
        <v>1494668.0909090908</v>
      </c>
      <c r="BJ7" s="119">
        <f t="shared" si="2"/>
        <v>1494668.0909090908</v>
      </c>
      <c r="BK7" s="119">
        <f t="shared" si="2"/>
        <v>1494668.0909090908</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MO</v>
      </c>
      <c r="C10" s="91">
        <f t="shared" ref="C10:AE10" si="5">SUMIFS(C$122:C$219,$B$122:$B$219,$B$6,$A$122:$A$219,$A$6)</f>
        <v>0</v>
      </c>
      <c r="D10" s="91">
        <f t="shared" si="5"/>
        <v>0</v>
      </c>
      <c r="E10" s="91">
        <f t="shared" si="5"/>
        <v>0</v>
      </c>
      <c r="F10" s="91">
        <f t="shared" si="5"/>
        <v>0</v>
      </c>
      <c r="G10" s="91">
        <f t="shared" si="5"/>
        <v>0</v>
      </c>
      <c r="H10" s="91">
        <f t="shared" si="5"/>
        <v>450</v>
      </c>
      <c r="I10" s="91">
        <f t="shared" si="5"/>
        <v>0</v>
      </c>
      <c r="J10" s="91">
        <f t="shared" si="5"/>
        <v>1160</v>
      </c>
      <c r="K10" s="91">
        <f t="shared" si="5"/>
        <v>599</v>
      </c>
      <c r="L10" s="91">
        <f t="shared" si="5"/>
        <v>3559</v>
      </c>
      <c r="M10" s="91">
        <f t="shared" si="5"/>
        <v>0</v>
      </c>
      <c r="N10" s="91">
        <f t="shared" si="5"/>
        <v>0</v>
      </c>
      <c r="O10" s="91">
        <f t="shared" si="5"/>
        <v>136</v>
      </c>
      <c r="P10" s="91">
        <f t="shared" si="5"/>
        <v>0</v>
      </c>
      <c r="Q10" s="91">
        <f t="shared" si="5"/>
        <v>0</v>
      </c>
      <c r="R10" s="91">
        <f t="shared" si="5"/>
        <v>12308</v>
      </c>
      <c r="S10" s="91">
        <f t="shared" si="5"/>
        <v>2975</v>
      </c>
      <c r="T10" s="91">
        <f t="shared" si="5"/>
        <v>834</v>
      </c>
      <c r="U10" s="91">
        <f t="shared" si="5"/>
        <v>208971</v>
      </c>
      <c r="V10" s="91">
        <f t="shared" si="5"/>
        <v>669248</v>
      </c>
      <c r="W10" s="91">
        <f t="shared" si="5"/>
        <v>3622</v>
      </c>
      <c r="X10" s="91">
        <f t="shared" si="5"/>
        <v>11641</v>
      </c>
      <c r="Y10" s="91">
        <f t="shared" si="5"/>
        <v>11573</v>
      </c>
      <c r="Z10" s="91">
        <f t="shared" si="5"/>
        <v>1787</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MO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314</v>
      </c>
      <c r="L11" s="91">
        <f t="shared" si="7"/>
        <v>122</v>
      </c>
      <c r="M11" s="91">
        <f t="shared" si="7"/>
        <v>0</v>
      </c>
      <c r="N11" s="91">
        <f t="shared" si="7"/>
        <v>0</v>
      </c>
      <c r="O11" s="91">
        <f t="shared" si="7"/>
        <v>136</v>
      </c>
      <c r="P11" s="91">
        <f t="shared" si="7"/>
        <v>208</v>
      </c>
      <c r="Q11" s="91">
        <f t="shared" si="7"/>
        <v>6276</v>
      </c>
      <c r="R11" s="91">
        <f t="shared" si="7"/>
        <v>2087</v>
      </c>
      <c r="S11" s="91">
        <f t="shared" si="7"/>
        <v>10</v>
      </c>
      <c r="T11" s="91">
        <f t="shared" si="7"/>
        <v>300</v>
      </c>
      <c r="U11" s="91">
        <f t="shared" si="7"/>
        <v>15400</v>
      </c>
      <c r="V11" s="91">
        <f t="shared" si="7"/>
        <v>10786</v>
      </c>
      <c r="W11" s="91">
        <f t="shared" si="7"/>
        <v>2360</v>
      </c>
      <c r="X11" s="91">
        <f t="shared" si="7"/>
        <v>201</v>
      </c>
      <c r="Y11" s="91">
        <f t="shared" si="7"/>
        <v>1197</v>
      </c>
      <c r="Z11" s="91">
        <f t="shared" si="7"/>
        <v>0</v>
      </c>
      <c r="AA11" s="91">
        <f t="shared" si="7"/>
        <v>0</v>
      </c>
      <c r="AB11" s="91">
        <f t="shared" si="7"/>
        <v>0</v>
      </c>
      <c r="AC11" s="91">
        <f t="shared" si="7"/>
        <v>0</v>
      </c>
      <c r="AD11" s="91">
        <f t="shared" si="7"/>
        <v>0</v>
      </c>
      <c r="AE11" s="91">
        <f t="shared" si="7"/>
        <v>0</v>
      </c>
      <c r="AF11" s="119">
        <f>AVERAGE(W11:AE11)</f>
        <v>417.55555555555554</v>
      </c>
      <c r="AG11" s="119">
        <f t="shared" si="6"/>
        <v>417.55555555555554</v>
      </c>
      <c r="AH11" s="119">
        <f t="shared" si="6"/>
        <v>417.55555555555554</v>
      </c>
      <c r="AI11" s="119">
        <f t="shared" si="6"/>
        <v>417.55555555555554</v>
      </c>
      <c r="AJ11" s="119">
        <f t="shared" si="6"/>
        <v>417.55555555555554</v>
      </c>
      <c r="AK11" s="119">
        <f t="shared" si="6"/>
        <v>417.55555555555554</v>
      </c>
      <c r="AL11" s="119">
        <f t="shared" si="6"/>
        <v>417.55555555555554</v>
      </c>
      <c r="AM11" s="119">
        <f t="shared" si="6"/>
        <v>417.55555555555554</v>
      </c>
      <c r="AN11" s="119">
        <f t="shared" si="6"/>
        <v>417.55555555555554</v>
      </c>
      <c r="AO11" s="119">
        <f t="shared" si="6"/>
        <v>417.55555555555554</v>
      </c>
      <c r="AP11" s="119">
        <f t="shared" si="6"/>
        <v>417.55555555555554</v>
      </c>
      <c r="AQ11" s="119">
        <f t="shared" si="6"/>
        <v>417.55555555555554</v>
      </c>
      <c r="AR11" s="119">
        <f t="shared" si="6"/>
        <v>417.55555555555554</v>
      </c>
      <c r="AS11" s="119">
        <f t="shared" si="6"/>
        <v>417.55555555555554</v>
      </c>
      <c r="AT11" s="119">
        <f t="shared" si="6"/>
        <v>417.55555555555554</v>
      </c>
      <c r="AU11" s="119">
        <f t="shared" si="6"/>
        <v>417.55555555555554</v>
      </c>
      <c r="AV11" s="119">
        <f t="shared" si="6"/>
        <v>417.55555555555554</v>
      </c>
      <c r="AW11" s="119">
        <f t="shared" si="6"/>
        <v>417.55555555555554</v>
      </c>
      <c r="AX11" s="119">
        <f t="shared" si="6"/>
        <v>417.55555555555554</v>
      </c>
      <c r="AY11" s="119">
        <f t="shared" si="6"/>
        <v>417.55555555555554</v>
      </c>
      <c r="AZ11" s="119">
        <f t="shared" si="6"/>
        <v>417.55555555555554</v>
      </c>
      <c r="BA11" s="119">
        <f t="shared" si="6"/>
        <v>417.55555555555554</v>
      </c>
      <c r="BB11" s="119">
        <f t="shared" si="6"/>
        <v>417.55555555555554</v>
      </c>
      <c r="BC11" s="119">
        <f t="shared" si="6"/>
        <v>417.55555555555554</v>
      </c>
      <c r="BD11" s="119">
        <f t="shared" si="6"/>
        <v>417.55555555555554</v>
      </c>
      <c r="BE11" s="119">
        <f t="shared" si="6"/>
        <v>417.55555555555554</v>
      </c>
      <c r="BF11" s="119">
        <f t="shared" si="6"/>
        <v>417.55555555555554</v>
      </c>
      <c r="BG11" s="119">
        <f t="shared" si="6"/>
        <v>417.55555555555554</v>
      </c>
      <c r="BH11" s="119">
        <f t="shared" si="6"/>
        <v>417.55555555555554</v>
      </c>
      <c r="BI11" s="119">
        <f t="shared" si="6"/>
        <v>417.55555555555554</v>
      </c>
      <c r="BJ11" s="119">
        <f t="shared" si="6"/>
        <v>417.55555555555554</v>
      </c>
      <c r="BK11" s="119">
        <f t="shared" si="6"/>
        <v>417.55555555555554</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MO</v>
      </c>
      <c r="C14" s="91">
        <f t="shared" ref="C14:BK14" si="9">IF(C10&gt;C11,C10-C11,0)</f>
        <v>0</v>
      </c>
      <c r="D14" s="91">
        <f t="shared" si="9"/>
        <v>0</v>
      </c>
      <c r="E14" s="91">
        <f t="shared" si="9"/>
        <v>0</v>
      </c>
      <c r="F14" s="91">
        <f t="shared" si="9"/>
        <v>0</v>
      </c>
      <c r="G14" s="91">
        <f t="shared" si="9"/>
        <v>0</v>
      </c>
      <c r="H14" s="91">
        <f t="shared" si="9"/>
        <v>450</v>
      </c>
      <c r="I14" s="91">
        <f t="shared" si="9"/>
        <v>0</v>
      </c>
      <c r="J14" s="91">
        <f t="shared" si="9"/>
        <v>1160</v>
      </c>
      <c r="K14" s="91">
        <f t="shared" si="9"/>
        <v>285</v>
      </c>
      <c r="L14" s="91">
        <f t="shared" si="9"/>
        <v>3437</v>
      </c>
      <c r="M14" s="91">
        <f t="shared" si="9"/>
        <v>0</v>
      </c>
      <c r="N14" s="91">
        <f t="shared" si="9"/>
        <v>0</v>
      </c>
      <c r="O14" s="91">
        <f t="shared" si="9"/>
        <v>0</v>
      </c>
      <c r="P14" s="91">
        <f t="shared" si="9"/>
        <v>0</v>
      </c>
      <c r="Q14" s="91">
        <f t="shared" si="9"/>
        <v>0</v>
      </c>
      <c r="R14" s="91">
        <f t="shared" si="9"/>
        <v>10221</v>
      </c>
      <c r="S14" s="91">
        <f t="shared" si="9"/>
        <v>2965</v>
      </c>
      <c r="T14" s="91">
        <f t="shared" si="9"/>
        <v>534</v>
      </c>
      <c r="U14" s="91">
        <f t="shared" si="9"/>
        <v>193571</v>
      </c>
      <c r="V14" s="91">
        <f t="shared" si="9"/>
        <v>658462</v>
      </c>
      <c r="W14" s="91">
        <f t="shared" si="9"/>
        <v>1262</v>
      </c>
      <c r="X14" s="91">
        <f t="shared" si="9"/>
        <v>11440</v>
      </c>
      <c r="Y14" s="91">
        <f t="shared" si="9"/>
        <v>10376</v>
      </c>
      <c r="Z14" s="91">
        <f t="shared" si="9"/>
        <v>1787</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MO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208</v>
      </c>
      <c r="Q15" s="91">
        <f t="shared" si="10"/>
        <v>6276</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417.55555555555554</v>
      </c>
      <c r="AG15" s="91">
        <f t="shared" si="10"/>
        <v>417.55555555555554</v>
      </c>
      <c r="AH15" s="91">
        <f t="shared" si="10"/>
        <v>417.55555555555554</v>
      </c>
      <c r="AI15" s="91">
        <f t="shared" si="10"/>
        <v>417.55555555555554</v>
      </c>
      <c r="AJ15" s="91">
        <f t="shared" si="10"/>
        <v>417.55555555555554</v>
      </c>
      <c r="AK15" s="91">
        <f t="shared" si="10"/>
        <v>417.55555555555554</v>
      </c>
      <c r="AL15" s="91">
        <f t="shared" si="10"/>
        <v>417.55555555555554</v>
      </c>
      <c r="AM15" s="91">
        <f t="shared" si="10"/>
        <v>417.55555555555554</v>
      </c>
      <c r="AN15" s="91">
        <f t="shared" si="10"/>
        <v>417.55555555555554</v>
      </c>
      <c r="AO15" s="91">
        <f t="shared" si="10"/>
        <v>417.55555555555554</v>
      </c>
      <c r="AP15" s="91">
        <f t="shared" si="10"/>
        <v>417.55555555555554</v>
      </c>
      <c r="AQ15" s="91">
        <f t="shared" si="10"/>
        <v>417.55555555555554</v>
      </c>
      <c r="AR15" s="91">
        <f t="shared" si="10"/>
        <v>417.55555555555554</v>
      </c>
      <c r="AS15" s="91">
        <f t="shared" si="10"/>
        <v>417.55555555555554</v>
      </c>
      <c r="AT15" s="91">
        <f t="shared" si="10"/>
        <v>417.55555555555554</v>
      </c>
      <c r="AU15" s="91">
        <f t="shared" si="10"/>
        <v>417.55555555555554</v>
      </c>
      <c r="AV15" s="91">
        <f t="shared" si="10"/>
        <v>417.55555555555554</v>
      </c>
      <c r="AW15" s="91">
        <f t="shared" si="10"/>
        <v>417.55555555555554</v>
      </c>
      <c r="AX15" s="91">
        <f t="shared" si="10"/>
        <v>417.55555555555554</v>
      </c>
      <c r="AY15" s="91">
        <f t="shared" si="10"/>
        <v>417.55555555555554</v>
      </c>
      <c r="AZ15" s="91">
        <f t="shared" si="10"/>
        <v>417.55555555555554</v>
      </c>
      <c r="BA15" s="91">
        <f t="shared" si="10"/>
        <v>417.55555555555554</v>
      </c>
      <c r="BB15" s="91">
        <f t="shared" si="10"/>
        <v>417.55555555555554</v>
      </c>
      <c r="BC15" s="91">
        <f t="shared" si="10"/>
        <v>417.55555555555554</v>
      </c>
      <c r="BD15" s="91">
        <f t="shared" si="10"/>
        <v>417.55555555555554</v>
      </c>
      <c r="BE15" s="91">
        <f t="shared" si="10"/>
        <v>417.55555555555554</v>
      </c>
      <c r="BF15" s="91">
        <f t="shared" si="10"/>
        <v>417.55555555555554</v>
      </c>
      <c r="BG15" s="91">
        <f t="shared" si="10"/>
        <v>417.55555555555554</v>
      </c>
      <c r="BH15" s="91">
        <f t="shared" si="10"/>
        <v>417.55555555555554</v>
      </c>
      <c r="BI15" s="91">
        <f t="shared" si="10"/>
        <v>417.55555555555554</v>
      </c>
      <c r="BJ15" s="91">
        <f t="shared" si="10"/>
        <v>417.55555555555554</v>
      </c>
      <c r="BK15" s="91">
        <f t="shared" si="10"/>
        <v>417.55555555555554</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8.6376967214394543E-2</v>
      </c>
      <c r="G745" s="107">
        <f>G19/SUMIFS(G$3:G$722,$B$3:$B$722,$B745)*SUMIFS(Calculations!$E$3:$E$53,Calculations!$A$3:$A$53,$B745)</f>
        <v>8.7301438135181444E-2</v>
      </c>
      <c r="H745" s="107">
        <f>H19/SUMIFS(H$3:H$722,$B$3:$B$722,$B745)*SUMIFS(Calculations!$E$3:$E$53,Calculations!$A$3:$A$53,$B745)</f>
        <v>8.8317689069786029E-2</v>
      </c>
      <c r="I745" s="107">
        <f>I19/SUMIFS(I$3:I$722,$B$3:$B$722,$B745)*SUMIFS(Calculations!$E$3:$E$53,Calculations!$A$3:$A$53,$B745)</f>
        <v>8.8794857951823708E-2</v>
      </c>
      <c r="J745" s="107">
        <f>J19/SUMIFS(J$3:J$722,$B$3:$B$722,$B745)*SUMIFS(Calculations!$E$3:$E$53,Calculations!$A$3:$A$53,$B745)</f>
        <v>8.929712192962258E-2</v>
      </c>
      <c r="K745" s="107">
        <f>K19/SUMIFS(K$3:K$722,$B$3:$B$722,$B745)*SUMIFS(Calculations!$E$3:$E$53,Calculations!$A$3:$A$53,$B745)</f>
        <v>9.802710800285927E-2</v>
      </c>
      <c r="L745" s="107">
        <f>L19/SUMIFS(L$3:L$722,$B$3:$B$722,$B745)*SUMIFS(Calculations!$E$3:$E$53,Calculations!$A$3:$A$53,$B745)</f>
        <v>0.10796378389124237</v>
      </c>
      <c r="M745" s="107">
        <f>M19/SUMIFS(M$3:M$722,$B$3:$B$722,$B745)*SUMIFS(Calculations!$E$3:$E$53,Calculations!$A$3:$A$53,$B745)</f>
        <v>9.4774305386590318E-2</v>
      </c>
      <c r="N745" s="107">
        <f>N19/SUMIFS(N$3:N$722,$B$3:$B$722,$B745)*SUMIFS(Calculations!$E$3:$E$53,Calculations!$A$3:$A$53,$B745)</f>
        <v>8.3666308504783002E-2</v>
      </c>
      <c r="O745" s="107">
        <f>O19/SUMIFS(O$3:O$722,$B$3:$B$722,$B745)*SUMIFS(Calculations!$E$3:$E$53,Calculations!$A$3:$A$53,$B745)</f>
        <v>8.1419971833957078E-2</v>
      </c>
      <c r="P745" s="107">
        <f>P19/SUMIFS(P$3:P$722,$B$3:$B$722,$B745)*SUMIFS(Calculations!$E$3:$E$53,Calculations!$A$3:$A$53,$B745)</f>
        <v>7.9175754840024301E-2</v>
      </c>
      <c r="Q745" s="107">
        <f>Q19/SUMIFS(Q$3:Q$722,$B$3:$B$722,$B745)*SUMIFS(Calculations!$E$3:$E$53,Calculations!$A$3:$A$53,$B745)</f>
        <v>7.9674929857927582E-2</v>
      </c>
      <c r="R745" s="107">
        <f>R19/SUMIFS(R$3:R$722,$B$3:$B$722,$B745)*SUMIFS(Calculations!$E$3:$E$53,Calculations!$A$3:$A$53,$B745)</f>
        <v>8.0180233778835611E-2</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1.3431530253363563E-2</v>
      </c>
      <c r="G748" s="107">
        <f>G22/SUMIFS(G$3:G$722,$B$3:$B$722,$B748)*SUMIFS(Calculations!$E$3:$E$53,Calculations!$A$3:$A$53,$B748)</f>
        <v>1.4077740688496852E-2</v>
      </c>
      <c r="H748" s="107">
        <f>H22/SUMIFS(H$3:H$722,$B$3:$B$722,$B748)*SUMIFS(Calculations!$E$3:$E$53,Calculations!$A$3:$A$53,$B748)</f>
        <v>1.4788105875642448E-2</v>
      </c>
      <c r="I748" s="107">
        <f>I22/SUMIFS(I$3:I$722,$B$3:$B$722,$B748)*SUMIFS(Calculations!$E$3:$E$53,Calculations!$A$3:$A$53,$B748)</f>
        <v>1.5162137737048692E-2</v>
      </c>
      <c r="J748" s="107">
        <f>J22/SUMIFS(J$3:J$722,$B$3:$B$722,$B748)*SUMIFS(Calculations!$E$3:$E$53,Calculations!$A$3:$A$53,$B748)</f>
        <v>1.5555840548789425E-2</v>
      </c>
      <c r="K748" s="107">
        <f>K22/SUMIFS(K$3:K$722,$B$3:$B$722,$B748)*SUMIFS(Calculations!$E$3:$E$53,Calculations!$A$3:$A$53,$B748)</f>
        <v>1.6563519857147362E-2</v>
      </c>
      <c r="L748" s="107">
        <f>L22/SUMIFS(L$3:L$722,$B$3:$B$722,$B748)*SUMIFS(Calculations!$E$3:$E$53,Calculations!$A$3:$A$53,$B748)</f>
        <v>1.7710484193926707E-2</v>
      </c>
      <c r="M748" s="107">
        <f>M22/SUMIFS(M$3:M$722,$B$3:$B$722,$B748)*SUMIFS(Calculations!$E$3:$E$53,Calculations!$A$3:$A$53,$B748)</f>
        <v>1.6200684168477617E-2</v>
      </c>
      <c r="N748" s="107">
        <f>N22/SUMIFS(N$3:N$722,$B$3:$B$722,$B748)*SUMIFS(Calculations!$E$3:$E$53,Calculations!$A$3:$A$53,$B748)</f>
        <v>1.4929151410838573E-2</v>
      </c>
      <c r="O748" s="107">
        <f>O22/SUMIFS(O$3:O$722,$B$3:$B$722,$B748)*SUMIFS(Calculations!$E$3:$E$53,Calculations!$A$3:$A$53,$B748)</f>
        <v>1.4922104400682845E-2</v>
      </c>
      <c r="P748" s="107">
        <f>P22/SUMIFS(P$3:P$722,$B$3:$B$722,$B748)*SUMIFS(Calculations!$E$3:$E$53,Calculations!$A$3:$A$53,$B748)</f>
        <v>1.4915064040191337E-2</v>
      </c>
      <c r="Q748" s="107">
        <f>Q22/SUMIFS(Q$3:Q$722,$B$3:$B$722,$B748)*SUMIFS(Calculations!$E$3:$E$53,Calculations!$A$3:$A$53,$B748)</f>
        <v>1.501191352956077E-2</v>
      </c>
      <c r="R748" s="107">
        <f>R22/SUMIFS(R$3:R$722,$B$3:$B$722,$B748)*SUMIFS(Calculations!$E$3:$E$53,Calculations!$A$3:$A$53,$B748)</f>
        <v>1.5109952143195471E-2</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0.11803663509015132</v>
      </c>
      <c r="G751" s="107">
        <f>G25/SUMIFS(G$3:G$722,$B$3:$B$722,$B751)*SUMIFS(Calculations!$E$3:$E$53,Calculations!$A$3:$A$53,$B751)</f>
        <v>0.11314106133590213</v>
      </c>
      <c r="H751" s="107">
        <f>H25/SUMIFS(H$3:H$722,$B$3:$B$722,$B751)*SUMIFS(Calculations!$E$3:$E$53,Calculations!$A$3:$A$53,$B751)</f>
        <v>0.10775946274657409</v>
      </c>
      <c r="I751" s="107">
        <f>I25/SUMIFS(I$3:I$722,$B$3:$B$722,$B751)*SUMIFS(Calculations!$E$3:$E$53,Calculations!$A$3:$A$53,$B751)</f>
        <v>0.10461578702331673</v>
      </c>
      <c r="J751" s="107">
        <f>J25/SUMIFS(J$3:J$722,$B$3:$B$722,$B751)*SUMIFS(Calculations!$E$3:$E$53,Calculations!$A$3:$A$53,$B751)</f>
        <v>0.1013067802269592</v>
      </c>
      <c r="K751" s="107">
        <f>K25/SUMIFS(K$3:K$722,$B$3:$B$722,$B751)*SUMIFS(Calculations!$E$3:$E$53,Calculations!$A$3:$A$53,$B751)</f>
        <v>8.5702683516117636E-2</v>
      </c>
      <c r="L751" s="107">
        <f>L25/SUMIFS(L$3:L$722,$B$3:$B$722,$B751)*SUMIFS(Calculations!$E$3:$E$53,Calculations!$A$3:$A$53,$B751)</f>
        <v>6.7941732897655677E-2</v>
      </c>
      <c r="M751" s="107">
        <f>M25/SUMIFS(M$3:M$722,$B$3:$B$722,$B751)*SUMIFS(Calculations!$E$3:$E$53,Calculations!$A$3:$A$53,$B751)</f>
        <v>9.0224379170752503E-2</v>
      </c>
      <c r="N751" s="107">
        <f>N25/SUMIFS(N$3:N$722,$B$3:$B$722,$B751)*SUMIFS(Calculations!$E$3:$E$53,Calculations!$A$3:$A$53,$B751)</f>
        <v>0.1089905165303664</v>
      </c>
      <c r="O751" s="107">
        <f>O25/SUMIFS(O$3:O$722,$B$3:$B$722,$B751)*SUMIFS(Calculations!$E$3:$E$53,Calculations!$A$3:$A$53,$B751)</f>
        <v>0.10996291819937014</v>
      </c>
      <c r="P751" s="107">
        <f>P25/SUMIFS(P$3:P$722,$B$3:$B$722,$B751)*SUMIFS(Calculations!$E$3:$E$53,Calculations!$A$3:$A$53,$B751)</f>
        <v>0.11093440229560951</v>
      </c>
      <c r="Q751" s="107">
        <f>Q25/SUMIFS(Q$3:Q$722,$B$3:$B$722,$B751)*SUMIFS(Calculations!$E$3:$E$53,Calculations!$A$3:$A$53,$B751)</f>
        <v>0.10942465069818079</v>
      </c>
      <c r="R751" s="107">
        <f>R25/SUMIFS(R$3:R$722,$B$3:$B$722,$B751)*SUMIFS(Calculations!$E$3:$E$53,Calculations!$A$3:$A$53,$B751)</f>
        <v>0.10789636227344686</v>
      </c>
    </row>
    <row r="752" spans="2:18" ht="15.75" customHeight="1">
      <c r="B752" s="107" t="s">
        <v>539</v>
      </c>
      <c r="C752" s="107" t="s">
        <v>449</v>
      </c>
      <c r="D752" s="107" t="s">
        <v>646</v>
      </c>
      <c r="E752" s="107" t="str">
        <f t="shared" si="300"/>
        <v>natural gas peaker</v>
      </c>
      <c r="F752" s="107">
        <f>F26/SUMIFS(F$3:F$722,$B$3:$B$722,$B752)*SUMIFS(Calculations!$E$3:$E$53,Calculations!$A$3:$A$53,$B752)</f>
        <v>4.0150704672603803E-4</v>
      </c>
      <c r="G752" s="107">
        <f>G26/SUMIFS(G$3:G$722,$B$3:$B$722,$B752)*SUMIFS(Calculations!$E$3:$E$53,Calculations!$A$3:$A$53,$B752)</f>
        <v>3.5899742249715109E-4</v>
      </c>
      <c r="H752" s="107">
        <f>H26/SUMIFS(H$3:H$722,$B$3:$B$722,$B752)*SUMIFS(Calculations!$E$3:$E$53,Calculations!$A$3:$A$53,$B752)</f>
        <v>3.1226750987261399E-4</v>
      </c>
      <c r="I752" s="107">
        <f>I26/SUMIFS(I$3:I$722,$B$3:$B$722,$B752)*SUMIFS(Calculations!$E$3:$E$53,Calculations!$A$3:$A$53,$B752)</f>
        <v>3.1800866142701423E-4</v>
      </c>
      <c r="J752" s="107">
        <f>J26/SUMIFS(J$3:J$722,$B$3:$B$722,$B752)*SUMIFS(Calculations!$E$3:$E$53,Calculations!$A$3:$A$53,$B752)</f>
        <v>3.2405174957757704E-4</v>
      </c>
      <c r="K752" s="107">
        <f>K26/SUMIFS(K$3:K$722,$B$3:$B$722,$B752)*SUMIFS(Calculations!$E$3:$E$53,Calculations!$A$3:$A$53,$B752)</f>
        <v>2.519442893816168E-4</v>
      </c>
      <c r="L752" s="107">
        <f>L26/SUMIFS(L$3:L$722,$B$3:$B$722,$B752)*SUMIFS(Calculations!$E$3:$E$53,Calculations!$A$3:$A$53,$B752)</f>
        <v>1.6986987882805046E-4</v>
      </c>
      <c r="M752" s="107">
        <f>M26/SUMIFS(M$3:M$722,$B$3:$B$722,$B752)*SUMIFS(Calculations!$E$3:$E$53,Calculations!$A$3:$A$53,$B752)</f>
        <v>1.5531770723690278E-4</v>
      </c>
      <c r="N752" s="107">
        <f>N26/SUMIFS(N$3:N$722,$B$3:$B$722,$B752)*SUMIFS(Calculations!$E$3:$E$53,Calculations!$A$3:$A$53,$B752)</f>
        <v>1.4306206903248246E-4</v>
      </c>
      <c r="O752" s="107">
        <f>O26/SUMIFS(O$3:O$722,$B$3:$B$722,$B752)*SUMIFS(Calculations!$E$3:$E$53,Calculations!$A$3:$A$53,$B752)</f>
        <v>1.4299453941705911E-4</v>
      </c>
      <c r="P752" s="107">
        <f>P26/SUMIFS(P$3:P$722,$B$3:$B$722,$B752)*SUMIFS(Calculations!$E$3:$E$53,Calculations!$A$3:$A$53,$B752)</f>
        <v>1.4292707352359121E-4</v>
      </c>
      <c r="Q752" s="107">
        <f>Q26/SUMIFS(Q$3:Q$722,$B$3:$B$722,$B752)*SUMIFS(Calculations!$E$3:$E$53,Calculations!$A$3:$A$53,$B752)</f>
        <v>1.437991537002227E-4</v>
      </c>
      <c r="R752" s="107">
        <f>R26/SUMIFS(R$3:R$722,$B$3:$B$722,$B752)*SUMIFS(Calculations!$E$3:$E$53,Calculations!$A$3:$A$53,$B752)</f>
        <v>1.4468194133340401E-4</v>
      </c>
    </row>
    <row r="753" spans="2:18" ht="15.75" customHeight="1">
      <c r="B753" s="107" t="s">
        <v>539</v>
      </c>
      <c r="C753" s="107" t="s">
        <v>449</v>
      </c>
      <c r="D753" s="107" t="s">
        <v>647</v>
      </c>
      <c r="E753" s="107" t="str">
        <f t="shared" si="300"/>
        <v>nuclear</v>
      </c>
      <c r="F753" s="107">
        <f>F27/SUMIFS(F$3:F$722,$B$3:$B$722,$B753)*SUMIFS(Calculations!$E$3:$E$53,Calculations!$A$3:$A$53,$B753)</f>
        <v>6.8046468732252938E-2</v>
      </c>
      <c r="G753" s="107">
        <f>G27/SUMIFS(G$3:G$722,$B$3:$B$722,$B753)*SUMIFS(Calculations!$E$3:$E$53,Calculations!$A$3:$A$53,$B753)</f>
        <v>7.1264501147945358E-2</v>
      </c>
      <c r="H753" s="107">
        <f>H27/SUMIFS(H$3:H$722,$B$3:$B$722,$B753)*SUMIFS(Calculations!$E$3:$E$53,Calculations!$A$3:$A$53,$B753)</f>
        <v>7.4802014742479717E-2</v>
      </c>
      <c r="I753" s="107">
        <f>I27/SUMIFS(I$3:I$722,$B$3:$B$722,$B753)*SUMIFS(Calculations!$E$3:$E$53,Calculations!$A$3:$A$53,$B753)</f>
        <v>7.671859708320905E-2</v>
      </c>
      <c r="J753" s="107">
        <f>J27/SUMIFS(J$3:J$722,$B$3:$B$722,$B753)*SUMIFS(Calculations!$E$3:$E$53,Calculations!$A$3:$A$53,$B753)</f>
        <v>7.8735975639251957E-2</v>
      </c>
      <c r="K753" s="107">
        <f>K27/SUMIFS(K$3:K$722,$B$3:$B$722,$B753)*SUMIFS(Calculations!$E$3:$E$53,Calculations!$A$3:$A$53,$B753)</f>
        <v>8.3825792987680434E-2</v>
      </c>
      <c r="L753" s="107">
        <f>L27/SUMIFS(L$3:L$722,$B$3:$B$722,$B753)*SUMIFS(Calculations!$E$3:$E$53,Calculations!$A$3:$A$53,$B753)</f>
        <v>8.9619143045529009E-2</v>
      </c>
      <c r="M753" s="107">
        <f>M27/SUMIFS(M$3:M$722,$B$3:$B$722,$B753)*SUMIFS(Calculations!$E$3:$E$53,Calculations!$A$3:$A$53,$B753)</f>
        <v>8.1941777544077915E-2</v>
      </c>
      <c r="N753" s="107">
        <f>N27/SUMIFS(N$3:N$722,$B$3:$B$722,$B753)*SUMIFS(Calculations!$E$3:$E$53,Calculations!$A$3:$A$53,$B753)</f>
        <v>7.5476006208195709E-2</v>
      </c>
      <c r="O753" s="107">
        <f>O27/SUMIFS(O$3:O$722,$B$3:$B$722,$B753)*SUMIFS(Calculations!$E$3:$E$53,Calculations!$A$3:$A$53,$B753)</f>
        <v>7.5440379254752346E-2</v>
      </c>
      <c r="P753" s="107">
        <f>P27/SUMIFS(P$3:P$722,$B$3:$B$722,$B753)*SUMIFS(Calculations!$E$3:$E$53,Calculations!$A$3:$A$53,$B753)</f>
        <v>7.5404785919435294E-2</v>
      </c>
      <c r="Q753" s="107">
        <f>Q27/SUMIFS(Q$3:Q$722,$B$3:$B$722,$B753)*SUMIFS(Calculations!$E$3:$E$53,Calculations!$A$3:$A$53,$B753)</f>
        <v>7.5864873832818813E-2</v>
      </c>
      <c r="R753" s="107">
        <f>R27/SUMIFS(R$3:R$722,$B$3:$B$722,$B753)*SUMIFS(Calculations!$E$3:$E$53,Calculations!$A$3:$A$53,$B753)</f>
        <v>7.633061073522153E-2</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1.9072391383055326E-4</v>
      </c>
      <c r="G755" s="107">
        <f>G29/SUMIFS(G$3:G$722,$B$3:$B$722,$B755)*SUMIFS(Calculations!$E$3:$E$53,Calculations!$A$3:$A$53,$B755)</f>
        <v>1.9974356978903415E-4</v>
      </c>
      <c r="H755" s="107">
        <f>H29/SUMIFS(H$3:H$722,$B$3:$B$722,$B755)*SUMIFS(Calculations!$E$3:$E$53,Calculations!$A$3:$A$53,$B755)</f>
        <v>2.0965868295432012E-4</v>
      </c>
      <c r="I755" s="107">
        <f>I29/SUMIFS(I$3:I$722,$B$3:$B$722,$B755)*SUMIFS(Calculations!$E$3:$E$53,Calculations!$A$3:$A$53,$B755)</f>
        <v>2.1503057207674804E-4</v>
      </c>
      <c r="J755" s="107">
        <f>J29/SUMIFS(J$3:J$722,$B$3:$B$722,$B755)*SUMIFS(Calculations!$E$3:$E$53,Calculations!$A$3:$A$53,$B755)</f>
        <v>2.2068497767713691E-4</v>
      </c>
      <c r="K755" s="107">
        <f>K29/SUMIFS(K$3:K$722,$B$3:$B$722,$B755)*SUMIFS(Calculations!$E$3:$E$53,Calculations!$A$3:$A$53,$B755)</f>
        <v>2.3495096242933031E-4</v>
      </c>
      <c r="L755" s="107">
        <f>L29/SUMIFS(L$3:L$722,$B$3:$B$722,$B755)*SUMIFS(Calculations!$E$3:$E$53,Calculations!$A$3:$A$53,$B755)</f>
        <v>2.5118884248113711E-4</v>
      </c>
      <c r="M755" s="107">
        <f>M29/SUMIFS(M$3:M$722,$B$3:$B$722,$B755)*SUMIFS(Calculations!$E$3:$E$53,Calculations!$A$3:$A$53,$B755)</f>
        <v>2.2967035337179137E-4</v>
      </c>
      <c r="N755" s="107">
        <f>N29/SUMIFS(N$3:N$722,$B$3:$B$722,$B755)*SUMIFS(Calculations!$E$3:$E$53,Calculations!$A$3:$A$53,$B755)</f>
        <v>2.1154777863591307E-4</v>
      </c>
      <c r="O755" s="107">
        <f>O29/SUMIFS(O$3:O$722,$B$3:$B$722,$B755)*SUMIFS(Calculations!$E$3:$E$53,Calculations!$A$3:$A$53,$B755)</f>
        <v>2.1144792169807084E-4</v>
      </c>
      <c r="P755" s="107">
        <f>P29/SUMIFS(P$3:P$722,$B$3:$B$722,$B755)*SUMIFS(Calculations!$E$3:$E$53,Calculations!$A$3:$A$53,$B755)</f>
        <v>2.1134815898672923E-4</v>
      </c>
      <c r="Q755" s="107">
        <f>Q29/SUMIFS(Q$3:Q$722,$B$3:$B$722,$B755)*SUMIFS(Calculations!$E$3:$E$53,Calculations!$A$3:$A$53,$B755)</f>
        <v>2.1263771550863951E-4</v>
      </c>
      <c r="R755" s="107">
        <f>R29/SUMIFS(R$3:R$722,$B$3:$B$722,$B755)*SUMIFS(Calculations!$E$3:$E$53,Calculations!$A$3:$A$53,$B755)</f>
        <v>2.1394310528854234E-4</v>
      </c>
    </row>
    <row r="756" spans="2:18" ht="15.75" customHeight="1">
      <c r="B756" s="107" t="s">
        <v>539</v>
      </c>
      <c r="C756" s="107" t="s">
        <v>449</v>
      </c>
      <c r="D756" s="107" t="s">
        <v>650</v>
      </c>
      <c r="E756" s="107" t="str">
        <f t="shared" si="300"/>
        <v>solar PV</v>
      </c>
      <c r="F756" s="107">
        <f>F30/SUMIFS(F$3:F$722,$B$3:$B$722,$B756)*SUMIFS(Calculations!$E$3:$E$53,Calculations!$A$3:$A$53,$B756)</f>
        <v>7.5702910443954901E-5</v>
      </c>
      <c r="G756" s="107">
        <f>G30/SUMIFS(G$3:G$722,$B$3:$B$722,$B756)*SUMIFS(Calculations!$E$3:$E$53,Calculations!$A$3:$A$53,$B756)</f>
        <v>2.0668440620712699E-4</v>
      </c>
      <c r="H756" s="107">
        <f>H30/SUMIFS(H$3:H$722,$B$3:$B$722,$B756)*SUMIFS(Calculations!$E$3:$E$53,Calculations!$A$3:$A$53,$B756)</f>
        <v>3.5066953812661625E-4</v>
      </c>
      <c r="I756" s="107">
        <f>I30/SUMIFS(I$3:I$722,$B$3:$B$722,$B756)*SUMIFS(Calculations!$E$3:$E$53,Calculations!$A$3:$A$53,$B756)</f>
        <v>7.099719499338783E-4</v>
      </c>
      <c r="J756" s="107">
        <f>J30/SUMIFS(J$3:J$722,$B$3:$B$722,$B756)*SUMIFS(Calculations!$E$3:$E$53,Calculations!$A$3:$A$53,$B756)</f>
        <v>1.0881706661125118E-3</v>
      </c>
      <c r="K756" s="107">
        <f>K30/SUMIFS(K$3:K$722,$B$3:$B$722,$B756)*SUMIFS(Calculations!$E$3:$E$53,Calculations!$A$3:$A$53,$B756)</f>
        <v>1.9102212756032398E-3</v>
      </c>
      <c r="L756" s="107">
        <f>L30/SUMIFS(L$3:L$722,$B$3:$B$722,$B756)*SUMIFS(Calculations!$E$3:$E$53,Calculations!$A$3:$A$53,$B756)</f>
        <v>2.8458986526152122E-3</v>
      </c>
      <c r="M756" s="107">
        <f>M30/SUMIFS(M$3:M$722,$B$3:$B$722,$B756)*SUMIFS(Calculations!$E$3:$E$53,Calculations!$A$3:$A$53,$B756)</f>
        <v>3.000384209693029E-3</v>
      </c>
      <c r="N756" s="107">
        <f>N30/SUMIFS(N$3:N$722,$B$3:$B$722,$B756)*SUMIFS(Calculations!$E$3:$E$53,Calculations!$A$3:$A$53,$B756)</f>
        <v>3.1304898151344723E-3</v>
      </c>
      <c r="O756" s="107">
        <f>O30/SUMIFS(O$3:O$722,$B$3:$B$722,$B756)*SUMIFS(Calculations!$E$3:$E$53,Calculations!$A$3:$A$53,$B756)</f>
        <v>3.5583569252375796E-3</v>
      </c>
      <c r="P756" s="107">
        <f>P30/SUMIFS(P$3:P$722,$B$3:$B$722,$B756)*SUMIFS(Calculations!$E$3:$E$53,Calculations!$A$3:$A$53,$B756)</f>
        <v>3.9858202935336724E-3</v>
      </c>
      <c r="Q756" s="107">
        <f>Q30/SUMIFS(Q$3:Q$722,$B$3:$B$722,$B756)*SUMIFS(Calculations!$E$3:$E$53,Calculations!$A$3:$A$53,$B756)</f>
        <v>4.4384422838939577E-3</v>
      </c>
      <c r="R756" s="107">
        <f>R30/SUMIFS(R$3:R$722,$B$3:$B$722,$B756)*SUMIFS(Calculations!$E$3:$E$53,Calculations!$A$3:$A$53,$B756)</f>
        <v>4.8966215961899328E-3</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1.9543841790938161E-4</v>
      </c>
      <c r="G758" s="107">
        <f>G32/SUMIFS(G$3:G$722,$B$3:$B$722,$B758)*SUMIFS(Calculations!$E$3:$E$53,Calculations!$A$3:$A$53,$B758)</f>
        <v>2.0480687305321946E-4</v>
      </c>
      <c r="H758" s="107">
        <f>H32/SUMIFS(H$3:H$722,$B$3:$B$722,$B758)*SUMIFS(Calculations!$E$3:$E$53,Calculations!$A$3:$A$53,$B758)</f>
        <v>2.1510541363643505E-4</v>
      </c>
      <c r="I758" s="107">
        <f>I32/SUMIFS(I$3:I$722,$B$3:$B$722,$B758)*SUMIFS(Calculations!$E$3:$E$53,Calculations!$A$3:$A$53,$B758)</f>
        <v>2.2058260023649783E-4</v>
      </c>
      <c r="J758" s="107">
        <f>J32/SUMIFS(J$3:J$722,$B$3:$B$722,$B758)*SUMIFS(Calculations!$E$3:$E$53,Calculations!$A$3:$A$53,$B758)</f>
        <v>2.2634784108193287E-4</v>
      </c>
      <c r="K758" s="107">
        <f>K32/SUMIFS(K$3:K$722,$B$3:$B$722,$B758)*SUMIFS(Calculations!$E$3:$E$53,Calculations!$A$3:$A$53,$B758)</f>
        <v>2.3875268785341201E-4</v>
      </c>
      <c r="L758" s="107">
        <f>L32/SUMIFS(L$3:L$722,$B$3:$B$722,$B758)*SUMIFS(Calculations!$E$3:$E$53,Calculations!$A$3:$A$53,$B758)</f>
        <v>2.5287217679407907E-4</v>
      </c>
      <c r="M758" s="107">
        <f>M32/SUMIFS(M$3:M$722,$B$3:$B$722,$B758)*SUMIFS(Calculations!$E$3:$E$53,Calculations!$A$3:$A$53,$B758)</f>
        <v>2.2845503887216416E-4</v>
      </c>
      <c r="N758" s="107">
        <f>N32/SUMIFS(N$3:N$722,$B$3:$B$722,$B758)*SUMIFS(Calculations!$E$3:$E$53,Calculations!$A$3:$A$53,$B758)</f>
        <v>2.0789126208571834E-4</v>
      </c>
      <c r="O758" s="107">
        <f>O32/SUMIFS(O$3:O$722,$B$3:$B$722,$B758)*SUMIFS(Calculations!$E$3:$E$53,Calculations!$A$3:$A$53,$B758)</f>
        <v>1.0968005039572039E-3</v>
      </c>
      <c r="P758" s="107">
        <f>P32/SUMIFS(P$3:P$722,$B$3:$B$722,$B758)*SUMIFS(Calculations!$E$3:$E$53,Calculations!$A$3:$A$53,$B758)</f>
        <v>1.9848709577678417E-3</v>
      </c>
      <c r="Q758" s="107">
        <f>Q32/SUMIFS(Q$3:Q$722,$B$3:$B$722,$B758)*SUMIFS(Calculations!$E$3:$E$53,Calculations!$A$3:$A$53,$B758)</f>
        <v>1.9837265074815372E-3</v>
      </c>
      <c r="R758" s="107">
        <f>R32/SUMIFS(R$3:R$722,$B$3:$B$722,$B758)*SUMIFS(Calculations!$E$3:$E$53,Calculations!$A$3:$A$53,$B758)</f>
        <v>1.982568005560942E-3</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1.7868345801788945E-7</v>
      </c>
      <c r="P864" s="107">
        <f>P138/SUMIFS(P$3:P$722,$B$3:$B$722,$B864)*SUMIFS(Calculations!$E$3:$E$53,Calculations!$A$3:$A$53,$B864)</f>
        <v>3.5082294426833061E-7</v>
      </c>
      <c r="Q864" s="107">
        <f>Q138/SUMIFS(Q$3:Q$722,$B$3:$B$722,$B864)*SUMIFS(Calculations!$E$3:$E$53,Calculations!$A$3:$A$53,$B864)</f>
        <v>5.3397998160950437E-7</v>
      </c>
      <c r="R864" s="107">
        <f>R138/SUMIFS(R$3:R$722,$B$3:$B$722,$B864)*SUMIFS(Calculations!$E$3:$E$53,Calculations!$A$3:$A$53,$B864)</f>
        <v>7.1870339153569097E-7</v>
      </c>
    </row>
    <row r="865" spans="2:18" ht="15.75" customHeight="1">
      <c r="B865" s="107" t="s">
        <v>550</v>
      </c>
      <c r="C865" s="107" t="s">
        <v>449</v>
      </c>
      <c r="D865" s="107" t="s">
        <v>640</v>
      </c>
      <c r="E865" s="107" t="str">
        <f t="shared" si="302"/>
        <v>hard coal</v>
      </c>
      <c r="F865" s="107">
        <f>F139/SUMIFS(F$3:F$722,$B$3:$B$722,$B865)*SUMIFS(Calculations!$E$3:$E$53,Calculations!$A$3:$A$53,$B865)</f>
        <v>3.3550390124708597E-2</v>
      </c>
      <c r="G865" s="107">
        <f>G139/SUMIFS(G$3:G$722,$B$3:$B$722,$B865)*SUMIFS(Calculations!$E$3:$E$53,Calculations!$A$3:$A$53,$B865)</f>
        <v>3.3314051085457264E-2</v>
      </c>
      <c r="H865" s="107">
        <f>H139/SUMIFS(H$3:H$722,$B$3:$B$722,$B865)*SUMIFS(Calculations!$E$3:$E$53,Calculations!$A$3:$A$53,$B865)</f>
        <v>3.3079667865264964E-2</v>
      </c>
      <c r="I865" s="107">
        <f>I139/SUMIFS(I$3:I$722,$B$3:$B$722,$B865)*SUMIFS(Calculations!$E$3:$E$53,Calculations!$A$3:$A$53,$B865)</f>
        <v>3.3215166820951242E-2</v>
      </c>
      <c r="J865" s="107">
        <f>J139/SUMIFS(J$3:J$722,$B$3:$B$722,$B865)*SUMIFS(Calculations!$E$3:$E$53,Calculations!$A$3:$A$53,$B865)</f>
        <v>3.3349022809877872E-2</v>
      </c>
      <c r="K865" s="107">
        <f>K139/SUMIFS(K$3:K$722,$B$3:$B$722,$B865)*SUMIFS(Calculations!$E$3:$E$53,Calculations!$A$3:$A$53,$B865)</f>
        <v>3.3677363906280511E-2</v>
      </c>
      <c r="L865" s="107">
        <f>L139/SUMIFS(L$3:L$722,$B$3:$B$722,$B865)*SUMIFS(Calculations!$E$3:$E$53,Calculations!$A$3:$A$53,$B865)</f>
        <v>3.4009787669068224E-2</v>
      </c>
      <c r="M865" s="107">
        <f>M139/SUMIFS(M$3:M$722,$B$3:$B$722,$B865)*SUMIFS(Calculations!$E$3:$E$53,Calculations!$A$3:$A$53,$B865)</f>
        <v>3.4051583280459041E-2</v>
      </c>
      <c r="N865" s="107">
        <f>N139/SUMIFS(N$3:N$722,$B$3:$B$722,$B865)*SUMIFS(Calculations!$E$3:$E$53,Calculations!$A$3:$A$53,$B865)</f>
        <v>3.4093668068428146E-2</v>
      </c>
      <c r="O865" s="107">
        <f>O139/SUMIFS(O$3:O$722,$B$3:$B$722,$B865)*SUMIFS(Calculations!$E$3:$E$53,Calculations!$A$3:$A$53,$B865)</f>
        <v>3.3338889100866055E-2</v>
      </c>
      <c r="P865" s="107">
        <f>P139/SUMIFS(P$3:P$722,$B$3:$B$722,$B865)*SUMIFS(Calculations!$E$3:$E$53,Calculations!$A$3:$A$53,$B865)</f>
        <v>3.2611752604012674E-2</v>
      </c>
      <c r="Q865" s="107">
        <f>Q139/SUMIFS(Q$3:Q$722,$B$3:$B$722,$B865)*SUMIFS(Calculations!$E$3:$E$53,Calculations!$A$3:$A$53,$B865)</f>
        <v>3.2868387638420336E-2</v>
      </c>
      <c r="R865" s="107">
        <f>R139/SUMIFS(R$3:R$722,$B$3:$B$722,$B865)*SUMIFS(Calculations!$E$3:$E$53,Calculations!$A$3:$A$53,$B865)</f>
        <v>3.3127217434700582E-2</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9.7853736756431712E-4</v>
      </c>
      <c r="G868" s="107">
        <f>G142/SUMIFS(G$3:G$722,$B$3:$B$722,$B868)*SUMIFS(Calculations!$E$3:$E$53,Calculations!$A$3:$A$53,$B868)</f>
        <v>1.0065435937968276E-3</v>
      </c>
      <c r="H868" s="107">
        <f>H142/SUMIFS(H$3:H$722,$B$3:$B$722,$B868)*SUMIFS(Calculations!$E$3:$E$53,Calculations!$A$3:$A$53,$B868)</f>
        <v>1.0343180550563982E-3</v>
      </c>
      <c r="I868" s="107">
        <f>I142/SUMIFS(I$3:I$722,$B$3:$B$722,$B868)*SUMIFS(Calculations!$E$3:$E$53,Calculations!$A$3:$A$53,$B868)</f>
        <v>1.0280090927842836E-3</v>
      </c>
      <c r="J868" s="107">
        <f>J142/SUMIFS(J$3:J$722,$B$3:$B$722,$B868)*SUMIFS(Calculations!$E$3:$E$53,Calculations!$A$3:$A$53,$B868)</f>
        <v>1.0217766286316457E-3</v>
      </c>
      <c r="K868" s="107">
        <f>K142/SUMIFS(K$3:K$722,$B$3:$B$722,$B868)*SUMIFS(Calculations!$E$3:$E$53,Calculations!$A$3:$A$53,$B868)</f>
        <v>1.0280898776441297E-3</v>
      </c>
      <c r="L868" s="107">
        <f>L142/SUMIFS(L$3:L$722,$B$3:$B$722,$B868)*SUMIFS(Calculations!$E$3:$E$53,Calculations!$A$3:$A$53,$B868)</f>
        <v>1.0344816270021577E-3</v>
      </c>
      <c r="M868" s="107">
        <f>M142/SUMIFS(M$3:M$722,$B$3:$B$722,$B868)*SUMIFS(Calculations!$E$3:$E$53,Calculations!$A$3:$A$53,$B868)</f>
        <v>1.0380479888632142E-3</v>
      </c>
      <c r="N868" s="107">
        <f>N142/SUMIFS(N$3:N$722,$B$3:$B$722,$B868)*SUMIFS(Calculations!$E$3:$E$53,Calculations!$A$3:$A$53,$B868)</f>
        <v>1.041639025762762E-3</v>
      </c>
      <c r="O868" s="107">
        <f>O142/SUMIFS(O$3:O$722,$B$3:$B$722,$B868)*SUMIFS(Calculations!$E$3:$E$53,Calculations!$A$3:$A$53,$B868)</f>
        <v>1.022209121054904E-3</v>
      </c>
      <c r="P868" s="107">
        <f>P142/SUMIFS(P$3:P$722,$B$3:$B$722,$B868)*SUMIFS(Calculations!$E$3:$E$53,Calculations!$A$3:$A$53,$B868)</f>
        <v>1.0034908029105862E-3</v>
      </c>
      <c r="Q868" s="107">
        <f>Q142/SUMIFS(Q$3:Q$722,$B$3:$B$722,$B868)*SUMIFS(Calculations!$E$3:$E$53,Calculations!$A$3:$A$53,$B868)</f>
        <v>1.0077634966475526E-3</v>
      </c>
      <c r="R868" s="107">
        <f>R142/SUMIFS(R$3:R$722,$B$3:$B$722,$B868)*SUMIFS(Calculations!$E$3:$E$53,Calculations!$A$3:$A$53,$B868)</f>
        <v>1.0120727307786576E-3</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2.119660583695138E-2</v>
      </c>
      <c r="G870" s="107">
        <f>G144/SUMIFS(G$3:G$722,$B$3:$B$722,$B870)*SUMIFS(Calculations!$E$3:$E$53,Calculations!$A$3:$A$53,$B870)</f>
        <v>2.4242987037557947E-2</v>
      </c>
      <c r="H870" s="107">
        <f>H144/SUMIFS(H$3:H$722,$B$3:$B$722,$B870)*SUMIFS(Calculations!$E$3:$E$53,Calculations!$A$3:$A$53,$B870)</f>
        <v>2.7264157970609666E-2</v>
      </c>
      <c r="I870" s="107">
        <f>I144/SUMIFS(I$3:I$722,$B$3:$B$722,$B870)*SUMIFS(Calculations!$E$3:$E$53,Calculations!$A$3:$A$53,$B870)</f>
        <v>2.7065709845685397E-2</v>
      </c>
      <c r="J870" s="107">
        <f>J144/SUMIFS(J$3:J$722,$B$3:$B$722,$B870)*SUMIFS(Calculations!$E$3:$E$53,Calculations!$A$3:$A$53,$B870)</f>
        <v>2.6869667965673624E-2</v>
      </c>
      <c r="K870" s="107">
        <f>K144/SUMIFS(K$3:K$722,$B$3:$B$722,$B870)*SUMIFS(Calculations!$E$3:$E$53,Calculations!$A$3:$A$53,$B870)</f>
        <v>2.7051684538222268E-2</v>
      </c>
      <c r="L870" s="107">
        <f>L144/SUMIFS(L$3:L$722,$B$3:$B$722,$B870)*SUMIFS(Calculations!$E$3:$E$53,Calculations!$A$3:$A$53,$B870)</f>
        <v>2.7235964345408356E-2</v>
      </c>
      <c r="M870" s="107">
        <f>M144/SUMIFS(M$3:M$722,$B$3:$B$722,$B870)*SUMIFS(Calculations!$E$3:$E$53,Calculations!$A$3:$A$53,$B870)</f>
        <v>2.7278642233772226E-2</v>
      </c>
      <c r="N870" s="107">
        <f>N144/SUMIFS(N$3:N$722,$B$3:$B$722,$B870)*SUMIFS(Calculations!$E$3:$E$53,Calculations!$A$3:$A$53,$B870)</f>
        <v>2.7321615403035553E-2</v>
      </c>
      <c r="O870" s="107">
        <f>O144/SUMIFS(O$3:O$722,$B$3:$B$722,$B870)*SUMIFS(Calculations!$E$3:$E$53,Calculations!$A$3:$A$53,$B870)</f>
        <v>2.6757629861932548E-2</v>
      </c>
      <c r="P870" s="107">
        <f>P144/SUMIFS(P$3:P$722,$B$3:$B$722,$B870)*SUMIFS(Calculations!$E$3:$E$53,Calculations!$A$3:$A$53,$B870)</f>
        <v>2.621429931317841E-2</v>
      </c>
      <c r="Q870" s="107">
        <f>Q144/SUMIFS(Q$3:Q$722,$B$3:$B$722,$B870)*SUMIFS(Calculations!$E$3:$E$53,Calculations!$A$3:$A$53,$B870)</f>
        <v>2.6093482995975709E-2</v>
      </c>
      <c r="R870" s="107">
        <f>R144/SUMIFS(R$3:R$722,$B$3:$B$722,$B870)*SUMIFS(Calculations!$E$3:$E$53,Calculations!$A$3:$A$53,$B870)</f>
        <v>2.5971633448656193E-2</v>
      </c>
    </row>
    <row r="871" spans="2:18" ht="15.75" customHeight="1">
      <c r="B871" s="107" t="s">
        <v>550</v>
      </c>
      <c r="C871" s="107" t="s">
        <v>449</v>
      </c>
      <c r="D871" s="107" t="s">
        <v>645</v>
      </c>
      <c r="E871" s="107" t="str">
        <f t="shared" si="302"/>
        <v>natural gas nonpeaker</v>
      </c>
      <c r="F871" s="107">
        <f>F145/SUMIFS(F$3:F$722,$B$3:$B$722,$B871)*SUMIFS(Calculations!$E$3:$E$53,Calculations!$A$3:$A$53,$B871)</f>
        <v>6.5284399217284943E-3</v>
      </c>
      <c r="G871" s="107">
        <f>G145/SUMIFS(G$3:G$722,$B$3:$B$722,$B871)*SUMIFS(Calculations!$E$3:$E$53,Calculations!$A$3:$A$53,$B871)</f>
        <v>5.9612955842584681E-3</v>
      </c>
      <c r="H871" s="107">
        <f>H145/SUMIFS(H$3:H$722,$B$3:$B$722,$B871)*SUMIFS(Calculations!$E$3:$E$53,Calculations!$A$3:$A$53,$B871)</f>
        <v>5.3988446385698141E-3</v>
      </c>
      <c r="I871" s="107">
        <f>I145/SUMIFS(I$3:I$722,$B$3:$B$722,$B871)*SUMIFS(Calculations!$E$3:$E$53,Calculations!$A$3:$A$53,$B871)</f>
        <v>5.458732675465045E-3</v>
      </c>
      <c r="J871" s="107">
        <f>J145/SUMIFS(J$3:J$722,$B$3:$B$722,$B871)*SUMIFS(Calculations!$E$3:$E$53,Calculations!$A$3:$A$53,$B871)</f>
        <v>5.5178945513841924E-3</v>
      </c>
      <c r="K871" s="107">
        <f>K145/SUMIFS(K$3:K$722,$B$3:$B$722,$B871)*SUMIFS(Calculations!$E$3:$E$53,Calculations!$A$3:$A$53,$B871)</f>
        <v>5.0128105634027684E-3</v>
      </c>
      <c r="L871" s="107">
        <f>L145/SUMIFS(L$3:L$722,$B$3:$B$722,$B871)*SUMIFS(Calculations!$E$3:$E$53,Calculations!$A$3:$A$53,$B871)</f>
        <v>4.501446248523608E-3</v>
      </c>
      <c r="M871" s="107">
        <f>M145/SUMIFS(M$3:M$722,$B$3:$B$722,$B871)*SUMIFS(Calculations!$E$3:$E$53,Calculations!$A$3:$A$53,$B871)</f>
        <v>4.0127437108149477E-3</v>
      </c>
      <c r="N871" s="107">
        <f>N145/SUMIFS(N$3:N$722,$B$3:$B$722,$B871)*SUMIFS(Calculations!$E$3:$E$53,Calculations!$A$3:$A$53,$B871)</f>
        <v>3.5206599251011053E-3</v>
      </c>
      <c r="O871" s="107">
        <f>O145/SUMIFS(O$3:O$722,$B$3:$B$722,$B871)*SUMIFS(Calculations!$E$3:$E$53,Calculations!$A$3:$A$53,$B871)</f>
        <v>3.1653382418372722E-3</v>
      </c>
      <c r="P871" s="107">
        <f>P145/SUMIFS(P$3:P$722,$B$3:$B$722,$B871)*SUMIFS(Calculations!$E$3:$E$53,Calculations!$A$3:$A$53,$B871)</f>
        <v>2.8230295990050152E-3</v>
      </c>
      <c r="Q871" s="107">
        <f>Q145/SUMIFS(Q$3:Q$722,$B$3:$B$722,$B871)*SUMIFS(Calculations!$E$3:$E$53,Calculations!$A$3:$A$53,$B871)</f>
        <v>2.6868281304601991E-3</v>
      </c>
      <c r="R871" s="107">
        <f>R145/SUMIFS(R$3:R$722,$B$3:$B$722,$B871)*SUMIFS(Calculations!$E$3:$E$53,Calculations!$A$3:$A$53,$B871)</f>
        <v>2.549461856841748E-3</v>
      </c>
    </row>
    <row r="872" spans="2:18" ht="15.75" customHeight="1">
      <c r="B872" s="107" t="s">
        <v>550</v>
      </c>
      <c r="C872" s="107" t="s">
        <v>449</v>
      </c>
      <c r="D872" s="107" t="s">
        <v>646</v>
      </c>
      <c r="E872" s="107" t="str">
        <f t="shared" si="302"/>
        <v>natural gas peaker</v>
      </c>
      <c r="F872" s="107">
        <f>F146/SUMIFS(F$3:F$722,$B$3:$B$722,$B872)*SUMIFS(Calculations!$E$3:$E$53,Calculations!$A$3:$A$53,$B872)</f>
        <v>8.1519707306178664E-5</v>
      </c>
      <c r="G872" s="107">
        <f>G146/SUMIFS(G$3:G$722,$B$3:$B$722,$B872)*SUMIFS(Calculations!$E$3:$E$53,Calculations!$A$3:$A$53,$B872)</f>
        <v>6.2836922164584514E-5</v>
      </c>
      <c r="H872" s="107">
        <f>H146/SUMIFS(H$3:H$722,$B$3:$B$722,$B872)*SUMIFS(Calculations!$E$3:$E$53,Calculations!$A$3:$A$53,$B872)</f>
        <v>4.4308746043028892E-5</v>
      </c>
      <c r="I872" s="107">
        <f>I146/SUMIFS(I$3:I$722,$B$3:$B$722,$B872)*SUMIFS(Calculations!$E$3:$E$53,Calculations!$A$3:$A$53,$B872)</f>
        <v>5.419222884860238E-5</v>
      </c>
      <c r="J872" s="107">
        <f>J146/SUMIFS(J$3:J$722,$B$3:$B$722,$B872)*SUMIFS(Calculations!$E$3:$E$53,Calculations!$A$3:$A$53,$B872)</f>
        <v>6.3955871367312039E-5</v>
      </c>
      <c r="K872" s="107">
        <f>K146/SUMIFS(K$3:K$722,$B$3:$B$722,$B872)*SUMIFS(Calculations!$E$3:$E$53,Calculations!$A$3:$A$53,$B872)</f>
        <v>5.0666724131276777E-5</v>
      </c>
      <c r="L872" s="107">
        <f>L146/SUMIFS(L$3:L$722,$B$3:$B$722,$B872)*SUMIFS(Calculations!$E$3:$E$53,Calculations!$A$3:$A$53,$B872)</f>
        <v>3.7212336676148409E-5</v>
      </c>
      <c r="M872" s="107">
        <f>M146/SUMIFS(M$3:M$722,$B$3:$B$722,$B872)*SUMIFS(Calculations!$E$3:$E$53,Calculations!$A$3:$A$53,$B872)</f>
        <v>3.4383463453116012E-5</v>
      </c>
      <c r="N872" s="107">
        <f>N146/SUMIFS(N$3:N$722,$B$3:$B$722,$B872)*SUMIFS(Calculations!$E$3:$E$53,Calculations!$A$3:$A$53,$B872)</f>
        <v>3.1535017747429572E-5</v>
      </c>
      <c r="O872" s="107">
        <f>O146/SUMIFS(O$3:O$722,$B$3:$B$722,$B872)*SUMIFS(Calculations!$E$3:$E$53,Calculations!$A$3:$A$53,$B872)</f>
        <v>3.0946788644411384E-5</v>
      </c>
      <c r="P872" s="107">
        <f>P146/SUMIFS(P$3:P$722,$B$3:$B$722,$B872)*SUMIFS(Calculations!$E$3:$E$53,Calculations!$A$3:$A$53,$B872)</f>
        <v>3.0380102412152716E-5</v>
      </c>
      <c r="Q872" s="107">
        <f>Q146/SUMIFS(Q$3:Q$722,$B$3:$B$722,$B872)*SUMIFS(Calculations!$E$3:$E$53,Calculations!$A$3:$A$53,$B872)</f>
        <v>2.6571629521927815E-5</v>
      </c>
      <c r="R872" s="107">
        <f>R146/SUMIFS(R$3:R$722,$B$3:$B$722,$B872)*SUMIFS(Calculations!$E$3:$E$53,Calculations!$A$3:$A$53,$B872)</f>
        <v>2.2730586288719583E-5</v>
      </c>
    </row>
    <row r="873" spans="2:18" ht="15.75" customHeight="1">
      <c r="B873" s="107" t="s">
        <v>550</v>
      </c>
      <c r="C873" s="107" t="s">
        <v>449</v>
      </c>
      <c r="D873" s="107" t="s">
        <v>647</v>
      </c>
      <c r="E873" s="107" t="str">
        <f t="shared" si="302"/>
        <v>nuclear</v>
      </c>
      <c r="F873" s="107">
        <f>F147/SUMIFS(F$3:F$722,$B$3:$B$722,$B873)*SUMIFS(Calculations!$E$3:$E$53,Calculations!$A$3:$A$53,$B873)</f>
        <v>4.4861222239873343E-3</v>
      </c>
      <c r="G873" s="107">
        <f>G147/SUMIFS(G$3:G$722,$B$3:$B$722,$B873)*SUMIFS(Calculations!$E$3:$E$53,Calculations!$A$3:$A$53,$B873)</f>
        <v>2.2337413452195891E-3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6.910200449344925E-5</v>
      </c>
      <c r="G875" s="107">
        <f>G149/SUMIFS(G$3:G$722,$B$3:$B$722,$B875)*SUMIFS(Calculations!$E$3:$E$53,Calculations!$A$3:$A$53,$B875)</f>
        <v>6.8814890351950067E-5</v>
      </c>
      <c r="H875" s="107">
        <f>H149/SUMIFS(H$3:H$722,$B$3:$B$722,$B875)*SUMIFS(Calculations!$E$3:$E$53,Calculations!$A$3:$A$53,$B875)</f>
        <v>6.8530152217867362E-5</v>
      </c>
      <c r="I875" s="107">
        <f>I149/SUMIFS(I$3:I$722,$B$3:$B$722,$B875)*SUMIFS(Calculations!$E$3:$E$53,Calculations!$A$3:$A$53,$B875)</f>
        <v>6.811214332521468E-5</v>
      </c>
      <c r="J875" s="107">
        <f>J149/SUMIFS(J$3:J$722,$B$3:$B$722,$B875)*SUMIFS(Calculations!$E$3:$E$53,Calculations!$A$3:$A$53,$B875)</f>
        <v>6.7699202919713019E-5</v>
      </c>
      <c r="K875" s="107">
        <f>K149/SUMIFS(K$3:K$722,$B$3:$B$722,$B875)*SUMIFS(Calculations!$E$3:$E$53,Calculations!$A$3:$A$53,$B875)</f>
        <v>6.8117495836190478E-5</v>
      </c>
      <c r="L875" s="107">
        <f>L149/SUMIFS(L$3:L$722,$B$3:$B$722,$B875)*SUMIFS(Calculations!$E$3:$E$53,Calculations!$A$3:$A$53,$B875)</f>
        <v>6.8540989900035495E-5</v>
      </c>
      <c r="M875" s="107">
        <f>M149/SUMIFS(M$3:M$722,$B$3:$B$722,$B875)*SUMIFS(Calculations!$E$3:$E$53,Calculations!$A$3:$A$53,$B875)</f>
        <v>6.8777284065072458E-5</v>
      </c>
      <c r="N875" s="107">
        <f>N149/SUMIFS(N$3:N$722,$B$3:$B$722,$B875)*SUMIFS(Calculations!$E$3:$E$53,Calculations!$A$3:$A$53,$B875)</f>
        <v>6.9015213108409665E-5</v>
      </c>
      <c r="O875" s="107">
        <f>O149/SUMIFS(O$3:O$722,$B$3:$B$722,$B875)*SUMIFS(Calculations!$E$3:$E$53,Calculations!$A$3:$A$53,$B875)</f>
        <v>6.7727858294579639E-5</v>
      </c>
      <c r="P875" s="107">
        <f>P149/SUMIFS(P$3:P$722,$B$3:$B$722,$B875)*SUMIFS(Calculations!$E$3:$E$53,Calculations!$A$3:$A$53,$B875)</f>
        <v>6.6487650618206231E-5</v>
      </c>
      <c r="Q875" s="107">
        <f>Q149/SUMIFS(Q$3:Q$722,$B$3:$B$722,$B875)*SUMIFS(Calculations!$E$3:$E$53,Calculations!$A$3:$A$53,$B875)</f>
        <v>6.6770743764210213E-5</v>
      </c>
      <c r="R875" s="107">
        <f>R149/SUMIFS(R$3:R$722,$B$3:$B$722,$B875)*SUMIFS(Calculations!$E$3:$E$53,Calculations!$A$3:$A$53,$B875)</f>
        <v>6.7056257943821972E-5</v>
      </c>
    </row>
    <row r="876" spans="2:18" ht="15.75" customHeight="1">
      <c r="B876" s="107" t="s">
        <v>550</v>
      </c>
      <c r="C876" s="107" t="s">
        <v>449</v>
      </c>
      <c r="D876" s="107" t="s">
        <v>650</v>
      </c>
      <c r="E876" s="107" t="str">
        <f t="shared" si="302"/>
        <v>solar PV</v>
      </c>
      <c r="F876" s="107">
        <f>F150/SUMIFS(F$3:F$722,$B$3:$B$722,$B876)*SUMIFS(Calculations!$E$3:$E$53,Calculations!$A$3:$A$53,$B876)</f>
        <v>1.0235881679966936E-4</v>
      </c>
      <c r="G876" s="107">
        <f>G150/SUMIFS(G$3:G$722,$B$3:$B$722,$B876)*SUMIFS(Calculations!$E$3:$E$53,Calculations!$A$3:$A$53,$B876)</f>
        <v>1.0286928618402782E-4</v>
      </c>
      <c r="H876" s="107">
        <f>H150/SUMIFS(H$3:H$722,$B$3:$B$722,$B876)*SUMIFS(Calculations!$E$3:$E$53,Calculations!$A$3:$A$53,$B876)</f>
        <v>1.0337553118906186E-4</v>
      </c>
      <c r="I876" s="107">
        <f>I150/SUMIFS(I$3:I$722,$B$3:$B$722,$B876)*SUMIFS(Calculations!$E$3:$E$53,Calculations!$A$3:$A$53,$B876)</f>
        <v>1.0337295293979429E-4</v>
      </c>
      <c r="J876" s="107">
        <f>J150/SUMIFS(J$3:J$722,$B$3:$B$722,$B876)*SUMIFS(Calculations!$E$3:$E$53,Calculations!$A$3:$A$53,$B876)</f>
        <v>1.0337040595259684E-4</v>
      </c>
      <c r="K876" s="107">
        <f>K150/SUMIFS(K$3:K$722,$B$3:$B$722,$B876)*SUMIFS(Calculations!$E$3:$E$53,Calculations!$A$3:$A$53,$B876)</f>
        <v>1.0463656032405818E-4</v>
      </c>
      <c r="L876" s="107">
        <f>L150/SUMIFS(L$3:L$722,$B$3:$B$722,$B876)*SUMIFS(Calculations!$E$3:$E$53,Calculations!$A$3:$A$53,$B876)</f>
        <v>1.0591845834122005E-4</v>
      </c>
      <c r="M876" s="107">
        <f>M150/SUMIFS(M$3:M$722,$B$3:$B$722,$B876)*SUMIFS(Calculations!$E$3:$E$53,Calculations!$A$3:$A$53,$B876)</f>
        <v>1.0747743880624864E-4</v>
      </c>
      <c r="N876" s="107">
        <f>N150/SUMIFS(N$3:N$722,$B$3:$B$722,$B876)*SUMIFS(Calculations!$E$3:$E$53,Calculations!$A$3:$A$53,$B876)</f>
        <v>1.0904720558642962E-4</v>
      </c>
      <c r="O876" s="107">
        <f>O150/SUMIFS(O$3:O$722,$B$3:$B$722,$B876)*SUMIFS(Calculations!$E$3:$E$53,Calculations!$A$3:$A$53,$B876)</f>
        <v>1.087231865877205E-4</v>
      </c>
      <c r="P876" s="107">
        <f>P150/SUMIFS(P$3:P$722,$B$3:$B$722,$B876)*SUMIFS(Calculations!$E$3:$E$53,Calculations!$A$3:$A$53,$B876)</f>
        <v>1.0841103422290796E-4</v>
      </c>
      <c r="Q876" s="107">
        <f>Q150/SUMIFS(Q$3:Q$722,$B$3:$B$722,$B876)*SUMIFS(Calculations!$E$3:$E$53,Calculations!$A$3:$A$53,$B876)</f>
        <v>1.1103173725428616E-4</v>
      </c>
      <c r="R876" s="107">
        <f>R150/SUMIFS(R$3:R$722,$B$3:$B$722,$B876)*SUMIFS(Calculations!$E$3:$E$53,Calculations!$A$3:$A$53,$B876)</f>
        <v>1.1367485273260828E-4</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1.5341153270350673E-5</v>
      </c>
      <c r="G878" s="107">
        <f>G152/SUMIFS(G$3:G$722,$B$3:$B$722,$B878)*SUMIFS(Calculations!$E$3:$E$53,Calculations!$A$3:$A$53,$B878)</f>
        <v>1.5277411819098824E-5</v>
      </c>
      <c r="H878" s="107">
        <f>H152/SUMIFS(H$3:H$722,$B$3:$B$722,$B878)*SUMIFS(Calculations!$E$3:$E$53,Calculations!$A$3:$A$53,$B878)</f>
        <v>1.5214197858969916E-5</v>
      </c>
      <c r="I878" s="107">
        <f>I152/SUMIFS(I$3:I$722,$B$3:$B$722,$B878)*SUMIFS(Calculations!$E$3:$E$53,Calculations!$A$3:$A$53,$B878)</f>
        <v>1.5121396810178891E-5</v>
      </c>
      <c r="J878" s="107">
        <f>J152/SUMIFS(J$3:J$722,$B$3:$B$722,$B878)*SUMIFS(Calculations!$E$3:$E$53,Calculations!$A$3:$A$53,$B878)</f>
        <v>1.5029721002816137E-5</v>
      </c>
      <c r="K878" s="107">
        <f>K152/SUMIFS(K$3:K$722,$B$3:$B$722,$B878)*SUMIFS(Calculations!$E$3:$E$53,Calculations!$A$3:$A$53,$B878)</f>
        <v>1.5047490968559756E-5</v>
      </c>
      <c r="L878" s="107">
        <f>L152/SUMIFS(L$3:L$722,$B$3:$B$722,$B878)*SUMIFS(Calculations!$E$3:$E$53,Calculations!$A$3:$A$53,$B878)</f>
        <v>1.5065481890018636E-5</v>
      </c>
      <c r="M878" s="107">
        <f>M152/SUMIFS(M$3:M$722,$B$3:$B$722,$B878)*SUMIFS(Calculations!$E$3:$E$53,Calculations!$A$3:$A$53,$B878)</f>
        <v>4.1676175657587425E-4</v>
      </c>
      <c r="N878" s="107">
        <f>N152/SUMIFS(N$3:N$722,$B$3:$B$722,$B878)*SUMIFS(Calculations!$E$3:$E$53,Calculations!$A$3:$A$53,$B878)</f>
        <v>8.2123729803992092E-4</v>
      </c>
      <c r="O878" s="107">
        <f>O152/SUMIFS(O$3:O$722,$B$3:$B$722,$B878)*SUMIFS(Calculations!$E$3:$E$53,Calculations!$A$3:$A$53,$B878)</f>
        <v>2.5167743141342454E-3</v>
      </c>
      <c r="P878" s="107">
        <f>P152/SUMIFS(P$3:P$722,$B$3:$B$722,$B878)*SUMIFS(Calculations!$E$3:$E$53,Calculations!$A$3:$A$53,$B878)</f>
        <v>4.1502152275055418E-3</v>
      </c>
      <c r="Q878" s="107">
        <f>Q152/SUMIFS(Q$3:Q$722,$B$3:$B$722,$B878)*SUMIFS(Calculations!$E$3:$E$53,Calculations!$A$3:$A$53,$B878)</f>
        <v>4.1470468047839232E-3</v>
      </c>
      <c r="R878" s="107">
        <f>R152/SUMIFS(R$3:R$722,$B$3:$B$722,$B878)*SUMIFS(Calculations!$E$3:$E$53,Calculations!$A$3:$A$53,$B878)</f>
        <v>4.143851285475896E-3</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3.355634935523908E-6</v>
      </c>
      <c r="N894" s="107">
        <f>N168/SUMIFS(N$3:N$722,$B$3:$B$722,$B894)*SUMIFS(Calculations!$E$3:$E$53,Calculations!$A$3:$A$53,$B894)</f>
        <v>6.6990088492481357E-6</v>
      </c>
      <c r="O894" s="107">
        <f>O168/SUMIFS(O$3:O$722,$B$3:$B$722,$B894)*SUMIFS(Calculations!$E$3:$E$53,Calculations!$A$3:$A$53,$B894)</f>
        <v>1.1440007714162875E-5</v>
      </c>
      <c r="P894" s="107">
        <f>P168/SUMIFS(P$3:P$722,$B$3:$B$722,$B894)*SUMIFS(Calculations!$E$3:$E$53,Calculations!$A$3:$A$53,$B894)</f>
        <v>1.6206421817167266E-5</v>
      </c>
      <c r="Q894" s="107">
        <f>Q168/SUMIFS(Q$3:Q$722,$B$3:$B$722,$B894)*SUMIFS(Calculations!$E$3:$E$53,Calculations!$A$3:$A$53,$B894)</f>
        <v>2.6530586513158402E-5</v>
      </c>
      <c r="R894" s="107">
        <f>R168/SUMIFS(R$3:R$722,$B$3:$B$722,$B894)*SUMIFS(Calculations!$E$3:$E$53,Calculations!$A$3:$A$53,$B894)</f>
        <v>3.7251811998912377E-5</v>
      </c>
    </row>
    <row r="895" spans="2:18" ht="15.75" customHeight="1">
      <c r="B895" s="107" t="s">
        <v>548</v>
      </c>
      <c r="C895" s="107" t="s">
        <v>449</v>
      </c>
      <c r="D895" s="107" t="s">
        <v>640</v>
      </c>
      <c r="E895" s="107" t="str">
        <f t="shared" si="302"/>
        <v>hard coal</v>
      </c>
      <c r="F895" s="107">
        <f>F169/SUMIFS(F$3:F$722,$B$3:$B$722,$B895)*SUMIFS(Calculations!$E$3:$E$53,Calculations!$A$3:$A$53,$B895)</f>
        <v>8.4660381519937142E-2</v>
      </c>
      <c r="G895" s="107">
        <f>G169/SUMIFS(G$3:G$722,$B$3:$B$722,$B895)*SUMIFS(Calculations!$E$3:$E$53,Calculations!$A$3:$A$53,$B895)</f>
        <v>8.0831609097152299E-2</v>
      </c>
      <c r="H895" s="107">
        <f>H169/SUMIFS(H$3:H$722,$B$3:$B$722,$B895)*SUMIFS(Calculations!$E$3:$E$53,Calculations!$A$3:$A$53,$B895)</f>
        <v>7.7048767856688224E-2</v>
      </c>
      <c r="I895" s="107">
        <f>I169/SUMIFS(I$3:I$722,$B$3:$B$722,$B895)*SUMIFS(Calculations!$E$3:$E$53,Calculations!$A$3:$A$53,$B895)</f>
        <v>7.844715261878156E-2</v>
      </c>
      <c r="J895" s="107">
        <f>J169/SUMIFS(J$3:J$722,$B$3:$B$722,$B895)*SUMIFS(Calculations!$E$3:$E$53,Calculations!$A$3:$A$53,$B895)</f>
        <v>7.9827971377341642E-2</v>
      </c>
      <c r="K895" s="107">
        <f>K169/SUMIFS(K$3:K$722,$B$3:$B$722,$B895)*SUMIFS(Calculations!$E$3:$E$53,Calculations!$A$3:$A$53,$B895)</f>
        <v>8.096445284175284E-2</v>
      </c>
      <c r="L895" s="107">
        <f>L169/SUMIFS(L$3:L$722,$B$3:$B$722,$B895)*SUMIFS(Calculations!$E$3:$E$53,Calculations!$A$3:$A$53,$B895)</f>
        <v>8.2056516837494126E-2</v>
      </c>
      <c r="M895" s="107">
        <f>M169/SUMIFS(M$3:M$722,$B$3:$B$722,$B895)*SUMIFS(Calculations!$E$3:$E$53,Calculations!$A$3:$A$53,$B895)</f>
        <v>8.1646560977758353E-2</v>
      </c>
      <c r="N895" s="107">
        <f>N169/SUMIFS(N$3:N$722,$B$3:$B$722,$B895)*SUMIFS(Calculations!$E$3:$E$53,Calculations!$A$3:$A$53,$B895)</f>
        <v>8.1238103039527693E-2</v>
      </c>
      <c r="O895" s="107">
        <f>O169/SUMIFS(O$3:O$722,$B$3:$B$722,$B895)*SUMIFS(Calculations!$E$3:$E$53,Calculations!$A$3:$A$53,$B895)</f>
        <v>8.1367580925280958E-2</v>
      </c>
      <c r="P895" s="107">
        <f>P169/SUMIFS(P$3:P$722,$B$3:$B$722,$B895)*SUMIFS(Calculations!$E$3:$E$53,Calculations!$A$3:$A$53,$B895)</f>
        <v>8.1497752907655555E-2</v>
      </c>
      <c r="Q895" s="107">
        <f>Q169/SUMIFS(Q$3:Q$722,$B$3:$B$722,$B895)*SUMIFS(Calculations!$E$3:$E$53,Calculations!$A$3:$A$53,$B895)</f>
        <v>8.3136753096598931E-2</v>
      </c>
      <c r="R895" s="107">
        <f>R169/SUMIFS(R$3:R$722,$B$3:$B$722,$B895)*SUMIFS(Calculations!$E$3:$E$53,Calculations!$A$3:$A$53,$B895)</f>
        <v>8.4838788187503511E-2</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2.2471597326175911E-4</v>
      </c>
      <c r="G898" s="107">
        <f>G172/SUMIFS(G$3:G$722,$B$3:$B$722,$B898)*SUMIFS(Calculations!$E$3:$E$53,Calculations!$A$3:$A$53,$B898)</f>
        <v>2.2335995720591207E-4</v>
      </c>
      <c r="H898" s="107">
        <f>H172/SUMIFS(H$3:H$722,$B$3:$B$722,$B898)*SUMIFS(Calculations!$E$3:$E$53,Calculations!$A$3:$A$53,$B898)</f>
        <v>2.2202020835370467E-4</v>
      </c>
      <c r="I898" s="107">
        <f>I172/SUMIFS(I$3:I$722,$B$3:$B$722,$B898)*SUMIFS(Calculations!$E$3:$E$53,Calculations!$A$3:$A$53,$B898)</f>
        <v>2.2061692581775103E-4</v>
      </c>
      <c r="J898" s="107">
        <f>J172/SUMIFS(J$3:J$722,$B$3:$B$722,$B898)*SUMIFS(Calculations!$E$3:$E$53,Calculations!$A$3:$A$53,$B898)</f>
        <v>2.1923127080939416E-4</v>
      </c>
      <c r="K898" s="107">
        <f>K172/SUMIFS(K$3:K$722,$B$3:$B$722,$B898)*SUMIFS(Calculations!$E$3:$E$53,Calculations!$A$3:$A$53,$B898)</f>
        <v>2.1486173997559998E-4</v>
      </c>
      <c r="L898" s="107">
        <f>L172/SUMIFS(L$3:L$722,$B$3:$B$722,$B898)*SUMIFS(Calculations!$E$3:$E$53,Calculations!$A$3:$A$53,$B898)</f>
        <v>2.1066298491333418E-4</v>
      </c>
      <c r="M898" s="107">
        <f>M172/SUMIFS(M$3:M$722,$B$3:$B$722,$B898)*SUMIFS(Calculations!$E$3:$E$53,Calculations!$A$3:$A$53,$B898)</f>
        <v>2.1027741392685932E-4</v>
      </c>
      <c r="N898" s="107">
        <f>N172/SUMIFS(N$3:N$722,$B$3:$B$722,$B898)*SUMIFS(Calculations!$E$3:$E$53,Calculations!$A$3:$A$53,$B898)</f>
        <v>2.0989325176296543E-4</v>
      </c>
      <c r="O898" s="107">
        <f>O172/SUMIFS(O$3:O$722,$B$3:$B$722,$B898)*SUMIFS(Calculations!$E$3:$E$53,Calculations!$A$3:$A$53,$B898)</f>
        <v>2.104543388836119E-4</v>
      </c>
      <c r="P898" s="107">
        <f>P172/SUMIFS(P$3:P$722,$B$3:$B$722,$B898)*SUMIFS(Calculations!$E$3:$E$53,Calculations!$A$3:$A$53,$B898)</f>
        <v>2.1101843384356962E-4</v>
      </c>
      <c r="Q898" s="107">
        <f>Q172/SUMIFS(Q$3:Q$722,$B$3:$B$722,$B898)*SUMIFS(Calculations!$E$3:$E$53,Calculations!$A$3:$A$53,$B898)</f>
        <v>2.1499969269754535E-4</v>
      </c>
      <c r="R898" s="107">
        <f>R172/SUMIFS(R$3:R$722,$B$3:$B$722,$B898)*SUMIFS(Calculations!$E$3:$E$53,Calculations!$A$3:$A$53,$B898)</f>
        <v>2.191340682279166E-4</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2.3872881120736818E-2</v>
      </c>
      <c r="G900" s="107">
        <f>G174/SUMIFS(G$3:G$722,$B$3:$B$722,$B900)*SUMIFS(Calculations!$E$3:$E$53,Calculations!$A$3:$A$53,$B900)</f>
        <v>2.8866351034270092E-2</v>
      </c>
      <c r="H900" s="107">
        <f>H174/SUMIFS(H$3:H$722,$B$3:$B$722,$B900)*SUMIFS(Calculations!$E$3:$E$53,Calculations!$A$3:$A$53,$B900)</f>
        <v>3.3799917680728327E-2</v>
      </c>
      <c r="I900" s="107">
        <f>I174/SUMIFS(I$3:I$722,$B$3:$B$722,$B900)*SUMIFS(Calculations!$E$3:$E$53,Calculations!$A$3:$A$53,$B900)</f>
        <v>3.3581274386215505E-2</v>
      </c>
      <c r="J900" s="107">
        <f>J174/SUMIFS(J$3:J$722,$B$3:$B$722,$B900)*SUMIFS(Calculations!$E$3:$E$53,Calculations!$A$3:$A$53,$B900)</f>
        <v>3.3365377609676894E-2</v>
      </c>
      <c r="K900" s="107">
        <f>K174/SUMIFS(K$3:K$722,$B$3:$B$722,$B900)*SUMIFS(Calculations!$E$3:$E$53,Calculations!$A$3:$A$53,$B900)</f>
        <v>3.2706227077077203E-2</v>
      </c>
      <c r="L900" s="107">
        <f>L174/SUMIFS(L$3:L$722,$B$3:$B$722,$B900)*SUMIFS(Calculations!$E$3:$E$53,Calculations!$A$3:$A$53,$B900)</f>
        <v>3.20728383356262E-2</v>
      </c>
      <c r="M900" s="107">
        <f>M174/SUMIFS(M$3:M$722,$B$3:$B$722,$B900)*SUMIFS(Calculations!$E$3:$E$53,Calculations!$A$3:$A$53,$B900)</f>
        <v>3.2015080466038078E-2</v>
      </c>
      <c r="N900" s="107">
        <f>N174/SUMIFS(N$3:N$722,$B$3:$B$722,$B900)*SUMIFS(Calculations!$E$3:$E$53,Calculations!$A$3:$A$53,$B900)</f>
        <v>3.1957533635645734E-2</v>
      </c>
      <c r="O900" s="107">
        <f>O174/SUMIFS(O$3:O$722,$B$3:$B$722,$B900)*SUMIFS(Calculations!$E$3:$E$53,Calculations!$A$3:$A$53,$B900)</f>
        <v>3.2043328662132033E-2</v>
      </c>
      <c r="P900" s="107">
        <f>P174/SUMIFS(P$3:P$722,$B$3:$B$722,$B900)*SUMIFS(Calculations!$E$3:$E$53,Calculations!$A$3:$A$53,$B900)</f>
        <v>3.2129583613011312E-2</v>
      </c>
      <c r="Q900" s="107">
        <f>Q174/SUMIFS(Q$3:Q$722,$B$3:$B$722,$B900)*SUMIFS(Calculations!$E$3:$E$53,Calculations!$A$3:$A$53,$B900)</f>
        <v>3.2736502761067751E-2</v>
      </c>
      <c r="R900" s="107">
        <f>R174/SUMIFS(R$3:R$722,$B$3:$B$722,$B900)*SUMIFS(Calculations!$E$3:$E$53,Calculations!$A$3:$A$53,$B900)</f>
        <v>3.3366763632483469E-2</v>
      </c>
    </row>
    <row r="901" spans="2:18" ht="15.75" customHeight="1">
      <c r="B901" s="107" t="s">
        <v>548</v>
      </c>
      <c r="C901" s="107" t="s">
        <v>449</v>
      </c>
      <c r="D901" s="107" t="s">
        <v>645</v>
      </c>
      <c r="E901" s="107" t="str">
        <f t="shared" si="302"/>
        <v>natural gas nonpeaker</v>
      </c>
      <c r="F901" s="107">
        <f>F175/SUMIFS(F$3:F$722,$B$3:$B$722,$B901)*SUMIFS(Calculations!$E$3:$E$53,Calculations!$A$3:$A$53,$B901)</f>
        <v>2.9096311540248072E-2</v>
      </c>
      <c r="G901" s="107">
        <f>G175/SUMIFS(G$3:G$722,$B$3:$B$722,$B901)*SUMIFS(Calculations!$E$3:$E$53,Calculations!$A$3:$A$53,$B901)</f>
        <v>2.8943692784379981E-2</v>
      </c>
      <c r="H901" s="107">
        <f>H175/SUMIFS(H$3:H$722,$B$3:$B$722,$B901)*SUMIFS(Calculations!$E$3:$E$53,Calculations!$A$3:$A$53,$B901)</f>
        <v>2.8792904892070054E-2</v>
      </c>
      <c r="I901" s="107">
        <f>I175/SUMIFS(I$3:I$722,$B$3:$B$722,$B901)*SUMIFS(Calculations!$E$3:$E$53,Calculations!$A$3:$A$53,$B901)</f>
        <v>2.8146321434579152E-2</v>
      </c>
      <c r="J901" s="107">
        <f>J175/SUMIFS(J$3:J$722,$B$3:$B$722,$B901)*SUMIFS(Calculations!$E$3:$E$53,Calculations!$A$3:$A$53,$B901)</f>
        <v>2.7507860124587787E-2</v>
      </c>
      <c r="K901" s="107">
        <f>K175/SUMIFS(K$3:K$722,$B$3:$B$722,$B901)*SUMIFS(Calculations!$E$3:$E$53,Calculations!$A$3:$A$53,$B901)</f>
        <v>3.0561891681032516E-2</v>
      </c>
      <c r="L901" s="107">
        <f>L175/SUMIFS(L$3:L$722,$B$3:$B$722,$B901)*SUMIFS(Calculations!$E$3:$E$53,Calculations!$A$3:$A$53,$B901)</f>
        <v>3.3496561545075458E-2</v>
      </c>
      <c r="M901" s="107">
        <f>M175/SUMIFS(M$3:M$722,$B$3:$B$722,$B901)*SUMIFS(Calculations!$E$3:$E$53,Calculations!$A$3:$A$53,$B901)</f>
        <v>3.3904604321394395E-2</v>
      </c>
      <c r="N901" s="107">
        <f>N175/SUMIFS(N$3:N$722,$B$3:$B$722,$B901)*SUMIFS(Calculations!$E$3:$E$53,Calculations!$A$3:$A$53,$B901)</f>
        <v>3.4311156166348097E-2</v>
      </c>
      <c r="O901" s="107">
        <f>O175/SUMIFS(O$3:O$722,$B$3:$B$722,$B901)*SUMIFS(Calculations!$E$3:$E$53,Calculations!$A$3:$A$53,$B901)</f>
        <v>3.3645419961046551E-2</v>
      </c>
      <c r="P901" s="107">
        <f>P175/SUMIFS(P$3:P$722,$B$3:$B$722,$B901)*SUMIFS(Calculations!$E$3:$E$53,Calculations!$A$3:$A$53,$B901)</f>
        <v>3.297611492043314E-2</v>
      </c>
      <c r="Q901" s="107">
        <f>Q175/SUMIFS(Q$3:Q$722,$B$3:$B$722,$B901)*SUMIFS(Calculations!$E$3:$E$53,Calculations!$A$3:$A$53,$B901)</f>
        <v>3.339605876851167E-2</v>
      </c>
      <c r="R901" s="107">
        <f>R175/SUMIFS(R$3:R$722,$B$3:$B$722,$B901)*SUMIFS(Calculations!$E$3:$E$53,Calculations!$A$3:$A$53,$B901)</f>
        <v>3.3832153389159618E-2</v>
      </c>
    </row>
    <row r="902" spans="2:18" ht="15.75" customHeight="1">
      <c r="B902" s="107" t="s">
        <v>548</v>
      </c>
      <c r="C902" s="107" t="s">
        <v>449</v>
      </c>
      <c r="D902" s="107" t="s">
        <v>646</v>
      </c>
      <c r="E902" s="107" t="str">
        <f t="shared" si="302"/>
        <v>natural gas peaker</v>
      </c>
      <c r="F902" s="107">
        <f>F176/SUMIFS(F$3:F$722,$B$3:$B$722,$B902)*SUMIFS(Calculations!$E$3:$E$53,Calculations!$A$3:$A$53,$B902)</f>
        <v>2.0764701724303829E-3</v>
      </c>
      <c r="G902" s="107">
        <f>G176/SUMIFS(G$3:G$722,$B$3:$B$722,$B902)*SUMIFS(Calculations!$E$3:$E$53,Calculations!$A$3:$A$53,$B902)</f>
        <v>2.0128936212318758E-3</v>
      </c>
      <c r="H902" s="107">
        <f>H176/SUMIFS(H$3:H$722,$B$3:$B$722,$B902)*SUMIFS(Calculations!$E$3:$E$53,Calculations!$A$3:$A$53,$B902)</f>
        <v>1.9500797547380138E-3</v>
      </c>
      <c r="I902" s="107">
        <f>I176/SUMIFS(I$3:I$722,$B$3:$B$722,$B902)*SUMIFS(Calculations!$E$3:$E$53,Calculations!$A$3:$A$53,$B902)</f>
        <v>1.8724298860074158E-3</v>
      </c>
      <c r="J902" s="107">
        <f>J176/SUMIFS(J$3:J$722,$B$3:$B$722,$B902)*SUMIFS(Calculations!$E$3:$E$53,Calculations!$A$3:$A$53,$B902)</f>
        <v>1.7957554268389444E-3</v>
      </c>
      <c r="K902" s="107">
        <f>K176/SUMIFS(K$3:K$722,$B$3:$B$722,$B902)*SUMIFS(Calculations!$E$3:$E$53,Calculations!$A$3:$A$53,$B902)</f>
        <v>1.4063520221286379E-3</v>
      </c>
      <c r="L902" s="107">
        <f>L176/SUMIFS(L$3:L$722,$B$3:$B$722,$B902)*SUMIFS(Calculations!$E$3:$E$53,Calculations!$A$3:$A$53,$B902)</f>
        <v>1.0321677952670886E-3</v>
      </c>
      <c r="M902" s="107">
        <f>M176/SUMIFS(M$3:M$722,$B$3:$B$722,$B902)*SUMIFS(Calculations!$E$3:$E$53,Calculations!$A$3:$A$53,$B902)</f>
        <v>1.0104707081349462E-3</v>
      </c>
      <c r="N902" s="107">
        <f>N176/SUMIFS(N$3:N$722,$B$3:$B$722,$B902)*SUMIFS(Calculations!$E$3:$E$53,Calculations!$A$3:$A$53,$B902)</f>
        <v>9.88852899131512E-4</v>
      </c>
      <c r="O902" s="107">
        <f>O176/SUMIFS(O$3:O$722,$B$3:$B$722,$B902)*SUMIFS(Calculations!$E$3:$E$53,Calculations!$A$3:$A$53,$B902)</f>
        <v>9.6475535652495038E-4</v>
      </c>
      <c r="P902" s="107">
        <f>P176/SUMIFS(P$3:P$722,$B$3:$B$722,$B902)*SUMIFS(Calculations!$E$3:$E$53,Calculations!$A$3:$A$53,$B902)</f>
        <v>9.4052863338066426E-4</v>
      </c>
      <c r="Q902" s="107">
        <f>Q176/SUMIFS(Q$3:Q$722,$B$3:$B$722,$B902)*SUMIFS(Calculations!$E$3:$E$53,Calculations!$A$3:$A$53,$B902)</f>
        <v>1.0081538939009124E-3</v>
      </c>
      <c r="R902" s="107">
        <f>R176/SUMIFS(R$3:R$722,$B$3:$B$722,$B902)*SUMIFS(Calculations!$E$3:$E$53,Calculations!$A$3:$A$53,$B902)</f>
        <v>1.0783799788113908E-3</v>
      </c>
    </row>
    <row r="903" spans="2:18" ht="15.75" customHeight="1">
      <c r="B903" s="107" t="s">
        <v>548</v>
      </c>
      <c r="C903" s="107" t="s">
        <v>449</v>
      </c>
      <c r="D903" s="107" t="s">
        <v>647</v>
      </c>
      <c r="E903" s="107" t="str">
        <f t="shared" si="302"/>
        <v>nuclear</v>
      </c>
      <c r="F903" s="107">
        <f>F177/SUMIFS(F$3:F$722,$B$3:$B$722,$B903)*SUMIFS(Calculations!$E$3:$E$53,Calculations!$A$3:$A$53,$B903)</f>
        <v>0.16003259905345504</v>
      </c>
      <c r="G903" s="107">
        <f>G177/SUMIFS(G$3:G$722,$B$3:$B$722,$B903)*SUMIFS(Calculations!$E$3:$E$53,Calculations!$A$3:$A$53,$B903)</f>
        <v>0.15906690546867974</v>
      </c>
      <c r="H903" s="107">
        <f>H177/SUMIFS(H$3:H$722,$B$3:$B$722,$B903)*SUMIFS(Calculations!$E$3:$E$53,Calculations!$A$3:$A$53,$B903)</f>
        <v>0.15811279665395883</v>
      </c>
      <c r="I903" s="107">
        <f>I177/SUMIFS(I$3:I$722,$B$3:$B$722,$B903)*SUMIFS(Calculations!$E$3:$E$53,Calculations!$A$3:$A$53,$B903)</f>
        <v>0.15711344201007069</v>
      </c>
      <c r="J903" s="107">
        <f>J177/SUMIFS(J$3:J$722,$B$3:$B$722,$B903)*SUMIFS(Calculations!$E$3:$E$53,Calculations!$A$3:$A$53,$B903)</f>
        <v>0.15612664089771505</v>
      </c>
      <c r="K903" s="107">
        <f>K177/SUMIFS(K$3:K$722,$B$3:$B$722,$B903)*SUMIFS(Calculations!$E$3:$E$53,Calculations!$A$3:$A$53,$B903)</f>
        <v>0.15301485776175722</v>
      </c>
      <c r="L903" s="107">
        <f>L177/SUMIFS(L$3:L$722,$B$3:$B$722,$B903)*SUMIFS(Calculations!$E$3:$E$53,Calculations!$A$3:$A$53,$B903)</f>
        <v>0.15002469344165992</v>
      </c>
      <c r="M903" s="107">
        <f>M177/SUMIFS(M$3:M$722,$B$3:$B$722,$B903)*SUMIFS(Calculations!$E$3:$E$53,Calculations!$A$3:$A$53,$B903)</f>
        <v>0.14975010714416828</v>
      </c>
      <c r="N903" s="107">
        <f>N177/SUMIFS(N$3:N$722,$B$3:$B$722,$B903)*SUMIFS(Calculations!$E$3:$E$53,Calculations!$A$3:$A$53,$B903)</f>
        <v>0.14947652414669116</v>
      </c>
      <c r="O903" s="107">
        <f>O177/SUMIFS(O$3:O$722,$B$3:$B$722,$B903)*SUMIFS(Calculations!$E$3:$E$53,Calculations!$A$3:$A$53,$B903)</f>
        <v>0.14987610513289851</v>
      </c>
      <c r="P903" s="107">
        <f>P177/SUMIFS(P$3:P$722,$B$3:$B$722,$B903)*SUMIFS(Calculations!$E$3:$E$53,Calculations!$A$3:$A$53,$B903)</f>
        <v>0.15027782816684515</v>
      </c>
      <c r="Q903" s="107">
        <f>Q177/SUMIFS(Q$3:Q$722,$B$3:$B$722,$B903)*SUMIFS(Calculations!$E$3:$E$53,Calculations!$A$3:$A$53,$B903)</f>
        <v>0.14714854909738631</v>
      </c>
      <c r="R903" s="107">
        <f>R177/SUMIFS(R$3:R$722,$B$3:$B$722,$B903)*SUMIFS(Calculations!$E$3:$E$53,Calculations!$A$3:$A$53,$B903)</f>
        <v>0.14389891995067713</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7.530954579776988E-4</v>
      </c>
      <c r="G905" s="107">
        <f>G179/SUMIFS(G$3:G$722,$B$3:$B$722,$B905)*SUMIFS(Calculations!$E$3:$E$53,Calculations!$A$3:$A$53,$B905)</f>
        <v>7.4855101230354249E-4</v>
      </c>
      <c r="H905" s="107">
        <f>H179/SUMIFS(H$3:H$722,$B$3:$B$722,$B905)*SUMIFS(Calculations!$E$3:$E$53,Calculations!$A$3:$A$53,$B905)</f>
        <v>7.4406108325763111E-4</v>
      </c>
      <c r="I905" s="107">
        <f>I179/SUMIFS(I$3:I$722,$B$3:$B$722,$B905)*SUMIFS(Calculations!$E$3:$E$53,Calculations!$A$3:$A$53,$B905)</f>
        <v>7.3935823241553665E-4</v>
      </c>
      <c r="J905" s="107">
        <f>J179/SUMIFS(J$3:J$722,$B$3:$B$722,$B905)*SUMIFS(Calculations!$E$3:$E$53,Calculations!$A$3:$A$53,$B905)</f>
        <v>7.3471445708452336E-4</v>
      </c>
      <c r="K905" s="107">
        <f>K179/SUMIFS(K$3:K$722,$B$3:$B$722,$B905)*SUMIFS(Calculations!$E$3:$E$53,Calculations!$A$3:$A$53,$B905)</f>
        <v>7.200707547403612E-4</v>
      </c>
      <c r="L905" s="107">
        <f>L179/SUMIFS(L$3:L$722,$B$3:$B$722,$B905)*SUMIFS(Calculations!$E$3:$E$53,Calculations!$A$3:$A$53,$B905)</f>
        <v>7.0599937689989965E-4</v>
      </c>
      <c r="M905" s="107">
        <f>M179/SUMIFS(M$3:M$722,$B$3:$B$722,$B905)*SUMIFS(Calculations!$E$3:$E$53,Calculations!$A$3:$A$53,$B905)</f>
        <v>7.047072045882147E-4</v>
      </c>
      <c r="N905" s="107">
        <f>N179/SUMIFS(N$3:N$722,$B$3:$B$722,$B905)*SUMIFS(Calculations!$E$3:$E$53,Calculations!$A$3:$A$53,$B905)</f>
        <v>7.0341975369384328E-4</v>
      </c>
      <c r="O905" s="107">
        <f>O179/SUMIFS(O$3:O$722,$B$3:$B$722,$B905)*SUMIFS(Calculations!$E$3:$E$53,Calculations!$A$3:$A$53,$B905)</f>
        <v>7.0530013698816502E-4</v>
      </c>
      <c r="P905" s="107">
        <f>P179/SUMIFS(P$3:P$722,$B$3:$B$722,$B905)*SUMIFS(Calculations!$E$3:$E$53,Calculations!$A$3:$A$53,$B905)</f>
        <v>7.0719060051884343E-4</v>
      </c>
      <c r="Q905" s="107">
        <f>Q179/SUMIFS(Q$3:Q$722,$B$3:$B$722,$B905)*SUMIFS(Calculations!$E$3:$E$53,Calculations!$A$3:$A$53,$B905)</f>
        <v>7.2053307865443245E-4</v>
      </c>
      <c r="R905" s="107">
        <f>R179/SUMIFS(R$3:R$722,$B$3:$B$722,$B905)*SUMIFS(Calculations!$E$3:$E$53,Calculations!$A$3:$A$53,$B905)</f>
        <v>7.3438869998968068E-4</v>
      </c>
    </row>
    <row r="906" spans="2:18" ht="15.75" customHeight="1">
      <c r="B906" s="107" t="s">
        <v>548</v>
      </c>
      <c r="C906" s="107" t="s">
        <v>449</v>
      </c>
      <c r="D906" s="107" t="s">
        <v>650</v>
      </c>
      <c r="E906" s="107" t="str">
        <f t="shared" si="302"/>
        <v>solar PV</v>
      </c>
      <c r="F906" s="107">
        <f>F180/SUMIFS(F$3:F$722,$B$3:$B$722,$B906)*SUMIFS(Calculations!$E$3:$E$53,Calculations!$A$3:$A$53,$B906)</f>
        <v>1.5681565872863843E-4</v>
      </c>
      <c r="G906" s="107">
        <f>G180/SUMIFS(G$3:G$722,$B$3:$B$722,$B906)*SUMIFS(Calculations!$E$3:$E$53,Calculations!$A$3:$A$53,$B906)</f>
        <v>1.6156839792577093E-4</v>
      </c>
      <c r="H906" s="107">
        <f>H180/SUMIFS(H$3:H$722,$B$3:$B$722,$B906)*SUMIFS(Calculations!$E$3:$E$53,Calculations!$A$3:$A$53,$B906)</f>
        <v>1.6626412173873298E-4</v>
      </c>
      <c r="I906" s="107">
        <f>I180/SUMIFS(I$3:I$722,$B$3:$B$722,$B906)*SUMIFS(Calculations!$E$3:$E$53,Calculations!$A$3:$A$53,$B906)</f>
        <v>1.7515012341298033E-4</v>
      </c>
      <c r="J906" s="107">
        <f>J180/SUMIFS(J$3:J$722,$B$3:$B$722,$B906)*SUMIFS(Calculations!$E$3:$E$53,Calculations!$A$3:$A$53,$B906)</f>
        <v>1.8392450234859558E-4</v>
      </c>
      <c r="K906" s="107">
        <f>K180/SUMIFS(K$3:K$722,$B$3:$B$722,$B906)*SUMIFS(Calculations!$E$3:$E$53,Calculations!$A$3:$A$53,$B906)</f>
        <v>2.032953234750667E-4</v>
      </c>
      <c r="L906" s="107">
        <f>L180/SUMIFS(L$3:L$722,$B$3:$B$722,$B906)*SUMIFS(Calculations!$E$3:$E$53,Calculations!$A$3:$A$53,$B906)</f>
        <v>2.2190906860211377E-4</v>
      </c>
      <c r="M906" s="107">
        <f>M180/SUMIFS(M$3:M$722,$B$3:$B$722,$B906)*SUMIFS(Calculations!$E$3:$E$53,Calculations!$A$3:$A$53,$B906)</f>
        <v>2.6368255887098253E-4</v>
      </c>
      <c r="N906" s="107">
        <f>N180/SUMIFS(N$3:N$722,$B$3:$B$722,$B906)*SUMIFS(Calculations!$E$3:$E$53,Calculations!$A$3:$A$53,$B906)</f>
        <v>3.0530341463559912E-4</v>
      </c>
      <c r="O906" s="107">
        <f>O180/SUMIFS(O$3:O$722,$B$3:$B$722,$B906)*SUMIFS(Calculations!$E$3:$E$53,Calculations!$A$3:$A$53,$B906)</f>
        <v>3.772445375916885E-4</v>
      </c>
      <c r="P906" s="107">
        <f>P180/SUMIFS(P$3:P$722,$B$3:$B$722,$B906)*SUMIFS(Calculations!$E$3:$E$53,Calculations!$A$3:$A$53,$B906)</f>
        <v>4.4957131783656095E-4</v>
      </c>
      <c r="Q906" s="107">
        <f>Q180/SUMIFS(Q$3:Q$722,$B$3:$B$722,$B906)*SUMIFS(Calculations!$E$3:$E$53,Calculations!$A$3:$A$53,$B906)</f>
        <v>5.749145183369279E-4</v>
      </c>
      <c r="R906" s="107">
        <f>R180/SUMIFS(R$3:R$722,$B$3:$B$722,$B906)*SUMIFS(Calculations!$E$3:$E$53,Calculations!$A$3:$A$53,$B906)</f>
        <v>7.0507833838837628E-4</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1.1786482575725613E-4</v>
      </c>
      <c r="G908" s="107">
        <f>G182/SUMIFS(G$3:G$722,$B$3:$B$722,$B908)*SUMIFS(Calculations!$E$3:$E$53,Calculations!$A$3:$A$53,$B908)</f>
        <v>1.3620394938356151E-4</v>
      </c>
      <c r="H908" s="107">
        <f>H182/SUMIFS(H$3:H$722,$B$3:$B$722,$B908)*SUMIFS(Calculations!$E$3:$E$53,Calculations!$A$3:$A$53,$B908)</f>
        <v>1.5432307099933482E-4</v>
      </c>
      <c r="I908" s="107">
        <f>I182/SUMIFS(I$3:I$722,$B$3:$B$722,$B908)*SUMIFS(Calculations!$E$3:$E$53,Calculations!$A$3:$A$53,$B908)</f>
        <v>6.9538970523225652E-4</v>
      </c>
      <c r="J908" s="107">
        <f>J182/SUMIFS(J$3:J$722,$B$3:$B$722,$B908)*SUMIFS(Calculations!$E$3:$E$53,Calculations!$A$3:$A$53,$B908)</f>
        <v>1.2296596561300202E-3</v>
      </c>
      <c r="K908" s="107">
        <f>K182/SUMIFS(K$3:K$722,$B$3:$B$722,$B908)*SUMIFS(Calculations!$E$3:$E$53,Calculations!$A$3:$A$53,$B908)</f>
        <v>1.1991261205933825E-3</v>
      </c>
      <c r="L908" s="107">
        <f>L182/SUMIFS(L$3:L$722,$B$3:$B$722,$B908)*SUMIFS(Calculations!$E$3:$E$53,Calculations!$A$3:$A$53,$B908)</f>
        <v>1.1697859369947678E-3</v>
      </c>
      <c r="M908" s="107">
        <f>M182/SUMIFS(M$3:M$722,$B$3:$B$722,$B908)*SUMIFS(Calculations!$E$3:$E$53,Calculations!$A$3:$A$53,$B908)</f>
        <v>1.48228889271723E-3</v>
      </c>
      <c r="N908" s="107">
        <f>N182/SUMIFS(N$3:N$722,$B$3:$B$722,$B908)*SUMIFS(Calculations!$E$3:$E$53,Calculations!$A$3:$A$53,$B908)</f>
        <v>1.7936500062470226E-3</v>
      </c>
      <c r="O908" s="107">
        <f>O182/SUMIFS(O$3:O$722,$B$3:$B$722,$B908)*SUMIFS(Calculations!$E$3:$E$53,Calculations!$A$3:$A$53,$B908)</f>
        <v>1.7895062634722169E-3</v>
      </c>
      <c r="P908" s="107">
        <f>P182/SUMIFS(P$3:P$722,$B$3:$B$722,$B908)*SUMIFS(Calculations!$E$3:$E$53,Calculations!$A$3:$A$53,$B908)</f>
        <v>1.7853403071908891E-3</v>
      </c>
      <c r="Q908" s="107">
        <f>Q182/SUMIFS(Q$3:Q$722,$B$3:$B$722,$B908)*SUMIFS(Calculations!$E$3:$E$53,Calculations!$A$3:$A$53,$B908)</f>
        <v>2.0281398288652026E-3</v>
      </c>
      <c r="R908" s="107">
        <f>R182/SUMIFS(R$3:R$722,$B$3:$B$722,$B908)*SUMIFS(Calculations!$E$3:$E$53,Calculations!$A$3:$A$53,$B908)</f>
        <v>2.2802772652928019E-3</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0.10207743578317452</v>
      </c>
      <c r="G925" s="107">
        <f>G199/SUMIFS(G$3:G$722,$B$3:$B$722,$B925)*SUMIFS(Calculations!$E$3:$E$53,Calculations!$A$3:$A$53,$B925)</f>
        <v>9.9759452640519192E-2</v>
      </c>
      <c r="H925" s="107">
        <f>H199/SUMIFS(H$3:H$722,$B$3:$B$722,$B925)*SUMIFS(Calculations!$E$3:$E$53,Calculations!$A$3:$A$53,$B925)</f>
        <v>9.741286699551284E-2</v>
      </c>
      <c r="I925" s="107">
        <f>I199/SUMIFS(I$3:I$722,$B$3:$B$722,$B925)*SUMIFS(Calculations!$E$3:$E$53,Calculations!$A$3:$A$53,$B925)</f>
        <v>9.8304100597908728E-2</v>
      </c>
      <c r="J925" s="107">
        <f>J199/SUMIFS(J$3:J$722,$B$3:$B$722,$B925)*SUMIFS(Calculations!$E$3:$E$53,Calculations!$A$3:$A$53,$B925)</f>
        <v>9.9177847104676281E-2</v>
      </c>
      <c r="K925" s="107">
        <f>K199/SUMIFS(K$3:K$722,$B$3:$B$722,$B925)*SUMIFS(Calculations!$E$3:$E$53,Calculations!$A$3:$A$53,$B925)</f>
        <v>9.4311338975168343E-2</v>
      </c>
      <c r="L925" s="107">
        <f>L199/SUMIFS(L$3:L$722,$B$3:$B$722,$B925)*SUMIFS(Calculations!$E$3:$E$53,Calculations!$A$3:$A$53,$B925)</f>
        <v>9.0005494192624477E-2</v>
      </c>
      <c r="M925" s="107">
        <f>M199/SUMIFS(M$3:M$722,$B$3:$B$722,$B925)*SUMIFS(Calculations!$E$3:$E$53,Calculations!$A$3:$A$53,$B925)</f>
        <v>8.7771171040630883E-2</v>
      </c>
      <c r="N925" s="107">
        <f>N199/SUMIFS(N$3:N$722,$B$3:$B$722,$B925)*SUMIFS(Calculations!$E$3:$E$53,Calculations!$A$3:$A$53,$B925)</f>
        <v>8.564155586882749E-2</v>
      </c>
      <c r="O925" s="107">
        <f>O199/SUMIFS(O$3:O$722,$B$3:$B$722,$B925)*SUMIFS(Calculations!$E$3:$E$53,Calculations!$A$3:$A$53,$B925)</f>
        <v>8.5197276359815055E-2</v>
      </c>
      <c r="P925" s="107">
        <f>P199/SUMIFS(P$3:P$722,$B$3:$B$722,$B925)*SUMIFS(Calculations!$E$3:$E$53,Calculations!$A$3:$A$53,$B925)</f>
        <v>8.4757449186919492E-2</v>
      </c>
      <c r="Q925" s="107">
        <f>Q199/SUMIFS(Q$3:Q$722,$B$3:$B$722,$B925)*SUMIFS(Calculations!$E$3:$E$53,Calculations!$A$3:$A$53,$B925)</f>
        <v>8.4172326451422114E-2</v>
      </c>
      <c r="R925" s="107">
        <f>R199/SUMIFS(R$3:R$722,$B$3:$B$722,$B925)*SUMIFS(Calculations!$E$3:$E$53,Calculations!$A$3:$A$53,$B925)</f>
        <v>8.3588722679429045E-2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1.0006105046730358E-4</v>
      </c>
      <c r="G928" s="107">
        <f>G202/SUMIFS(G$3:G$722,$B$3:$B$722,$B928)*SUMIFS(Calculations!$E$3:$E$53,Calculations!$A$3:$A$53,$B928)</f>
        <v>1.0067461124033916E-4</v>
      </c>
      <c r="H928" s="107">
        <f>H202/SUMIFS(H$3:H$722,$B$3:$B$722,$B928)*SUMIFS(Calculations!$E$3:$E$53,Calculations!$A$3:$A$53,$B928)</f>
        <v>1.012957429801908E-4</v>
      </c>
      <c r="I928" s="107">
        <f>I202/SUMIFS(I$3:I$722,$B$3:$B$722,$B928)*SUMIFS(Calculations!$E$3:$E$53,Calculations!$A$3:$A$53,$B928)</f>
        <v>1.002921235427572E-4</v>
      </c>
      <c r="J928" s="107">
        <f>J202/SUMIFS(J$3:J$722,$B$3:$B$722,$B928)*SUMIFS(Calculations!$E$3:$E$53,Calculations!$A$3:$A$53,$B928)</f>
        <v>9.9308196348782209E-5</v>
      </c>
      <c r="K928" s="107">
        <f>K202/SUMIFS(K$3:K$722,$B$3:$B$722,$B928)*SUMIFS(Calculations!$E$3:$E$53,Calculations!$A$3:$A$53,$B928)</f>
        <v>9.3237947386521706E-5</v>
      </c>
      <c r="L928" s="107">
        <f>L202/SUMIFS(L$3:L$722,$B$3:$B$722,$B928)*SUMIFS(Calculations!$E$3:$E$53,Calculations!$A$3:$A$53,$B928)</f>
        <v>8.786704300758777E-5</v>
      </c>
      <c r="M928" s="107">
        <f>M202/SUMIFS(M$3:M$722,$B$3:$B$722,$B928)*SUMIFS(Calculations!$E$3:$E$53,Calculations!$A$3:$A$53,$B928)</f>
        <v>8.5758768344667852E-5</v>
      </c>
      <c r="N928" s="107">
        <f>N202/SUMIFS(N$3:N$722,$B$3:$B$722,$B928)*SUMIFS(Calculations!$E$3:$E$53,Calculations!$A$3:$A$53,$B928)</f>
        <v>8.3749294601142039E-5</v>
      </c>
      <c r="O928" s="107">
        <f>O202/SUMIFS(O$3:O$722,$B$3:$B$722,$B928)*SUMIFS(Calculations!$E$3:$E$53,Calculations!$A$3:$A$53,$B928)</f>
        <v>8.3327535534341614E-5</v>
      </c>
      <c r="P928" s="107">
        <f>P202/SUMIFS(P$3:P$722,$B$3:$B$722,$B928)*SUMIFS(Calculations!$E$3:$E$53,Calculations!$A$3:$A$53,$B928)</f>
        <v>8.2910003115603144E-5</v>
      </c>
      <c r="Q928" s="107">
        <f>Q202/SUMIFS(Q$3:Q$722,$B$3:$B$722,$B928)*SUMIFS(Calculations!$E$3:$E$53,Calculations!$A$3:$A$53,$B928)</f>
        <v>8.2802247136706347E-5</v>
      </c>
      <c r="R928" s="107">
        <f>R202/SUMIFS(R$3:R$722,$B$3:$B$722,$B928)*SUMIFS(Calculations!$E$3:$E$53,Calculations!$A$3:$A$53,$B928)</f>
        <v>8.2694770889546809E-5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5.5123393914553155E-2</v>
      </c>
      <c r="G930" s="107">
        <f>G204/SUMIFS(G$3:G$722,$B$3:$B$722,$B930)*SUMIFS(Calculations!$E$3:$E$53,Calculations!$A$3:$A$53,$B930)</f>
        <v>5.7815357176524688E-2</v>
      </c>
      <c r="H930" s="107">
        <f>H204/SUMIFS(H$3:H$722,$B$3:$B$722,$B930)*SUMIFS(Calculations!$E$3:$E$53,Calculations!$A$3:$A$53,$B930)</f>
        <v>6.0540537628091987E-2</v>
      </c>
      <c r="I930" s="107">
        <f>I204/SUMIFS(I$3:I$722,$B$3:$B$722,$B930)*SUMIFS(Calculations!$E$3:$E$53,Calculations!$A$3:$A$53,$B930)</f>
        <v>5.9685451605790106E-2</v>
      </c>
      <c r="J930" s="107">
        <f>J204/SUMIFS(J$3:J$722,$B$3:$B$722,$B930)*SUMIFS(Calculations!$E$3:$E$53,Calculations!$A$3:$A$53,$B930)</f>
        <v>5.8847143419290517E-2</v>
      </c>
      <c r="K930" s="107">
        <f>K204/SUMIFS(K$3:K$722,$B$3:$B$722,$B930)*SUMIFS(Calculations!$E$3:$E$53,Calculations!$A$3:$A$53,$B930)</f>
        <v>5.4609310932515934E-2</v>
      </c>
      <c r="L930" s="107">
        <f>L204/SUMIFS(L$3:L$722,$B$3:$B$722,$B930)*SUMIFS(Calculations!$E$3:$E$53,Calculations!$A$3:$A$53,$B930)</f>
        <v>5.0859712983253216E-2</v>
      </c>
      <c r="M930" s="107">
        <f>M204/SUMIFS(M$3:M$722,$B$3:$B$722,$B930)*SUMIFS(Calculations!$E$3:$E$53,Calculations!$A$3:$A$53,$B930)</f>
        <v>4.9357684041452791E-2</v>
      </c>
      <c r="N930" s="107">
        <f>N204/SUMIFS(N$3:N$722,$B$3:$B$722,$B930)*SUMIFS(Calculations!$E$3:$E$53,Calculations!$A$3:$A$53,$B930)</f>
        <v>4.7926045283159531E-2</v>
      </c>
      <c r="O930" s="107">
        <f>O204/SUMIFS(O$3:O$722,$B$3:$B$722,$B930)*SUMIFS(Calculations!$E$3:$E$53,Calculations!$A$3:$A$53,$B930)</f>
        <v>4.7735749872971481E-2</v>
      </c>
      <c r="P930" s="107">
        <f>P204/SUMIFS(P$3:P$722,$B$3:$B$722,$B930)*SUMIFS(Calculations!$E$3:$E$53,Calculations!$A$3:$A$53,$B930)</f>
        <v>4.7547361503532469E-2</v>
      </c>
      <c r="Q930" s="107">
        <f>Q204/SUMIFS(Q$3:Q$722,$B$3:$B$722,$B930)*SUMIFS(Calculations!$E$3:$E$53,Calculations!$A$3:$A$53,$B930)</f>
        <v>4.7466730056984603E-2</v>
      </c>
      <c r="R930" s="107">
        <f>R204/SUMIFS(R$3:R$722,$B$3:$B$722,$B930)*SUMIFS(Calculations!$E$3:$E$53,Calculations!$A$3:$A$53,$B930)</f>
        <v>4.73863079275888E-2</v>
      </c>
    </row>
    <row r="931" spans="2:18" ht="15.75" customHeight="1">
      <c r="B931" s="107" t="s">
        <v>551</v>
      </c>
      <c r="C931" s="107" t="s">
        <v>449</v>
      </c>
      <c r="D931" s="107" t="s">
        <v>645</v>
      </c>
      <c r="E931" s="107" t="str">
        <f t="shared" si="303"/>
        <v>natural gas nonpeaker</v>
      </c>
      <c r="F931" s="107">
        <f>F205/SUMIFS(F$3:F$722,$B$3:$B$722,$B931)*SUMIFS(Calculations!$E$3:$E$53,Calculations!$A$3:$A$53,$B931)</f>
        <v>5.0971229989396124E-3</v>
      </c>
      <c r="G931" s="107">
        <f>G205/SUMIFS(G$3:G$722,$B$3:$B$722,$B931)*SUMIFS(Calculations!$E$3:$E$53,Calculations!$A$3:$A$53,$B931)</f>
        <v>4.5167337553016782E-3</v>
      </c>
      <c r="H931" s="107">
        <f>H205/SUMIFS(H$3:H$722,$B$3:$B$722,$B931)*SUMIFS(Calculations!$E$3:$E$53,Calculations!$A$3:$A$53,$B931)</f>
        <v>3.9291828613479294E-3</v>
      </c>
      <c r="I931" s="107">
        <f>I205/SUMIFS(I$3:I$722,$B$3:$B$722,$B931)*SUMIFS(Calculations!$E$3:$E$53,Calculations!$A$3:$A$53,$B931)</f>
        <v>4.187450700718672E-3</v>
      </c>
      <c r="J931" s="107">
        <f>J205/SUMIFS(J$3:J$722,$B$3:$B$722,$B931)*SUMIFS(Calculations!$E$3:$E$53,Calculations!$A$3:$A$53,$B931)</f>
        <v>4.4406510085324095E-3</v>
      </c>
      <c r="K931" s="107">
        <f>K205/SUMIFS(K$3:K$722,$B$3:$B$722,$B931)*SUMIFS(Calculations!$E$3:$E$53,Calculations!$A$3:$A$53,$B931)</f>
        <v>3.46091472651444E-3</v>
      </c>
      <c r="L931" s="107">
        <f>L205/SUMIFS(L$3:L$722,$B$3:$B$722,$B931)*SUMIFS(Calculations!$E$3:$E$53,Calculations!$A$3:$A$53,$B931)</f>
        <v>2.5940524412925753E-3</v>
      </c>
      <c r="M931" s="107">
        <f>M205/SUMIFS(M$3:M$722,$B$3:$B$722,$B931)*SUMIFS(Calculations!$E$3:$E$53,Calculations!$A$3:$A$53,$B931)</f>
        <v>2.4785506551875157E-3</v>
      </c>
      <c r="N931" s="107">
        <f>N205/SUMIFS(N$3:N$722,$B$3:$B$722,$B931)*SUMIFS(Calculations!$E$3:$E$53,Calculations!$A$3:$A$53,$B931)</f>
        <v>2.3684616755158617E-3</v>
      </c>
      <c r="O931" s="107">
        <f>O205/SUMIFS(O$3:O$722,$B$3:$B$722,$B931)*SUMIFS(Calculations!$E$3:$E$53,Calculations!$A$3:$A$53,$B931)</f>
        <v>2.106655187362205E-3</v>
      </c>
      <c r="P931" s="107">
        <f>P205/SUMIFS(P$3:P$722,$B$3:$B$722,$B931)*SUMIFS(Calculations!$E$3:$E$53,Calculations!$A$3:$A$53,$B931)</f>
        <v>1.8474723864576493E-3</v>
      </c>
      <c r="Q931" s="107">
        <f>Q205/SUMIFS(Q$3:Q$722,$B$3:$B$722,$B931)*SUMIFS(Calculations!$E$3:$E$53,Calculations!$A$3:$A$53,$B931)</f>
        <v>1.711459489764651E-3</v>
      </c>
      <c r="R931" s="107">
        <f>R205/SUMIFS(R$3:R$722,$B$3:$B$722,$B931)*SUMIFS(Calculations!$E$3:$E$53,Calculations!$A$3:$A$53,$B931)</f>
        <v>1.57579967903749E-3</v>
      </c>
    </row>
    <row r="932" spans="2:18" ht="15.75" customHeight="1">
      <c r="B932" s="107" t="s">
        <v>551</v>
      </c>
      <c r="C932" s="107" t="s">
        <v>449</v>
      </c>
      <c r="D932" s="107" t="s">
        <v>646</v>
      </c>
      <c r="E932" s="107" t="str">
        <f t="shared" si="303"/>
        <v>natural gas peaker</v>
      </c>
      <c r="F932" s="107">
        <f>F206/SUMIFS(F$3:F$722,$B$3:$B$722,$B932)*SUMIFS(Calculations!$E$3:$E$53,Calculations!$A$3:$A$53,$B932)</f>
        <v>3.1302536251484424E-4</v>
      </c>
      <c r="G932" s="107">
        <f>G206/SUMIFS(G$3:G$722,$B$3:$B$722,$B932)*SUMIFS(Calculations!$E$3:$E$53,Calculations!$A$3:$A$53,$B932)</f>
        <v>3.0891085330938677E-4</v>
      </c>
      <c r="H932" s="107">
        <f>H206/SUMIFS(H$3:H$722,$B$3:$B$722,$B932)*SUMIFS(Calculations!$E$3:$E$53,Calculations!$A$3:$A$53,$B932)</f>
        <v>3.0474557356248015E-4</v>
      </c>
      <c r="I932" s="107">
        <f>I206/SUMIFS(I$3:I$722,$B$3:$B$722,$B932)*SUMIFS(Calculations!$E$3:$E$53,Calculations!$A$3:$A$53,$B932)</f>
        <v>2.996098674744221E-4</v>
      </c>
      <c r="J932" s="107">
        <f>J206/SUMIFS(J$3:J$722,$B$3:$B$722,$B932)*SUMIFS(Calculations!$E$3:$E$53,Calculations!$A$3:$A$53,$B932)</f>
        <v>2.9457493023444116E-4</v>
      </c>
      <c r="K932" s="107">
        <f>K206/SUMIFS(K$3:K$722,$B$3:$B$722,$B932)*SUMIFS(Calculations!$E$3:$E$53,Calculations!$A$3:$A$53,$B932)</f>
        <v>2.1550950390899755E-4</v>
      </c>
      <c r="L932" s="107">
        <f>L206/SUMIFS(L$3:L$722,$B$3:$B$722,$B932)*SUMIFS(Calculations!$E$3:$E$53,Calculations!$A$3:$A$53,$B932)</f>
        <v>1.4555309073488795E-4</v>
      </c>
      <c r="M932" s="107">
        <f>M206/SUMIFS(M$3:M$722,$B$3:$B$722,$B932)*SUMIFS(Calculations!$E$3:$E$53,Calculations!$A$3:$A$53,$B932)</f>
        <v>1.4190511540705466E-4</v>
      </c>
      <c r="N932" s="107">
        <f>N206/SUMIFS(N$3:N$722,$B$3:$B$722,$B932)*SUMIFS(Calculations!$E$3:$E$53,Calculations!$A$3:$A$53,$B932)</f>
        <v>1.3842809660716146E-4</v>
      </c>
      <c r="O932" s="107">
        <f>O206/SUMIFS(O$3:O$722,$B$3:$B$722,$B932)*SUMIFS(Calculations!$E$3:$E$53,Calculations!$A$3:$A$53,$B932)</f>
        <v>1.3773097664785856E-4</v>
      </c>
      <c r="P932" s="107">
        <f>P206/SUMIFS(P$3:P$722,$B$3:$B$722,$B932)*SUMIFS(Calculations!$E$3:$E$53,Calculations!$A$3:$A$53,$B932)</f>
        <v>1.3704084285899484E-4</v>
      </c>
      <c r="Q932" s="107">
        <f>Q206/SUMIFS(Q$3:Q$722,$B$3:$B$722,$B932)*SUMIFS(Calculations!$E$3:$E$53,Calculations!$A$3:$A$53,$B932)</f>
        <v>1.3682267509299356E-4</v>
      </c>
      <c r="R932" s="107">
        <f>R206/SUMIFS(R$3:R$722,$B$3:$B$722,$B932)*SUMIFS(Calculations!$E$3:$E$53,Calculations!$A$3:$A$53,$B932)</f>
        <v>1.3660507368487635E-4</v>
      </c>
    </row>
    <row r="933" spans="2:18" ht="15.75" customHeight="1">
      <c r="B933" s="107" t="s">
        <v>551</v>
      </c>
      <c r="C933" s="107" t="s">
        <v>449</v>
      </c>
      <c r="D933" s="107" t="s">
        <v>647</v>
      </c>
      <c r="E933" s="107" t="str">
        <f t="shared" si="303"/>
        <v>nuclear</v>
      </c>
      <c r="F933" s="107">
        <f>F207/SUMIFS(F$3:F$722,$B$3:$B$722,$B933)*SUMIFS(Calculations!$E$3:$E$53,Calculations!$A$3:$A$53,$B933)</f>
        <v>3.020495844827174E-2</v>
      </c>
      <c r="G933" s="107">
        <f>G207/SUMIFS(G$3:G$722,$B$3:$B$722,$B933)*SUMIFS(Calculations!$E$3:$E$53,Calculations!$A$3:$A$53,$B933)</f>
        <v>3.0390171151601142E-2</v>
      </c>
      <c r="H933" s="107">
        <f>H207/SUMIFS(H$3:H$722,$B$3:$B$722,$B933)*SUMIFS(Calculations!$E$3:$E$53,Calculations!$A$3:$A$53,$B933)</f>
        <v>3.0577669267056684E-2</v>
      </c>
      <c r="I933" s="107">
        <f>I207/SUMIFS(I$3:I$722,$B$3:$B$722,$B933)*SUMIFS(Calculations!$E$3:$E$53,Calculations!$A$3:$A$53,$B933)</f>
        <v>3.0274711390200642E-2</v>
      </c>
      <c r="J933" s="107">
        <f>J207/SUMIFS(J$3:J$722,$B$3:$B$722,$B933)*SUMIFS(Calculations!$E$3:$E$53,Calculations!$A$3:$A$53,$B933)</f>
        <v>2.9977697918211855E-2</v>
      </c>
      <c r="K933" s="107">
        <f>K207/SUMIFS(K$3:K$722,$B$3:$B$722,$B933)*SUMIFS(Calculations!$E$3:$E$53,Calculations!$A$3:$A$53,$B933)</f>
        <v>2.8145300428684641E-2</v>
      </c>
      <c r="L933" s="107">
        <f>L207/SUMIFS(L$3:L$722,$B$3:$B$722,$B933)*SUMIFS(Calculations!$E$3:$E$53,Calculations!$A$3:$A$53,$B933)</f>
        <v>2.6524010797627343E-2</v>
      </c>
      <c r="M933" s="107">
        <f>M207/SUMIFS(M$3:M$722,$B$3:$B$722,$B933)*SUMIFS(Calculations!$E$3:$E$53,Calculations!$A$3:$A$53,$B933)</f>
        <v>2.5887595846018886E-2</v>
      </c>
      <c r="N933" s="107">
        <f>N207/SUMIFS(N$3:N$722,$B$3:$B$722,$B933)*SUMIFS(Calculations!$E$3:$E$53,Calculations!$A$3:$A$53,$B933)</f>
        <v>2.5281005463021422E-2</v>
      </c>
      <c r="O933" s="107">
        <f>O207/SUMIFS(O$3:O$722,$B$3:$B$722,$B933)*SUMIFS(Calculations!$E$3:$E$53,Calculations!$A$3:$A$53,$B933)</f>
        <v>2.5153691038193839E-2</v>
      </c>
      <c r="P933" s="107">
        <f>P207/SUMIFS(P$3:P$722,$B$3:$B$722,$B933)*SUMIFS(Calculations!$E$3:$E$53,Calculations!$A$3:$A$53,$B933)</f>
        <v>2.5027652491727424E-2</v>
      </c>
      <c r="Q933" s="107">
        <f>Q207/SUMIFS(Q$3:Q$722,$B$3:$B$722,$B933)*SUMIFS(Calculations!$E$3:$E$53,Calculations!$A$3:$A$53,$B933)</f>
        <v>2.4995124701444084E-2</v>
      </c>
      <c r="R933" s="107">
        <f>R207/SUMIFS(R$3:R$722,$B$3:$B$722,$B933)*SUMIFS(Calculations!$E$3:$E$53,Calculations!$A$3:$A$53,$B933)</f>
        <v>2.4962681352463947E-2</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1.2848358565521354E-4</v>
      </c>
      <c r="G935" s="107">
        <f>G209/SUMIFS(G$3:G$722,$B$3:$B$722,$B935)*SUMIFS(Calculations!$E$3:$E$53,Calculations!$A$3:$A$53,$B935)</f>
        <v>1.2927142955420156E-4</v>
      </c>
      <c r="H935" s="107">
        <f>H209/SUMIFS(H$3:H$722,$B$3:$B$722,$B935)*SUMIFS(Calculations!$E$3:$E$53,Calculations!$A$3:$A$53,$B935)</f>
        <v>1.3006899496779349E-4</v>
      </c>
      <c r="I935" s="107">
        <f>I209/SUMIFS(I$3:I$722,$B$3:$B$722,$B935)*SUMIFS(Calculations!$E$3:$E$53,Calculations!$A$3:$A$53,$B935)</f>
        <v>1.2878029548530232E-4</v>
      </c>
      <c r="J935" s="107">
        <f>J209/SUMIFS(J$3:J$722,$B$3:$B$722,$B935)*SUMIFS(Calculations!$E$3:$E$53,Calculations!$A$3:$A$53,$B935)</f>
        <v>1.2751688186616499E-4</v>
      </c>
      <c r="K935" s="107">
        <f>K209/SUMIFS(K$3:K$722,$B$3:$B$722,$B935)*SUMIFS(Calculations!$E$3:$E$53,Calculations!$A$3:$A$53,$B935)</f>
        <v>1.1972236692904747E-4</v>
      </c>
      <c r="L935" s="107">
        <f>L209/SUMIFS(L$3:L$722,$B$3:$B$722,$B935)*SUMIFS(Calculations!$E$3:$E$53,Calculations!$A$3:$A$53,$B935)</f>
        <v>1.1282584675867197E-4</v>
      </c>
      <c r="M935" s="107">
        <f>M209/SUMIFS(M$3:M$722,$B$3:$B$722,$B935)*SUMIFS(Calculations!$E$3:$E$53,Calculations!$A$3:$A$53,$B935)</f>
        <v>1.1011871259434995E-4</v>
      </c>
      <c r="N935" s="107">
        <f>N209/SUMIFS(N$3:N$722,$B$3:$B$722,$B935)*SUMIFS(Calculations!$E$3:$E$53,Calculations!$A$3:$A$53,$B935)</f>
        <v>1.075384439419379E-4</v>
      </c>
      <c r="O935" s="107">
        <f>O209/SUMIFS(O$3:O$722,$B$3:$B$722,$B935)*SUMIFS(Calculations!$E$3:$E$53,Calculations!$A$3:$A$53,$B935)</f>
        <v>1.069968833953312E-4</v>
      </c>
      <c r="P935" s="107">
        <f>P209/SUMIFS(P$3:P$722,$B$3:$B$722,$B935)*SUMIFS(Calculations!$E$3:$E$53,Calculations!$A$3:$A$53,$B935)</f>
        <v>1.0646075008435478E-4</v>
      </c>
      <c r="Q935" s="107">
        <f>Q209/SUMIFS(Q$3:Q$722,$B$3:$B$722,$B935)*SUMIFS(Calculations!$E$3:$E$53,Calculations!$A$3:$A$53,$B935)</f>
        <v>1.063223858109458E-4</v>
      </c>
      <c r="R935" s="107">
        <f>R209/SUMIFS(R$3:R$722,$B$3:$B$722,$B935)*SUMIFS(Calculations!$E$3:$E$53,Calculations!$A$3:$A$53,$B935)</f>
        <v>1.0618438072761584E-4</v>
      </c>
    </row>
    <row r="936" spans="2:18" ht="15.75" customHeight="1">
      <c r="B936" s="107" t="s">
        <v>551</v>
      </c>
      <c r="C936" s="107" t="s">
        <v>449</v>
      </c>
      <c r="D936" s="107" t="s">
        <v>650</v>
      </c>
      <c r="E936" s="107" t="str">
        <f t="shared" si="303"/>
        <v>solar PV</v>
      </c>
      <c r="F936" s="107">
        <f>F210/SUMIFS(F$3:F$722,$B$3:$B$722,$B936)*SUMIFS(Calculations!$E$3:$E$53,Calculations!$A$3:$A$53,$B936)</f>
        <v>2.5351018009988621E-4</v>
      </c>
      <c r="G936" s="107">
        <f>G210/SUMIFS(G$3:G$722,$B$3:$B$722,$B936)*SUMIFS(Calculations!$E$3:$E$53,Calculations!$A$3:$A$53,$B936)</f>
        <v>2.7721797552867391E-4</v>
      </c>
      <c r="H936" s="107">
        <f>H210/SUMIFS(H$3:H$722,$B$3:$B$722,$B936)*SUMIFS(Calculations!$E$3:$E$53,Calculations!$A$3:$A$53,$B936)</f>
        <v>3.012183107356898E-4</v>
      </c>
      <c r="I936" s="107">
        <f>I210/SUMIFS(I$3:I$722,$B$3:$B$722,$B936)*SUMIFS(Calculations!$E$3:$E$53,Calculations!$A$3:$A$53,$B936)</f>
        <v>3.1751876899936552E-4</v>
      </c>
      <c r="J936" s="107">
        <f>J210/SUMIFS(J$3:J$722,$B$3:$B$722,$B936)*SUMIFS(Calculations!$E$3:$E$53,Calculations!$A$3:$A$53,$B936)</f>
        <v>3.3349939229308881E-4</v>
      </c>
      <c r="K936" s="107">
        <f>K210/SUMIFS(K$3:K$722,$B$3:$B$722,$B936)*SUMIFS(Calculations!$E$3:$E$53,Calculations!$A$3:$A$53,$B936)</f>
        <v>3.3418462653322299E-4</v>
      </c>
      <c r="L936" s="107">
        <f>L210/SUMIFS(L$3:L$722,$B$3:$B$722,$B936)*SUMIFS(Calculations!$E$3:$E$53,Calculations!$A$3:$A$53,$B936)</f>
        <v>3.3479091592988756E-4</v>
      </c>
      <c r="M936" s="107">
        <f>M210/SUMIFS(M$3:M$722,$B$3:$B$722,$B936)*SUMIFS(Calculations!$E$3:$E$53,Calculations!$A$3:$A$53,$B936)</f>
        <v>3.5512349753808326E-4</v>
      </c>
      <c r="N936" s="107">
        <f>N210/SUMIFS(N$3:N$722,$B$3:$B$722,$B936)*SUMIFS(Calculations!$E$3:$E$53,Calculations!$A$3:$A$53,$B936)</f>
        <v>3.7450322523598138E-4</v>
      </c>
      <c r="O936" s="107">
        <f>O210/SUMIFS(O$3:O$722,$B$3:$B$722,$B936)*SUMIFS(Calculations!$E$3:$E$53,Calculations!$A$3:$A$53,$B936)</f>
        <v>4.085447405308936E-4</v>
      </c>
      <c r="P936" s="107">
        <f>P210/SUMIFS(P$3:P$722,$B$3:$B$722,$B936)*SUMIFS(Calculations!$E$3:$E$53,Calculations!$A$3:$A$53,$B936)</f>
        <v>4.4224510962179403E-4</v>
      </c>
      <c r="Q936" s="107">
        <f>Q210/SUMIFS(Q$3:Q$722,$B$3:$B$722,$B936)*SUMIFS(Calculations!$E$3:$E$53,Calculations!$A$3:$A$53,$B936)</f>
        <v>4.876197294968168E-4</v>
      </c>
      <c r="R936" s="107">
        <f>R210/SUMIFS(R$3:R$722,$B$3:$B$722,$B936)*SUMIFS(Calculations!$E$3:$E$53,Calculations!$A$3:$A$53,$B936)</f>
        <v>5.3287655803092577E-4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3.2898656994871452E-5</v>
      </c>
      <c r="G938" s="107">
        <f>G212/SUMIFS(G$3:G$722,$B$3:$B$722,$B938)*SUMIFS(Calculations!$E$3:$E$53,Calculations!$A$3:$A$53,$B938)</f>
        <v>3.3100387091880588E-5</v>
      </c>
      <c r="H938" s="107">
        <f>H212/SUMIFS(H$3:H$722,$B$3:$B$722,$B938)*SUMIFS(Calculations!$E$3:$E$53,Calculations!$A$3:$A$53,$B938)</f>
        <v>3.33046064156092E-5</v>
      </c>
      <c r="I938" s="107">
        <f>I212/SUMIFS(I$3:I$722,$B$3:$B$722,$B938)*SUMIFS(Calculations!$E$3:$E$53,Calculations!$A$3:$A$53,$B938)</f>
        <v>3.2974630551161293E-5</v>
      </c>
      <c r="J938" s="107">
        <f>J212/SUMIFS(J$3:J$722,$B$3:$B$722,$B938)*SUMIFS(Calculations!$E$3:$E$53,Calculations!$A$3:$A$53,$B938)</f>
        <v>3.2651129217612064E-5</v>
      </c>
      <c r="K938" s="107">
        <f>K212/SUMIFS(K$3:K$722,$B$3:$B$722,$B938)*SUMIFS(Calculations!$E$3:$E$53,Calculations!$A$3:$A$53,$B938)</f>
        <v>1.2041370473029989E-2</v>
      </c>
      <c r="L938" s="107">
        <f>L212/SUMIFS(L$3:L$722,$B$3:$B$722,$B938)*SUMIFS(Calculations!$E$3:$E$53,Calculations!$A$3:$A$53,$B938)</f>
        <v>2.2666582669442551E-2</v>
      </c>
      <c r="M938" s="107">
        <f>M212/SUMIFS(M$3:M$722,$B$3:$B$722,$B938)*SUMIFS(Calculations!$E$3:$E$53,Calculations!$A$3:$A$53,$B938)</f>
        <v>2.7142982303496908E-2</v>
      </c>
      <c r="N938" s="107">
        <f>N212/SUMIFS(N$3:N$722,$B$3:$B$722,$B938)*SUMIFS(Calculations!$E$3:$E$53,Calculations!$A$3:$A$53,$B938)</f>
        <v>3.1409602629760634E-2</v>
      </c>
      <c r="O938" s="107">
        <f>O212/SUMIFS(O$3:O$722,$B$3:$B$722,$B938)*SUMIFS(Calculations!$E$3:$E$53,Calculations!$A$3:$A$53,$B938)</f>
        <v>3.2400917386220147E-2</v>
      </c>
      <c r="P938" s="107">
        <f>P212/SUMIFS(P$3:P$722,$B$3:$B$722,$B938)*SUMIFS(Calculations!$E$3:$E$53,Calculations!$A$3:$A$53,$B938)</f>
        <v>3.3382297706353384E-2</v>
      </c>
      <c r="Q938" s="107">
        <f>Q212/SUMIFS(Q$3:Q$722,$B$3:$B$722,$B938)*SUMIFS(Calculations!$E$3:$E$53,Calculations!$A$3:$A$53,$B938)</f>
        <v>3.417168224351827E-2</v>
      </c>
      <c r="R938" s="107">
        <f>R212/SUMIFS(R$3:R$722,$B$3:$B$722,$B938)*SUMIFS(Calculations!$E$3:$E$53,Calculations!$A$3:$A$53,$B938)</f>
        <v>3.495901755881891E-2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4.7593212545472434E-2</v>
      </c>
      <c r="G1120" s="107">
        <f>G394/SUMIFS(G$3:G$722,$B$3:$B$722,$B1120)*SUMIFS(Calculations!$E$3:$E$53,Calculations!$A$3:$A$53,$B1120)</f>
        <v>4.3096546597170292E-2</v>
      </c>
      <c r="H1120" s="107">
        <f>H394/SUMIFS(H$3:H$722,$B$3:$B$722,$B1120)*SUMIFS(Calculations!$E$3:$E$53,Calculations!$A$3:$A$53,$B1120)</f>
        <v>3.8644055050092267E-2</v>
      </c>
      <c r="I1120" s="107">
        <f>I394/SUMIFS(I$3:I$722,$B$3:$B$722,$B1120)*SUMIFS(Calculations!$E$3:$E$53,Calculations!$A$3:$A$53,$B1120)</f>
        <v>3.7915284651178723E-2</v>
      </c>
      <c r="J1120" s="107">
        <f>J394/SUMIFS(J$3:J$722,$B$3:$B$722,$B1120)*SUMIFS(Calculations!$E$3:$E$53,Calculations!$A$3:$A$53,$B1120)</f>
        <v>3.71763927355118E-2</v>
      </c>
      <c r="K1120" s="107">
        <f>K394/SUMIFS(K$3:K$722,$B$3:$B$722,$B1120)*SUMIFS(Calculations!$E$3:$E$53,Calculations!$A$3:$A$53,$B1120)</f>
        <v>4.0777365131397098E-2</v>
      </c>
      <c r="L1120" s="107">
        <f>L394/SUMIFS(L$3:L$722,$B$3:$B$722,$B1120)*SUMIFS(Calculations!$E$3:$E$53,Calculations!$A$3:$A$53,$B1120)</f>
        <v>4.4191166588576539E-2</v>
      </c>
      <c r="M1120" s="107">
        <f>M394/SUMIFS(M$3:M$722,$B$3:$B$722,$B1120)*SUMIFS(Calculations!$E$3:$E$53,Calculations!$A$3:$A$53,$B1120)</f>
        <v>4.1647198756497104E-2</v>
      </c>
      <c r="N1120" s="107">
        <f>N394/SUMIFS(N$3:N$722,$B$3:$B$722,$B1120)*SUMIFS(Calculations!$E$3:$E$53,Calculations!$A$3:$A$53,$B1120)</f>
        <v>3.9052570076928264E-2</v>
      </c>
      <c r="O1120" s="107">
        <f>O394/SUMIFS(O$3:O$722,$B$3:$B$722,$B1120)*SUMIFS(Calculations!$E$3:$E$53,Calculations!$A$3:$A$53,$B1120)</f>
        <v>3.8263375384865482E-2</v>
      </c>
      <c r="P1120" s="107">
        <f>P394/SUMIFS(P$3:P$722,$B$3:$B$722,$B1120)*SUMIFS(Calculations!$E$3:$E$53,Calculations!$A$3:$A$53,$B1120)</f>
        <v>3.7459030564024401E-2</v>
      </c>
      <c r="Q1120" s="107">
        <f>Q394/SUMIFS(Q$3:Q$722,$B$3:$B$722,$B1120)*SUMIFS(Calculations!$E$3:$E$53,Calculations!$A$3:$A$53,$B1120)</f>
        <v>3.9806133582342432E-2</v>
      </c>
      <c r="R1120" s="107">
        <f>R394/SUMIFS(R$3:R$722,$B$3:$B$722,$B1120)*SUMIFS(Calculations!$E$3:$E$53,Calculations!$A$3:$A$53,$B1120)</f>
        <v>4.2069425076682966E-2</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7.2270001057321382E-3</v>
      </c>
      <c r="G1123" s="107">
        <f>G397/SUMIFS(G$3:G$722,$B$3:$B$722,$B1123)*SUMIFS(Calculations!$E$3:$E$53,Calculations!$A$3:$A$53,$B1123)</f>
        <v>7.1913265350655895E-3</v>
      </c>
      <c r="H1123" s="107">
        <f>H397/SUMIFS(H$3:H$722,$B$3:$B$722,$B1123)*SUMIFS(Calculations!$E$3:$E$53,Calculations!$A$3:$A$53,$B1123)</f>
        <v>7.156003414853185E-3</v>
      </c>
      <c r="I1123" s="107">
        <f>I397/SUMIFS(I$3:I$722,$B$3:$B$722,$B1123)*SUMIFS(Calculations!$E$3:$E$53,Calculations!$A$3:$A$53,$B1123)</f>
        <v>7.205942987178633E-3</v>
      </c>
      <c r="J1123" s="107">
        <f>J397/SUMIFS(J$3:J$722,$B$3:$B$722,$B1123)*SUMIFS(Calculations!$E$3:$E$53,Calculations!$A$3:$A$53,$B1123)</f>
        <v>7.2565761445052062E-3</v>
      </c>
      <c r="K1123" s="107">
        <f>K397/SUMIFS(K$3:K$722,$B$3:$B$722,$B1123)*SUMIFS(Calculations!$E$3:$E$53,Calculations!$A$3:$A$53,$B1123)</f>
        <v>7.06295334251506E-3</v>
      </c>
      <c r="L1123" s="107">
        <f>L397/SUMIFS(L$3:L$722,$B$3:$B$722,$B1123)*SUMIFS(Calculations!$E$3:$E$53,Calculations!$A$3:$A$53,$B1123)</f>
        <v>6.8793946447776371E-3</v>
      </c>
      <c r="M1123" s="107">
        <f>M397/SUMIFS(M$3:M$722,$B$3:$B$722,$B1123)*SUMIFS(Calculations!$E$3:$E$53,Calculations!$A$3:$A$53,$B1123)</f>
        <v>7.0952371532689218E-3</v>
      </c>
      <c r="N1123" s="107">
        <f>N397/SUMIFS(N$3:N$722,$B$3:$B$722,$B1123)*SUMIFS(Calculations!$E$3:$E$53,Calculations!$A$3:$A$53,$B1123)</f>
        <v>7.3153779725590017E-3</v>
      </c>
      <c r="O1123" s="107">
        <f>O397/SUMIFS(O$3:O$722,$B$3:$B$722,$B1123)*SUMIFS(Calculations!$E$3:$E$53,Calculations!$A$3:$A$53,$B1123)</f>
        <v>7.384347710703904E-3</v>
      </c>
      <c r="P1123" s="107">
        <f>P397/SUMIFS(P$3:P$722,$B$3:$B$722,$B1123)*SUMIFS(Calculations!$E$3:$E$53,Calculations!$A$3:$A$53,$B1123)</f>
        <v>7.4546414572654969E-3</v>
      </c>
      <c r="Q1123" s="107">
        <f>Q397/SUMIFS(Q$3:Q$722,$B$3:$B$722,$B1123)*SUMIFS(Calculations!$E$3:$E$53,Calculations!$A$3:$A$53,$B1123)</f>
        <v>7.3191248849800283E-3</v>
      </c>
      <c r="R1123" s="107">
        <f>R397/SUMIFS(R$3:R$722,$B$3:$B$722,$B1123)*SUMIFS(Calculations!$E$3:$E$53,Calculations!$A$3:$A$53,$B1123)</f>
        <v>7.1884474059762801E-3</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4.7452785973059547E-2</v>
      </c>
      <c r="G1125" s="107">
        <f>G399/SUMIFS(G$3:G$722,$B$3:$B$722,$B1125)*SUMIFS(Calculations!$E$3:$E$53,Calculations!$A$3:$A$53,$B1125)</f>
        <v>5.2518922723283235E-2</v>
      </c>
      <c r="H1125" s="107">
        <f>H399/SUMIFS(H$3:H$722,$B$3:$B$722,$B1125)*SUMIFS(Calculations!$E$3:$E$53,Calculations!$A$3:$A$53,$B1125)</f>
        <v>5.7535290698144524E-2</v>
      </c>
      <c r="I1125" s="107">
        <f>I399/SUMIFS(I$3:I$722,$B$3:$B$722,$B1125)*SUMIFS(Calculations!$E$3:$E$53,Calculations!$A$3:$A$53,$B1125)</f>
        <v>5.7886087115024E-2</v>
      </c>
      <c r="J1125" s="107">
        <f>J399/SUMIFS(J$3:J$722,$B$3:$B$722,$B1125)*SUMIFS(Calculations!$E$3:$E$53,Calculations!$A$3:$A$53,$B1125)</f>
        <v>5.8241755562677196E-2</v>
      </c>
      <c r="K1125" s="107">
        <f>K399/SUMIFS(K$3:K$722,$B$3:$B$722,$B1125)*SUMIFS(Calculations!$E$3:$E$53,Calculations!$A$3:$A$53,$B1125)</f>
        <v>5.6256551338845114E-2</v>
      </c>
      <c r="L1125" s="107">
        <f>L399/SUMIFS(L$3:L$722,$B$3:$B$722,$B1125)*SUMIFS(Calculations!$E$3:$E$53,Calculations!$A$3:$A$53,$B1125)</f>
        <v>5.437453383716679E-2</v>
      </c>
      <c r="M1125" s="107">
        <f>M399/SUMIFS(M$3:M$722,$B$3:$B$722,$B1125)*SUMIFS(Calculations!$E$3:$E$53,Calculations!$A$3:$A$53,$B1125)</f>
        <v>5.5322724731900697E-2</v>
      </c>
      <c r="N1125" s="107">
        <f>N399/SUMIFS(N$3:N$722,$B$3:$B$722,$B1125)*SUMIFS(Calculations!$E$3:$E$53,Calculations!$A$3:$A$53,$B1125)</f>
        <v>5.6289798001522846E-2</v>
      </c>
      <c r="O1125" s="107">
        <f>O399/SUMIFS(O$3:O$722,$B$3:$B$722,$B1125)*SUMIFS(Calculations!$E$3:$E$53,Calculations!$A$3:$A$53,$B1125)</f>
        <v>5.666597840123435E-2</v>
      </c>
      <c r="P1125" s="107">
        <f>P399/SUMIFS(P$3:P$722,$B$3:$B$722,$B1125)*SUMIFS(Calculations!$E$3:$E$53,Calculations!$A$3:$A$53,$B1125)</f>
        <v>5.7049380316190196E-2</v>
      </c>
      <c r="Q1125" s="107">
        <f>Q399/SUMIFS(Q$3:Q$722,$B$3:$B$722,$B1125)*SUMIFS(Calculations!$E$3:$E$53,Calculations!$A$3:$A$53,$B1125)</f>
        <v>5.5662894750883887E-2</v>
      </c>
      <c r="R1125" s="107">
        <f>R399/SUMIFS(R$3:R$722,$B$3:$B$722,$B1125)*SUMIFS(Calculations!$E$3:$E$53,Calculations!$A$3:$A$53,$B1125)</f>
        <v>5.4325918502933564E-2</v>
      </c>
    </row>
    <row r="1126" spans="2:18" ht="15.75" customHeight="1">
      <c r="B1126" s="107" t="s">
        <v>562</v>
      </c>
      <c r="C1126" s="107" t="s">
        <v>449</v>
      </c>
      <c r="D1126" s="107" t="s">
        <v>645</v>
      </c>
      <c r="E1126" s="107" t="str">
        <f t="shared" si="306"/>
        <v>natural gas nonpeaker</v>
      </c>
      <c r="F1126" s="107">
        <f>F400/SUMIFS(F$3:F$722,$B$3:$B$722,$B1126)*SUMIFS(Calculations!$E$3:$E$53,Calculations!$A$3:$A$53,$B1126)</f>
        <v>9.2742303410672496E-4</v>
      </c>
      <c r="G1126" s="107">
        <f>G400/SUMIFS(G$3:G$722,$B$3:$B$722,$B1126)*SUMIFS(Calculations!$E$3:$E$53,Calculations!$A$3:$A$53,$B1126)</f>
        <v>6.7552987654991915E-4</v>
      </c>
      <c r="H1126" s="107">
        <f>H400/SUMIFS(H$3:H$722,$B$3:$B$722,$B1126)*SUMIFS(Calculations!$E$3:$E$53,Calculations!$A$3:$A$53,$B1126)</f>
        <v>4.2611127003503195E-4</v>
      </c>
      <c r="I1126" s="107">
        <f>I400/SUMIFS(I$3:I$722,$B$3:$B$722,$B1126)*SUMIFS(Calculations!$E$3:$E$53,Calculations!$A$3:$A$53,$B1126)</f>
        <v>5.3740270829777783E-4</v>
      </c>
      <c r="J1126" s="107">
        <f>J400/SUMIFS(J$3:J$722,$B$3:$B$722,$B1126)*SUMIFS(Calculations!$E$3:$E$53,Calculations!$A$3:$A$53,$B1126)</f>
        <v>6.502398160314084E-4</v>
      </c>
      <c r="K1126" s="107">
        <f>K400/SUMIFS(K$3:K$722,$B$3:$B$722,$B1126)*SUMIFS(Calculations!$E$3:$E$53,Calculations!$A$3:$A$53,$B1126)</f>
        <v>4.4729173298088811E-4</v>
      </c>
      <c r="L1126" s="107">
        <f>L400/SUMIFS(L$3:L$722,$B$3:$B$722,$B1126)*SUMIFS(Calculations!$E$3:$E$53,Calculations!$A$3:$A$53,$B1126)</f>
        <v>2.5489246259455999E-4</v>
      </c>
      <c r="M1126" s="107">
        <f>M400/SUMIFS(M$3:M$722,$B$3:$B$722,$B1126)*SUMIFS(Calculations!$E$3:$E$53,Calculations!$A$3:$A$53,$B1126)</f>
        <v>2.4450920555454421E-4</v>
      </c>
      <c r="N1126" s="107">
        <f>N400/SUMIFS(N$3:N$722,$B$3:$B$722,$B1126)*SUMIFS(Calculations!$E$3:$E$53,Calculations!$A$3:$A$53,$B1126)</f>
        <v>2.3391917522332779E-4</v>
      </c>
      <c r="O1126" s="107">
        <f>O400/SUMIFS(O$3:O$722,$B$3:$B$722,$B1126)*SUMIFS(Calculations!$E$3:$E$53,Calculations!$A$3:$A$53,$B1126)</f>
        <v>1.6432508503212004E-4</v>
      </c>
      <c r="P1126" s="107">
        <f>P400/SUMIFS(P$3:P$722,$B$3:$B$722,$B1126)*SUMIFS(Calculations!$E$3:$E$53,Calculations!$A$3:$A$53,$B1126)</f>
        <v>9.3395000770996463E-5</v>
      </c>
      <c r="Q1126" s="107">
        <f>Q400/SUMIFS(Q$3:Q$722,$B$3:$B$722,$B1126)*SUMIFS(Calculations!$E$3:$E$53,Calculations!$A$3:$A$53,$B1126)</f>
        <v>9.1697190025082109E-5</v>
      </c>
      <c r="R1126" s="107">
        <f>R400/SUMIFS(R$3:R$722,$B$3:$B$722,$B1126)*SUMIFS(Calculations!$E$3:$E$53,Calculations!$A$3:$A$53,$B1126)</f>
        <v>9.0060005551184704E-5</v>
      </c>
    </row>
    <row r="1127" spans="2:18" ht="15.75" customHeight="1">
      <c r="B1127" s="107" t="s">
        <v>562</v>
      </c>
      <c r="C1127" s="107" t="s">
        <v>449</v>
      </c>
      <c r="D1127" s="107" t="s">
        <v>646</v>
      </c>
      <c r="E1127" s="107" t="str">
        <f t="shared" si="306"/>
        <v>natural gas peaker</v>
      </c>
      <c r="F1127" s="107">
        <f>F401/SUMIFS(F$3:F$722,$B$3:$B$722,$B1127)*SUMIFS(Calculations!$E$3:$E$53,Calculations!$A$3:$A$53,$B1127)</f>
        <v>1.0940764364997626E-3</v>
      </c>
      <c r="G1127" s="107">
        <f>G401/SUMIFS(G$3:G$722,$B$3:$B$722,$B1127)*SUMIFS(Calculations!$E$3:$E$53,Calculations!$A$3:$A$53,$B1127)</f>
        <v>1.0036282962639534E-3</v>
      </c>
      <c r="H1127" s="107">
        <f>H401/SUMIFS(H$3:H$722,$B$3:$B$722,$B1127)*SUMIFS(Calculations!$E$3:$E$53,Calculations!$A$3:$A$53,$B1127)</f>
        <v>9.140687015600314E-4</v>
      </c>
      <c r="I1127" s="107">
        <f>I401/SUMIFS(I$3:I$722,$B$3:$B$722,$B1127)*SUMIFS(Calculations!$E$3:$E$53,Calculations!$A$3:$A$53,$B1127)</f>
        <v>8.0599426998129457E-4</v>
      </c>
      <c r="J1127" s="107">
        <f>J401/SUMIFS(J$3:J$722,$B$3:$B$722,$B1127)*SUMIFS(Calculations!$E$3:$E$53,Calculations!$A$3:$A$53,$B1127)</f>
        <v>6.9641884828074705E-4</v>
      </c>
      <c r="K1127" s="107">
        <f>K401/SUMIFS(K$3:K$722,$B$3:$B$722,$B1127)*SUMIFS(Calculations!$E$3:$E$53,Calculations!$A$3:$A$53,$B1127)</f>
        <v>6.6826051440864822E-4</v>
      </c>
      <c r="L1127" s="107">
        <f>L401/SUMIFS(L$3:L$722,$B$3:$B$722,$B1127)*SUMIFS(Calculations!$E$3:$E$53,Calculations!$A$3:$A$53,$B1127)</f>
        <v>6.4156579125160447E-4</v>
      </c>
      <c r="M1127" s="107">
        <f>M401/SUMIFS(M$3:M$722,$B$3:$B$722,$B1127)*SUMIFS(Calculations!$E$3:$E$53,Calculations!$A$3:$A$53,$B1127)</f>
        <v>6.3815050882828244E-4</v>
      </c>
      <c r="N1127" s="107">
        <f>N401/SUMIFS(N$3:N$722,$B$3:$B$722,$B1127)*SUMIFS(Calculations!$E$3:$E$53,Calculations!$A$3:$A$53,$B1127)</f>
        <v>6.3466721410551251E-4</v>
      </c>
      <c r="O1127" s="107">
        <f>O401/SUMIFS(O$3:O$722,$B$3:$B$722,$B1127)*SUMIFS(Calculations!$E$3:$E$53,Calculations!$A$3:$A$53,$B1127)</f>
        <v>5.8078822290281355E-4</v>
      </c>
      <c r="P1127" s="107">
        <f>P401/SUMIFS(P$3:P$722,$B$3:$B$722,$B1127)*SUMIFS(Calculations!$E$3:$E$53,Calculations!$A$3:$A$53,$B1127)</f>
        <v>5.2587491955461362E-4</v>
      </c>
      <c r="Q1127" s="107">
        <f>Q401/SUMIFS(Q$3:Q$722,$B$3:$B$722,$B1127)*SUMIFS(Calculations!$E$3:$E$53,Calculations!$A$3:$A$53,$B1127)</f>
        <v>5.1631513496168987E-4</v>
      </c>
      <c r="R1127" s="107">
        <f>R401/SUMIFS(R$3:R$722,$B$3:$B$722,$B1127)*SUMIFS(Calculations!$E$3:$E$53,Calculations!$A$3:$A$53,$B1127)</f>
        <v>5.0709671591999078E-4</v>
      </c>
    </row>
    <row r="1128" spans="2:18" ht="15.75" customHeight="1">
      <c r="B1128" s="107" t="s">
        <v>562</v>
      </c>
      <c r="C1128" s="107" t="s">
        <v>449</v>
      </c>
      <c r="D1128" s="107" t="s">
        <v>647</v>
      </c>
      <c r="E1128" s="107" t="str">
        <f t="shared" si="306"/>
        <v>nuclear</v>
      </c>
      <c r="F1128" s="107">
        <f>F402/SUMIFS(F$3:F$722,$B$3:$B$722,$B1128)*SUMIFS(Calculations!$E$3:$E$53,Calculations!$A$3:$A$53,$B1128)</f>
        <v>4.3677731245910414E-2</v>
      </c>
      <c r="G1128" s="107">
        <f>G402/SUMIFS(G$3:G$722,$B$3:$B$722,$B1128)*SUMIFS(Calculations!$E$3:$E$53,Calculations!$A$3:$A$53,$B1128)</f>
        <v>4.3462131327637321E-2</v>
      </c>
      <c r="H1128" s="107">
        <f>H402/SUMIFS(H$3:H$722,$B$3:$B$722,$B1128)*SUMIFS(Calculations!$E$3:$E$53,Calculations!$A$3:$A$53,$B1128)</f>
        <v>4.3248649422443941E-2</v>
      </c>
      <c r="I1128" s="107">
        <f>I402/SUMIFS(I$3:I$722,$B$3:$B$722,$B1128)*SUMIFS(Calculations!$E$3:$E$53,Calculations!$A$3:$A$53,$B1128)</f>
        <v>4.3546907356399163E-2</v>
      </c>
      <c r="J1128" s="107">
        <f>J402/SUMIFS(J$3:J$722,$B$3:$B$722,$B1128)*SUMIFS(Calculations!$E$3:$E$53,Calculations!$A$3:$A$53,$B1128)</f>
        <v>4.3849307641196107E-2</v>
      </c>
      <c r="K1128" s="107">
        <f>K402/SUMIFS(K$3:K$722,$B$3:$B$722,$B1128)*SUMIFS(Calculations!$E$3:$E$53,Calculations!$A$3:$A$53,$B1128)</f>
        <v>4.2679303269748115E-2</v>
      </c>
      <c r="L1128" s="107">
        <f>L402/SUMIFS(L$3:L$722,$B$3:$B$722,$B1128)*SUMIFS(Calculations!$E$3:$E$53,Calculations!$A$3:$A$53,$B1128)</f>
        <v>4.157011325409584E-2</v>
      </c>
      <c r="M1128" s="107">
        <f>M402/SUMIFS(M$3:M$722,$B$3:$B$722,$B1128)*SUMIFS(Calculations!$E$3:$E$53,Calculations!$A$3:$A$53,$B1128)</f>
        <v>4.1979948344846751E-2</v>
      </c>
      <c r="N1128" s="107">
        <f>N402/SUMIFS(N$3:N$722,$B$3:$B$722,$B1128)*SUMIFS(Calculations!$E$3:$E$53,Calculations!$A$3:$A$53,$B1128)</f>
        <v>4.2397944935427367E-2</v>
      </c>
      <c r="O1128" s="107">
        <f>O402/SUMIFS(O$3:O$722,$B$3:$B$722,$B1128)*SUMIFS(Calculations!$E$3:$E$53,Calculations!$A$3:$A$53,$B1128)</f>
        <v>4.2801031473605609E-2</v>
      </c>
      <c r="P1128" s="107">
        <f>P402/SUMIFS(P$3:P$722,$B$3:$B$722,$B1128)*SUMIFS(Calculations!$E$3:$E$53,Calculations!$A$3:$A$53,$B1128)</f>
        <v>4.3211856042745793E-2</v>
      </c>
      <c r="Q1128" s="107">
        <f>Q402/SUMIFS(Q$3:Q$722,$B$3:$B$722,$B1128)*SUMIFS(Calculations!$E$3:$E$53,Calculations!$A$3:$A$53,$B1128)</f>
        <v>4.2426315564833381E-2</v>
      </c>
      <c r="R1128" s="107">
        <f>R402/SUMIFS(R$3:R$722,$B$3:$B$722,$B1128)*SUMIFS(Calculations!$E$3:$E$53,Calculations!$A$3:$A$53,$B1128)</f>
        <v>4.1668825557686855E-2</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3.6783271609699031E-4</v>
      </c>
      <c r="G1130" s="107">
        <f>G404/SUMIFS(G$3:G$722,$B$3:$B$722,$B1130)*SUMIFS(Calculations!$E$3:$E$53,Calculations!$A$3:$A$53,$B1130)</f>
        <v>3.6601703791805309E-4</v>
      </c>
      <c r="H1130" s="107">
        <f>H404/SUMIFS(H$3:H$722,$B$3:$B$722,$B1130)*SUMIFS(Calculations!$E$3:$E$53,Calculations!$A$3:$A$53,$B1130)</f>
        <v>3.6421919662032792E-4</v>
      </c>
      <c r="I1130" s="107">
        <f>I404/SUMIFS(I$3:I$722,$B$3:$B$722,$B1130)*SUMIFS(Calculations!$E$3:$E$53,Calculations!$A$3:$A$53,$B1130)</f>
        <v>3.6673098060760858E-4</v>
      </c>
      <c r="J1130" s="107">
        <f>J404/SUMIFS(J$3:J$722,$B$3:$B$722,$B1130)*SUMIFS(Calculations!$E$3:$E$53,Calculations!$A$3:$A$53,$B1130)</f>
        <v>3.6927764946911856E-4</v>
      </c>
      <c r="K1130" s="107">
        <f>K404/SUMIFS(K$3:K$722,$B$3:$B$722,$B1130)*SUMIFS(Calculations!$E$3:$E$53,Calculations!$A$3:$A$53,$B1130)</f>
        <v>3.594244388393801E-4</v>
      </c>
      <c r="L1130" s="107">
        <f>L404/SUMIFS(L$3:L$722,$B$3:$B$722,$B1130)*SUMIFS(Calculations!$E$3:$E$53,Calculations!$A$3:$A$53,$B1130)</f>
        <v>3.5008337728496982E-4</v>
      </c>
      <c r="M1130" s="107">
        <f>M404/SUMIFS(M$3:M$722,$B$3:$B$722,$B1130)*SUMIFS(Calculations!$E$3:$E$53,Calculations!$A$3:$A$53,$B1130)</f>
        <v>3.5353481009254894E-4</v>
      </c>
      <c r="N1130" s="107">
        <f>N404/SUMIFS(N$3:N$722,$B$3:$B$722,$B1130)*SUMIFS(Calculations!$E$3:$E$53,Calculations!$A$3:$A$53,$B1130)</f>
        <v>3.570549751021944E-4</v>
      </c>
      <c r="O1130" s="107">
        <f>O404/SUMIFS(O$3:O$722,$B$3:$B$722,$B1130)*SUMIFS(Calculations!$E$3:$E$53,Calculations!$A$3:$A$53,$B1130)</f>
        <v>3.6044957486575514E-4</v>
      </c>
      <c r="P1130" s="107">
        <f>P404/SUMIFS(P$3:P$722,$B$3:$B$722,$B1130)*SUMIFS(Calculations!$E$3:$E$53,Calculations!$A$3:$A$53,$B1130)</f>
        <v>3.6390934058150201E-4</v>
      </c>
      <c r="Q1130" s="107">
        <f>Q404/SUMIFS(Q$3:Q$722,$B$3:$B$722,$B1130)*SUMIFS(Calculations!$E$3:$E$53,Calculations!$A$3:$A$53,$B1130)</f>
        <v>3.5729389881398337E-4</v>
      </c>
      <c r="R1130" s="107">
        <f>R404/SUMIFS(R$3:R$722,$B$3:$B$722,$B1130)*SUMIFS(Calculations!$E$3:$E$53,Calculations!$A$3:$A$53,$B1130)</f>
        <v>3.5091468453711717E-4</v>
      </c>
    </row>
    <row r="1131" spans="2:18" ht="15.75" customHeight="1">
      <c r="B1131" s="107" t="s">
        <v>562</v>
      </c>
      <c r="C1131" s="107" t="s">
        <v>449</v>
      </c>
      <c r="D1131" s="107" t="s">
        <v>650</v>
      </c>
      <c r="E1131" s="107" t="str">
        <f t="shared" si="306"/>
        <v>solar PV</v>
      </c>
      <c r="F1131" s="107">
        <f>F405/SUMIFS(F$3:F$722,$B$3:$B$722,$B1131)*SUMIFS(Calculations!$E$3:$E$53,Calculations!$A$3:$A$53,$B1131)</f>
        <v>5.7583416567285207E-4</v>
      </c>
      <c r="G1131" s="107">
        <f>G405/SUMIFS(G$3:G$722,$B$3:$B$722,$B1131)*SUMIFS(Calculations!$E$3:$E$53,Calculations!$A$3:$A$53,$B1131)</f>
        <v>6.0305526312460285E-4</v>
      </c>
      <c r="H1131" s="107">
        <f>H405/SUMIFS(H$3:H$722,$B$3:$B$722,$B1131)*SUMIFS(Calculations!$E$3:$E$53,Calculations!$A$3:$A$53,$B1131)</f>
        <v>6.3000894563060923E-4</v>
      </c>
      <c r="I1131" s="107">
        <f>I405/SUMIFS(I$3:I$722,$B$3:$B$722,$B1131)*SUMIFS(Calculations!$E$3:$E$53,Calculations!$A$3:$A$53,$B1131)</f>
        <v>6.5231157978926481E-4</v>
      </c>
      <c r="J1131" s="107">
        <f>J405/SUMIFS(J$3:J$722,$B$3:$B$722,$B1131)*SUMIFS(Calculations!$E$3:$E$53,Calculations!$A$3:$A$53,$B1131)</f>
        <v>6.7492396374788219E-4</v>
      </c>
      <c r="K1131" s="107">
        <f>K405/SUMIFS(K$3:K$722,$B$3:$B$722,$B1131)*SUMIFS(Calculations!$E$3:$E$53,Calculations!$A$3:$A$53,$B1131)</f>
        <v>6.7182882217683179E-4</v>
      </c>
      <c r="L1131" s="107">
        <f>L405/SUMIFS(L$3:L$722,$B$3:$B$722,$B1131)*SUMIFS(Calculations!$E$3:$E$53,Calculations!$A$3:$A$53,$B1131)</f>
        <v>6.6889455952669273E-4</v>
      </c>
      <c r="M1131" s="107">
        <f>M405/SUMIFS(M$3:M$722,$B$3:$B$722,$B1131)*SUMIFS(Calculations!$E$3:$E$53,Calculations!$A$3:$A$53,$B1131)</f>
        <v>7.0971910277288638E-4</v>
      </c>
      <c r="N1131" s="107">
        <f>N405/SUMIFS(N$3:N$722,$B$3:$B$722,$B1131)*SUMIFS(Calculations!$E$3:$E$53,Calculations!$A$3:$A$53,$B1131)</f>
        <v>7.5135663033953405E-4</v>
      </c>
      <c r="O1131" s="107">
        <f>O405/SUMIFS(O$3:O$722,$B$3:$B$722,$B1131)*SUMIFS(Calculations!$E$3:$E$53,Calculations!$A$3:$A$53,$B1131)</f>
        <v>8.0001804351849002E-4</v>
      </c>
      <c r="P1131" s="107">
        <f>P405/SUMIFS(P$3:P$722,$B$3:$B$722,$B1131)*SUMIFS(Calculations!$E$3:$E$53,Calculations!$A$3:$A$53,$B1131)</f>
        <v>8.4961360727348154E-4</v>
      </c>
      <c r="Q1131" s="107">
        <f>Q405/SUMIFS(Q$3:Q$722,$B$3:$B$722,$B1131)*SUMIFS(Calculations!$E$3:$E$53,Calculations!$A$3:$A$53,$B1131)</f>
        <v>8.7788099149010664E-4</v>
      </c>
      <c r="R1131" s="107">
        <f>R405/SUMIFS(R$3:R$722,$B$3:$B$722,$B1131)*SUMIFS(Calculations!$E$3:$E$53,Calculations!$A$3:$A$53,$B1131)</f>
        <v>9.0513898986743844E-4</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2.5555016838716121E-4</v>
      </c>
      <c r="G1133" s="107">
        <f>G407/SUMIFS(G$3:G$722,$B$3:$B$722,$B1133)*SUMIFS(Calculations!$E$3:$E$53,Calculations!$A$3:$A$53,$B1133)</f>
        <v>2.5428873392508382E-4</v>
      </c>
      <c r="H1133" s="107">
        <f>H407/SUMIFS(H$3:H$722,$B$3:$B$722,$B1133)*SUMIFS(Calculations!$E$3:$E$53,Calculations!$A$3:$A$53,$B1133)</f>
        <v>2.5303969155810222E-4</v>
      </c>
      <c r="I1133" s="107">
        <f>I407/SUMIFS(I$3:I$722,$B$3:$B$722,$B1133)*SUMIFS(Calculations!$E$3:$E$53,Calculations!$A$3:$A$53,$B1133)</f>
        <v>2.5478474248155647E-4</v>
      </c>
      <c r="J1133" s="107">
        <f>J407/SUMIFS(J$3:J$722,$B$3:$B$722,$B1133)*SUMIFS(Calculations!$E$3:$E$53,Calculations!$A$3:$A$53,$B1133)</f>
        <v>2.565540295185845E-4</v>
      </c>
      <c r="K1133" s="107">
        <f>K407/SUMIFS(K$3:K$722,$B$3:$B$722,$B1133)*SUMIFS(Calculations!$E$3:$E$53,Calculations!$A$3:$A$53,$B1133)</f>
        <v>2.4846780002687509E-4</v>
      </c>
      <c r="L1133" s="107">
        <f>L407/SUMIFS(L$3:L$722,$B$3:$B$722,$B1133)*SUMIFS(Calculations!$E$3:$E$53,Calculations!$A$3:$A$53,$B1133)</f>
        <v>2.4080187566338164E-4</v>
      </c>
      <c r="M1133" s="107">
        <f>M407/SUMIFS(M$3:M$722,$B$3:$B$722,$B1133)*SUMIFS(Calculations!$E$3:$E$53,Calculations!$A$3:$A$53,$B1133)</f>
        <v>1.1804237771762822E-3</v>
      </c>
      <c r="N1133" s="107">
        <f>N407/SUMIFS(N$3:N$722,$B$3:$B$722,$B1133)*SUMIFS(Calculations!$E$3:$E$53,Calculations!$A$3:$A$53,$B1133)</f>
        <v>2.1387574097299611E-3</v>
      </c>
      <c r="O1133" s="107">
        <f>O407/SUMIFS(O$3:O$722,$B$3:$B$722,$B1133)*SUMIFS(Calculations!$E$3:$E$53,Calculations!$A$3:$A$53,$B1133)</f>
        <v>2.1511324942094972E-3</v>
      </c>
      <c r="P1133" s="107">
        <f>P407/SUMIFS(P$3:P$722,$B$3:$B$722,$B1133)*SUMIFS(Calculations!$E$3:$E$53,Calculations!$A$3:$A$53,$B1133)</f>
        <v>2.1637451425315065E-3</v>
      </c>
      <c r="Q1133" s="107">
        <f>Q407/SUMIFS(Q$3:Q$722,$B$3:$B$722,$B1133)*SUMIFS(Calculations!$E$3:$E$53,Calculations!$A$3:$A$53,$B1133)</f>
        <v>2.1137903926074248E-3</v>
      </c>
      <c r="R1133" s="107">
        <f>R407/SUMIFS(R$3:R$722,$B$3:$B$722,$B1133)*SUMIFS(Calculations!$E$3:$E$53,Calculations!$A$3:$A$53,$B1133)</f>
        <v>2.065619451782635E-3</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4.9371795813202475E-4</v>
      </c>
      <c r="G1225" s="107">
        <f>G499/SUMIFS(G$3:G$722,$B$3:$B$722,$B1225)*SUMIFS(Calculations!$E$3:$E$53,Calculations!$A$3:$A$53,$B1225)</f>
        <v>4.706285601790363E-4</v>
      </c>
      <c r="H1225" s="107">
        <f>H499/SUMIFS(H$3:H$722,$B$3:$B$722,$B1225)*SUMIFS(Calculations!$E$3:$E$53,Calculations!$A$3:$A$53,$B1225)</f>
        <v>4.4738942178476464E-4</v>
      </c>
      <c r="I1225" s="107">
        <f>I499/SUMIFS(I$3:I$722,$B$3:$B$722,$B1225)*SUMIFS(Calculations!$E$3:$E$53,Calculations!$A$3:$A$53,$B1225)</f>
        <v>3.8620429664672174E-4</v>
      </c>
      <c r="J1225" s="107">
        <f>J499/SUMIFS(J$3:J$722,$B$3:$B$722,$B1225)*SUMIFS(Calculations!$E$3:$E$53,Calculations!$A$3:$A$53,$B1225)</f>
        <v>3.1975154314766634E-4</v>
      </c>
      <c r="K1225" s="107">
        <f>K499/SUMIFS(K$3:K$722,$B$3:$B$722,$B1225)*SUMIFS(Calculations!$E$3:$E$53,Calculations!$A$3:$A$53,$B1225)</f>
        <v>3.5240057814665734E-4</v>
      </c>
      <c r="L1225" s="107">
        <f>L499/SUMIFS(L$3:L$722,$B$3:$B$722,$B1225)*SUMIFS(Calculations!$E$3:$E$53,Calculations!$A$3:$A$53,$B1225)</f>
        <v>3.8737697444815681E-4</v>
      </c>
      <c r="M1225" s="107">
        <f>M499/SUMIFS(M$3:M$722,$B$3:$B$722,$B1225)*SUMIFS(Calculations!$E$3:$E$53,Calculations!$A$3:$A$53,$B1225)</f>
        <v>3.3161957320701821E-4</v>
      </c>
      <c r="N1225" s="107">
        <f>N499/SUMIFS(N$3:N$722,$B$3:$B$722,$B1225)*SUMIFS(Calculations!$E$3:$E$53,Calculations!$A$3:$A$53,$B1225)</f>
        <v>2.7049967350236179E-4</v>
      </c>
      <c r="O1225" s="107">
        <f>O499/SUMIFS(O$3:O$722,$B$3:$B$722,$B1225)*SUMIFS(Calculations!$E$3:$E$53,Calculations!$A$3:$A$53,$B1225)</f>
        <v>2.7467841611419571E-4</v>
      </c>
      <c r="P1225" s="107">
        <f>P499/SUMIFS(P$3:P$722,$B$3:$B$722,$B1225)*SUMIFS(Calculations!$E$3:$E$53,Calculations!$A$3:$A$53,$B1225)</f>
        <v>2.7872428412698143E-4</v>
      </c>
      <c r="Q1225" s="107">
        <f>Q499/SUMIFS(Q$3:Q$722,$B$3:$B$722,$B1225)*SUMIFS(Calculations!$E$3:$E$53,Calculations!$A$3:$A$53,$B1225)</f>
        <v>2.9829448123146321E-4</v>
      </c>
      <c r="R1225" s="107">
        <f>R499/SUMIFS(R$3:R$722,$B$3:$B$722,$B1225)*SUMIFS(Calculations!$E$3:$E$53,Calculations!$A$3:$A$53,$B1225)</f>
        <v>3.1774752292033112E-4</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7.2048400151284001E-5</v>
      </c>
      <c r="G1228" s="107">
        <f>G502/SUMIFS(G$3:G$722,$B$3:$B$722,$B1228)*SUMIFS(Calculations!$E$3:$E$53,Calculations!$A$3:$A$53,$B1228)</f>
        <v>7.2366491998489886E-5</v>
      </c>
      <c r="H1228" s="107">
        <f>H502/SUMIFS(H$3:H$722,$B$3:$B$722,$B1228)*SUMIFS(Calculations!$E$3:$E$53,Calculations!$A$3:$A$53,$B1228)</f>
        <v>7.2686646749789982E-5</v>
      </c>
      <c r="I1228" s="107">
        <f>I502/SUMIFS(I$3:I$722,$B$3:$B$722,$B1228)*SUMIFS(Calculations!$E$3:$E$53,Calculations!$A$3:$A$53,$B1228)</f>
        <v>7.5704715946835039E-5</v>
      </c>
      <c r="J1228" s="107">
        <f>J502/SUMIFS(J$3:J$722,$B$3:$B$722,$B1228)*SUMIFS(Calculations!$E$3:$E$53,Calculations!$A$3:$A$53,$B1228)</f>
        <v>7.8982620632685324E-5</v>
      </c>
      <c r="K1228" s="107">
        <f>K502/SUMIFS(K$3:K$722,$B$3:$B$722,$B1228)*SUMIFS(Calculations!$E$3:$E$53,Calculations!$A$3:$A$53,$B1228)</f>
        <v>8.1701677815566325E-5</v>
      </c>
      <c r="L1228" s="107">
        <f>L502/SUMIFS(L$3:L$722,$B$3:$B$722,$B1228)*SUMIFS(Calculations!$E$3:$E$53,Calculations!$A$3:$A$53,$B1228)</f>
        <v>8.4614560894586053E-5</v>
      </c>
      <c r="M1228" s="107">
        <f>M502/SUMIFS(M$3:M$722,$B$3:$B$722,$B1228)*SUMIFS(Calculations!$E$3:$E$53,Calculations!$A$3:$A$53,$B1228)</f>
        <v>8.8507268473702699E-5</v>
      </c>
      <c r="N1228" s="107">
        <f>N502/SUMIFS(N$3:N$722,$B$3:$B$722,$B1228)*SUMIFS(Calculations!$E$3:$E$53,Calculations!$A$3:$A$53,$B1228)</f>
        <v>9.2774359326560195E-5</v>
      </c>
      <c r="O1228" s="107">
        <f>O502/SUMIFS(O$3:O$722,$B$3:$B$722,$B1228)*SUMIFS(Calculations!$E$3:$E$53,Calculations!$A$3:$A$53,$B1228)</f>
        <v>9.1275521708572579E-5</v>
      </c>
      <c r="P1228" s="107">
        <f>P502/SUMIFS(P$3:P$722,$B$3:$B$722,$B1228)*SUMIFS(Calculations!$E$3:$E$53,Calculations!$A$3:$A$53,$B1228)</f>
        <v>8.982434374948924E-5</v>
      </c>
      <c r="Q1228" s="107">
        <f>Q502/SUMIFS(Q$3:Q$722,$B$3:$B$722,$B1228)*SUMIFS(Calculations!$E$3:$E$53,Calculations!$A$3:$A$53,$B1228)</f>
        <v>8.9554673454310808E-5</v>
      </c>
      <c r="R1228" s="107">
        <f>R502/SUMIFS(R$3:R$722,$B$3:$B$722,$B1228)*SUMIFS(Calculations!$E$3:$E$53,Calculations!$A$3:$A$53,$B1228)</f>
        <v>8.9286617518729346E-5</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9.8153451734365256E-4</v>
      </c>
      <c r="G1230" s="107">
        <f>G504/SUMIFS(G$3:G$722,$B$3:$B$722,$B1230)*SUMIFS(Calculations!$E$3:$E$53,Calculations!$A$3:$A$53,$B1230)</f>
        <v>1.0170156122839564E-3</v>
      </c>
      <c r="H1230" s="107">
        <f>H504/SUMIFS(H$3:H$722,$B$3:$B$722,$B1230)*SUMIFS(Calculations!$E$3:$E$53,Calculations!$A$3:$A$53,$B1230)</f>
        <v>1.0527268108772186E-3</v>
      </c>
      <c r="I1230" s="107">
        <f>I504/SUMIFS(I$3:I$722,$B$3:$B$722,$B1230)*SUMIFS(Calculations!$E$3:$E$53,Calculations!$A$3:$A$53,$B1230)</f>
        <v>1.0945892246465444E-3</v>
      </c>
      <c r="J1230" s="107">
        <f>J504/SUMIFS(J$3:J$722,$B$3:$B$722,$B1230)*SUMIFS(Calculations!$E$3:$E$53,Calculations!$A$3:$A$53,$B1230)</f>
        <v>1.1400557110974937E-3</v>
      </c>
      <c r="K1230" s="107">
        <f>K504/SUMIFS(K$3:K$722,$B$3:$B$722,$B1230)*SUMIFS(Calculations!$E$3:$E$53,Calculations!$A$3:$A$53,$B1230)</f>
        <v>1.170516934696881E-3</v>
      </c>
      <c r="L1230" s="107">
        <f>L504/SUMIFS(L$3:L$722,$B$3:$B$722,$B1230)*SUMIFS(Calculations!$E$3:$E$53,Calculations!$A$3:$A$53,$B1230)</f>
        <v>1.2031495631489521E-3</v>
      </c>
      <c r="M1230" s="107">
        <f>M504/SUMIFS(M$3:M$722,$B$3:$B$722,$B1230)*SUMIFS(Calculations!$E$3:$E$53,Calculations!$A$3:$A$53,$B1230)</f>
        <v>1.2565212046815202E-3</v>
      </c>
      <c r="N1230" s="107">
        <f>N504/SUMIFS(N$3:N$722,$B$3:$B$722,$B1230)*SUMIFS(Calculations!$E$3:$E$53,Calculations!$A$3:$A$53,$B1230)</f>
        <v>1.3150258929369089E-3</v>
      </c>
      <c r="O1230" s="107">
        <f>O504/SUMIFS(O$3:O$722,$B$3:$B$722,$B1230)*SUMIFS(Calculations!$E$3:$E$53,Calculations!$A$3:$A$53,$B1230)</f>
        <v>1.2873306671439422E-3</v>
      </c>
      <c r="P1230" s="107">
        <f>P504/SUMIFS(P$3:P$722,$B$3:$B$722,$B1230)*SUMIFS(Calculations!$E$3:$E$53,Calculations!$A$3:$A$53,$B1230)</f>
        <v>1.2605160871252265E-3</v>
      </c>
      <c r="Q1230" s="107">
        <f>Q504/SUMIFS(Q$3:Q$722,$B$3:$B$722,$B1230)*SUMIFS(Calculations!$E$3:$E$53,Calculations!$A$3:$A$53,$B1230)</f>
        <v>1.2559359578995311E-3</v>
      </c>
      <c r="R1230" s="107">
        <f>R504/SUMIFS(R$3:R$722,$B$3:$B$722,$B1230)*SUMIFS(Calculations!$E$3:$E$53,Calculations!$A$3:$A$53,$B1230)</f>
        <v>1.2513832472501605E-3</v>
      </c>
    </row>
    <row r="1231" spans="2:18" ht="15.75" customHeight="1">
      <c r="B1231" s="107" t="s">
        <v>571</v>
      </c>
      <c r="C1231" s="107" t="s">
        <v>449</v>
      </c>
      <c r="D1231" s="107" t="s">
        <v>645</v>
      </c>
      <c r="E1231" s="107" t="str">
        <f t="shared" si="307"/>
        <v>natural gas nonpeaker</v>
      </c>
      <c r="F1231" s="107">
        <f>F505/SUMIFS(F$3:F$722,$B$3:$B$722,$B1231)*SUMIFS(Calculations!$E$3:$E$53,Calculations!$A$3:$A$53,$B1231)</f>
        <v>1.1801805971579386E-3</v>
      </c>
      <c r="G1231" s="107">
        <f>G505/SUMIFS(G$3:G$722,$B$3:$B$722,$B1231)*SUMIFS(Calculations!$E$3:$E$53,Calculations!$A$3:$A$53,$B1231)</f>
        <v>1.1705726104715194E-3</v>
      </c>
      <c r="H1231" s="107">
        <f>H505/SUMIFS(H$3:H$722,$B$3:$B$722,$B1231)*SUMIFS(Calculations!$E$3:$E$53,Calculations!$A$3:$A$53,$B1231)</f>
        <v>1.160902313621397E-3</v>
      </c>
      <c r="I1231" s="107">
        <f>I505/SUMIFS(I$3:I$722,$B$3:$B$722,$B1231)*SUMIFS(Calculations!$E$3:$E$53,Calculations!$A$3:$A$53,$B1231)</f>
        <v>1.176226730062468E-3</v>
      </c>
      <c r="J1231" s="107">
        <f>J505/SUMIFS(J$3:J$722,$B$3:$B$722,$B1231)*SUMIFS(Calculations!$E$3:$E$53,Calculations!$A$3:$A$53,$B1231)</f>
        <v>1.1928704758418192E-3</v>
      </c>
      <c r="K1231" s="107">
        <f>K505/SUMIFS(K$3:K$722,$B$3:$B$722,$B1231)*SUMIFS(Calculations!$E$3:$E$53,Calculations!$A$3:$A$53,$B1231)</f>
        <v>1.0905268762472472E-3</v>
      </c>
      <c r="L1231" s="107">
        <f>L505/SUMIFS(L$3:L$722,$B$3:$B$722,$B1231)*SUMIFS(Calculations!$E$3:$E$53,Calculations!$A$3:$A$53,$B1231)</f>
        <v>9.8088779201543561E-4</v>
      </c>
      <c r="M1231" s="107">
        <f>M505/SUMIFS(M$3:M$722,$B$3:$B$722,$B1231)*SUMIFS(Calculations!$E$3:$E$53,Calculations!$A$3:$A$53,$B1231)</f>
        <v>9.6877306754139319E-4</v>
      </c>
      <c r="N1231" s="107">
        <f>N505/SUMIFS(N$3:N$722,$B$3:$B$722,$B1231)*SUMIFS(Calculations!$E$3:$E$53,Calculations!$A$3:$A$53,$B1231)</f>
        <v>9.554932028360654E-4</v>
      </c>
      <c r="O1231" s="107">
        <f>O505/SUMIFS(O$3:O$722,$B$3:$B$722,$B1231)*SUMIFS(Calculations!$E$3:$E$53,Calculations!$A$3:$A$53,$B1231)</f>
        <v>9.2676207406590296E-4</v>
      </c>
      <c r="P1231" s="107">
        <f>P505/SUMIFS(P$3:P$722,$B$3:$B$722,$B1231)*SUMIFS(Calculations!$E$3:$E$53,Calculations!$A$3:$A$53,$B1231)</f>
        <v>8.9894453045045466E-4</v>
      </c>
      <c r="Q1231" s="107">
        <f>Q505/SUMIFS(Q$3:Q$722,$B$3:$B$722,$B1231)*SUMIFS(Calculations!$E$3:$E$53,Calculations!$A$3:$A$53,$B1231)</f>
        <v>8.5278244861560696E-4</v>
      </c>
      <c r="R1231" s="107">
        <f>R505/SUMIFS(R$3:R$722,$B$3:$B$722,$B1231)*SUMIFS(Calculations!$E$3:$E$53,Calculations!$A$3:$A$53,$B1231)</f>
        <v>8.0689671238188404E-4</v>
      </c>
    </row>
    <row r="1232" spans="2:18" ht="15.75" customHeight="1">
      <c r="B1232" s="107" t="s">
        <v>571</v>
      </c>
      <c r="C1232" s="107" t="s">
        <v>449</v>
      </c>
      <c r="D1232" s="107" t="s">
        <v>646</v>
      </c>
      <c r="E1232" s="107" t="str">
        <f t="shared" si="307"/>
        <v>natural gas peaker</v>
      </c>
      <c r="F1232" s="107">
        <f>F506/SUMIFS(F$3:F$722,$B$3:$B$722,$B1232)*SUMIFS(Calculations!$E$3:$E$53,Calculations!$A$3:$A$53,$B1232)</f>
        <v>5.2087480128144593E-6</v>
      </c>
      <c r="G1232" s="107">
        <f>G506/SUMIFS(G$3:G$722,$B$3:$B$722,$B1232)*SUMIFS(Calculations!$E$3:$E$53,Calculations!$A$3:$A$53,$B1232)</f>
        <v>5.2255834297619658E-6</v>
      </c>
      <c r="H1232" s="107">
        <f>H506/SUMIFS(H$3:H$722,$B$3:$B$722,$B1232)*SUMIFS(Calculations!$E$3:$E$53,Calculations!$A$3:$A$53,$B1232)</f>
        <v>5.2425280285412429E-6</v>
      </c>
      <c r="I1232" s="107">
        <f>I506/SUMIFS(I$3:I$722,$B$3:$B$722,$B1232)*SUMIFS(Calculations!$E$3:$E$53,Calculations!$A$3:$A$53,$B1232)</f>
        <v>5.3510192664521567E-6</v>
      </c>
      <c r="J1232" s="107">
        <f>J506/SUMIFS(J$3:J$722,$B$3:$B$722,$B1232)*SUMIFS(Calculations!$E$3:$E$53,Calculations!$A$3:$A$53,$B1232)</f>
        <v>5.4688508713305568E-6</v>
      </c>
      <c r="K1232" s="107">
        <f>K506/SUMIFS(K$3:K$722,$B$3:$B$722,$B1232)*SUMIFS(Calculations!$E$3:$E$53,Calculations!$A$3:$A$53,$B1232)</f>
        <v>4.1007089700969519E-6</v>
      </c>
      <c r="L1232" s="107">
        <f>L506/SUMIFS(L$3:L$722,$B$3:$B$722,$B1232)*SUMIFS(Calculations!$E$3:$E$53,Calculations!$A$3:$A$53,$B1232)</f>
        <v>2.6350401276422701E-6</v>
      </c>
      <c r="M1232" s="107">
        <f>M506/SUMIFS(M$3:M$722,$B$3:$B$722,$B1232)*SUMIFS(Calculations!$E$3:$E$53,Calculations!$A$3:$A$53,$B1232)</f>
        <v>2.6222993602180831E-6</v>
      </c>
      <c r="N1232" s="107">
        <f>N506/SUMIFS(N$3:N$722,$B$3:$B$722,$B1232)*SUMIFS(Calculations!$E$3:$E$53,Calculations!$A$3:$A$53,$B1232)</f>
        <v>2.6083332425405584E-6</v>
      </c>
      <c r="O1232" s="107">
        <f>O506/SUMIFS(O$3:O$722,$B$3:$B$722,$B1232)*SUMIFS(Calculations!$E$3:$E$53,Calculations!$A$3:$A$53,$B1232)</f>
        <v>2.5661937116125542E-6</v>
      </c>
      <c r="P1232" s="107">
        <f>P506/SUMIFS(P$3:P$722,$B$3:$B$722,$B1232)*SUMIFS(Calculations!$E$3:$E$53,Calculations!$A$3:$A$53,$B1232)</f>
        <v>2.5253941228145789E-6</v>
      </c>
      <c r="Q1232" s="107">
        <f>Q506/SUMIFS(Q$3:Q$722,$B$3:$B$722,$B1232)*SUMIFS(Calculations!$E$3:$E$53,Calculations!$A$3:$A$53,$B1232)</f>
        <v>2.517812394408741E-6</v>
      </c>
      <c r="R1232" s="107">
        <f>R506/SUMIFS(R$3:R$722,$B$3:$B$722,$B1232)*SUMIFS(Calculations!$E$3:$E$53,Calculations!$A$3:$A$53,$B1232)</f>
        <v>2.5102760534120182E-6</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7.7423009324690512E-6</v>
      </c>
      <c r="G1235" s="107">
        <f>G509/SUMIFS(G$3:G$722,$B$3:$B$722,$B1235)*SUMIFS(Calculations!$E$3:$E$53,Calculations!$A$3:$A$53,$B1235)</f>
        <v>4.2163810548749055E-6</v>
      </c>
      <c r="H1235" s="107">
        <f>H509/SUMIFS(H$3:H$722,$B$3:$B$722,$B1235)*SUMIFS(Calculations!$E$3:$E$53,Calculations!$A$3:$A$53,$B1235)</f>
        <v>6.6759471712114654E-7</v>
      </c>
      <c r="I1235" s="107">
        <f>I509/SUMIFS(I$3:I$722,$B$3:$B$722,$B1235)*SUMIFS(Calculations!$E$3:$E$53,Calculations!$A$3:$A$53,$B1235)</f>
        <v>6.9514641966524788E-7</v>
      </c>
      <c r="J1235" s="107">
        <f>J509/SUMIFS(J$3:J$722,$B$3:$B$722,$B1235)*SUMIFS(Calculations!$E$3:$E$53,Calculations!$A$3:$A$53,$B1235)</f>
        <v>7.2507013876383138E-7</v>
      </c>
      <c r="K1235" s="107">
        <f>K509/SUMIFS(K$3:K$722,$B$3:$B$722,$B1235)*SUMIFS(Calculations!$E$3:$E$53,Calculations!$A$3:$A$53,$B1235)</f>
        <v>7.5002377159265663E-7</v>
      </c>
      <c r="L1235" s="107">
        <f>L509/SUMIFS(L$3:L$722,$B$3:$B$722,$B1235)*SUMIFS(Calculations!$E$3:$E$53,Calculations!$A$3:$A$53,$B1235)</f>
        <v>7.7675620490990669E-7</v>
      </c>
      <c r="M1235" s="107">
        <f>M509/SUMIFS(M$3:M$722,$B$3:$B$722,$B1235)*SUMIFS(Calculations!$E$3:$E$53,Calculations!$A$3:$A$53,$B1235)</f>
        <v>8.1239489541396888E-7</v>
      </c>
      <c r="N1235" s="107">
        <f>N509/SUMIFS(N$3:N$722,$B$3:$B$722,$B1235)*SUMIFS(Calculations!$E$3:$E$53,Calculations!$A$3:$A$53,$B1235)</f>
        <v>8.5146115640761167E-7</v>
      </c>
      <c r="O1235" s="107">
        <f>O509/SUMIFS(O$3:O$722,$B$3:$B$722,$B1235)*SUMIFS(Calculations!$E$3:$E$53,Calculations!$A$3:$A$53,$B1235)</f>
        <v>8.3770517877820218E-7</v>
      </c>
      <c r="P1235" s="107">
        <f>P509/SUMIFS(P$3:P$722,$B$3:$B$722,$B1235)*SUMIFS(Calculations!$E$3:$E$53,Calculations!$A$3:$A$53,$B1235)</f>
        <v>8.2438661024090816E-7</v>
      </c>
      <c r="Q1235" s="107">
        <f>Q509/SUMIFS(Q$3:Q$722,$B$3:$B$722,$B1235)*SUMIFS(Calculations!$E$3:$E$53,Calculations!$A$3:$A$53,$B1235)</f>
        <v>8.2191163996843034E-7</v>
      </c>
      <c r="R1235" s="107">
        <f>R509/SUMIFS(R$3:R$722,$B$3:$B$722,$B1235)*SUMIFS(Calculations!$E$3:$E$53,Calculations!$A$3:$A$53,$B1235)</f>
        <v>8.1945148590701859E-7</v>
      </c>
    </row>
    <row r="1236" spans="2:18" ht="15.75" customHeight="1">
      <c r="B1236" s="107" t="s">
        <v>571</v>
      </c>
      <c r="C1236" s="107" t="s">
        <v>449</v>
      </c>
      <c r="D1236" s="107" t="s">
        <v>650</v>
      </c>
      <c r="E1236" s="107" t="str">
        <f t="shared" si="307"/>
        <v>solar PV</v>
      </c>
      <c r="F1236" s="107">
        <f>F510/SUMIFS(F$3:F$722,$B$3:$B$722,$B1236)*SUMIFS(Calculations!$E$3:$E$53,Calculations!$A$3:$A$53,$B1236)</f>
        <v>2.7856855394284294E-7</v>
      </c>
      <c r="G1236" s="107">
        <f>G510/SUMIFS(G$3:G$722,$B$3:$B$722,$B1236)*SUMIFS(Calculations!$E$3:$E$53,Calculations!$A$3:$A$53,$B1236)</f>
        <v>6.7800813782616892E-7</v>
      </c>
      <c r="H1236" s="107">
        <f>H510/SUMIFS(H$3:H$722,$B$3:$B$722,$B1236)*SUMIFS(Calculations!$E$3:$E$53,Calculations!$A$3:$A$53,$B1236)</f>
        <v>1.0800381859424135E-6</v>
      </c>
      <c r="I1236" s="107">
        <f>I510/SUMIFS(I$3:I$722,$B$3:$B$722,$B1236)*SUMIFS(Calculations!$E$3:$E$53,Calculations!$A$3:$A$53,$B1236)</f>
        <v>1.82343047046676E-6</v>
      </c>
      <c r="J1236" s="107">
        <f>J510/SUMIFS(J$3:J$722,$B$3:$B$722,$B1236)*SUMIFS(Calculations!$E$3:$E$53,Calculations!$A$3:$A$53,$B1236)</f>
        <v>2.6308238381380869E-6</v>
      </c>
      <c r="K1236" s="107">
        <f>K510/SUMIFS(K$3:K$722,$B$3:$B$722,$B1236)*SUMIFS(Calculations!$E$3:$E$53,Calculations!$A$3:$A$53,$B1236)</f>
        <v>4.1417525619661242E-6</v>
      </c>
      <c r="L1236" s="107">
        <f>L510/SUMIFS(L$3:L$722,$B$3:$B$722,$B1236)*SUMIFS(Calculations!$E$3:$E$53,Calculations!$A$3:$A$53,$B1236)</f>
        <v>5.7603866756408897E-6</v>
      </c>
      <c r="M1236" s="107">
        <f>M510/SUMIFS(M$3:M$722,$B$3:$B$722,$B1236)*SUMIFS(Calculations!$E$3:$E$53,Calculations!$A$3:$A$53,$B1236)</f>
        <v>8.7646013083693817E-6</v>
      </c>
      <c r="N1236" s="107">
        <f>N510/SUMIFS(N$3:N$722,$B$3:$B$722,$B1236)*SUMIFS(Calculations!$E$3:$E$53,Calculations!$A$3:$A$53,$B1236)</f>
        <v>1.2057747921310007E-5</v>
      </c>
      <c r="O1236" s="107">
        <f>O510/SUMIFS(O$3:O$722,$B$3:$B$722,$B1236)*SUMIFS(Calculations!$E$3:$E$53,Calculations!$A$3:$A$53,$B1236)</f>
        <v>1.6188743194476777E-5</v>
      </c>
      <c r="P1236" s="107">
        <f>P510/SUMIFS(P$3:P$722,$B$3:$B$722,$B1236)*SUMIFS(Calculations!$E$3:$E$53,Calculations!$A$3:$A$53,$B1236)</f>
        <v>2.0188382126375241E-5</v>
      </c>
      <c r="Q1236" s="107">
        <f>Q510/SUMIFS(Q$3:Q$722,$B$3:$B$722,$B1236)*SUMIFS(Calculations!$E$3:$E$53,Calculations!$A$3:$A$53,$B1236)</f>
        <v>2.6366482725408103E-5</v>
      </c>
      <c r="R1236" s="107">
        <f>R510/SUMIFS(R$3:R$722,$B$3:$B$722,$B1236)*SUMIFS(Calculations!$E$3:$E$53,Calculations!$A$3:$A$53,$B1236)</f>
        <v>3.2507598620632406E-5</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2.4264796918409124E-6</v>
      </c>
      <c r="G1238" s="107">
        <f>G512/SUMIFS(G$3:G$722,$B$3:$B$722,$B1238)*SUMIFS(Calculations!$E$3:$E$53,Calculations!$A$3:$A$53,$B1238)</f>
        <v>2.4343224205016766E-6</v>
      </c>
      <c r="H1238" s="107">
        <f>H512/SUMIFS(H$3:H$722,$B$3:$B$722,$B1238)*SUMIFS(Calculations!$E$3:$E$53,Calculations!$A$3:$A$53,$B1238)</f>
        <v>2.4422160111924059E-6</v>
      </c>
      <c r="I1238" s="107">
        <f>I512/SUMIFS(I$3:I$722,$B$3:$B$722,$B1238)*SUMIFS(Calculations!$E$3:$E$53,Calculations!$A$3:$A$53,$B1238)</f>
        <v>2.5430065168138051E-6</v>
      </c>
      <c r="J1238" s="107">
        <f>J512/SUMIFS(J$3:J$722,$B$3:$B$722,$B1238)*SUMIFS(Calculations!$E$3:$E$53,Calculations!$A$3:$A$53,$B1238)</f>
        <v>2.6524744080699352E-6</v>
      </c>
      <c r="K1238" s="107">
        <f>K512/SUMIFS(K$3:K$722,$B$3:$B$722,$B1238)*SUMIFS(Calculations!$E$3:$E$53,Calculations!$A$3:$A$53,$B1238)</f>
        <v>3.8999017765959911E-5</v>
      </c>
      <c r="L1238" s="107">
        <f>L512/SUMIFS(L$3:L$722,$B$3:$B$722,$B1238)*SUMIFS(Calculations!$E$3:$E$53,Calculations!$A$3:$A$53,$B1238)</f>
        <v>7.7936496460643545E-5</v>
      </c>
      <c r="M1238" s="107">
        <f>M512/SUMIFS(M$3:M$722,$B$3:$B$722,$B1238)*SUMIFS(Calculations!$E$3:$E$53,Calculations!$A$3:$A$53,$B1238)</f>
        <v>8.5517160508331332E-5</v>
      </c>
      <c r="N1238" s="107">
        <f>N512/SUMIFS(N$3:N$722,$B$3:$B$722,$B1238)*SUMIFS(Calculations!$E$3:$E$53,Calculations!$A$3:$A$53,$B1238)</f>
        <v>9.3826899053812943E-5</v>
      </c>
      <c r="O1238" s="107">
        <f>O512/SUMIFS(O$3:O$722,$B$3:$B$722,$B1238)*SUMIFS(Calculations!$E$3:$E$53,Calculations!$A$3:$A$53,$B1238)</f>
        <v>1.4349824885848581E-4</v>
      </c>
      <c r="P1238" s="107">
        <f>P512/SUMIFS(P$3:P$722,$B$3:$B$722,$B1238)*SUMIFS(Calculations!$E$3:$E$53,Calculations!$A$3:$A$53,$B1238)</f>
        <v>1.9159016166438468E-4</v>
      </c>
      <c r="Q1238" s="107">
        <f>Q512/SUMIFS(Q$3:Q$722,$B$3:$B$722,$B1238)*SUMIFS(Calculations!$E$3:$E$53,Calculations!$A$3:$A$53,$B1238)</f>
        <v>2.1686380201526982E-4</v>
      </c>
      <c r="R1238" s="107">
        <f>R512/SUMIFS(R$3:R$722,$B$3:$B$722,$B1238)*SUMIFS(Calculations!$E$3:$E$53,Calculations!$A$3:$A$53,$B1238)</f>
        <v>2.4198614374491083E-4</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1.0000000000000002</v>
      </c>
      <c r="H1449" s="95">
        <f t="shared" si="312"/>
        <v>1.0000000000000004</v>
      </c>
      <c r="I1449" s="95">
        <f t="shared" si="312"/>
        <v>1.0000000000000002</v>
      </c>
      <c r="J1449" s="95">
        <f t="shared" si="312"/>
        <v>1.0000000000000002</v>
      </c>
      <c r="K1449" s="95">
        <f t="shared" si="312"/>
        <v>0.99999999999999967</v>
      </c>
      <c r="L1449" s="95">
        <f t="shared" si="312"/>
        <v>1.0000000000000002</v>
      </c>
      <c r="M1449" s="95">
        <f t="shared" si="312"/>
        <v>1.0000000000000002</v>
      </c>
      <c r="N1449" s="95">
        <f t="shared" si="312"/>
        <v>0.99999999999999978</v>
      </c>
      <c r="O1449" s="95">
        <f t="shared" si="312"/>
        <v>1.0000000000000002</v>
      </c>
      <c r="P1449" s="95">
        <f t="shared" si="312"/>
        <v>1</v>
      </c>
      <c r="Q1449" s="95">
        <f t="shared" si="312"/>
        <v>0.99999999999999989</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MO</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3696.6347469000002</v>
      </c>
      <c r="R7" s="91">
        <f t="shared" si="2"/>
        <v>0.27709651190039075</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3880.1569</v>
      </c>
      <c r="R16" s="91">
        <f t="shared" si="2"/>
        <v>0.29085317220422657</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863.82335450000005</v>
      </c>
      <c r="R18" s="91">
        <f t="shared" si="2"/>
        <v>6.4751444169801789E-2</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2492.2799999999997</v>
      </c>
      <c r="R19" s="91">
        <f t="shared" si="2"/>
        <v>0.18681913198436634</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1923.0088499999999</v>
      </c>
      <c r="R30" s="91">
        <f t="shared" si="2"/>
        <v>0.14414706379510109</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35.362517099999998</v>
      </c>
      <c r="R39" s="91">
        <f t="shared" si="2"/>
        <v>2.6507433953666172E-3</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449.33731340000003</v>
      </c>
      <c r="R45" s="91">
        <f t="shared" si="2"/>
        <v>3.3681932550746786E-2</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13340.6036819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f t="shared" si="4"/>
        <v>1923.0088499999999</v>
      </c>
      <c r="M102" s="91" t="str">
        <f t="shared" si="5"/>
        <v>NE</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f t="shared" si="4"/>
        <v>429.20353979999999</v>
      </c>
      <c r="M110" s="91" t="str">
        <f t="shared" si="5"/>
        <v>IA</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f t="shared" si="6"/>
        <v>35.362517099999998</v>
      </c>
      <c r="M133" s="91" t="str">
        <f t="shared" si="7"/>
        <v>OK</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f t="shared" si="6"/>
        <v>1406.588</v>
      </c>
      <c r="M136" s="91" t="str">
        <f t="shared" si="7"/>
        <v>KS</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f t="shared" si="6"/>
        <v>1085.692</v>
      </c>
      <c r="M137" s="91" t="str">
        <f t="shared" si="7"/>
        <v>KS</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f t="shared" si="6"/>
        <v>192.920354</v>
      </c>
      <c r="M139" s="91" t="str">
        <f t="shared" si="7"/>
        <v>IA</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f t="shared" si="6"/>
        <v>206.63474690000001</v>
      </c>
      <c r="M142" s="91" t="str">
        <f t="shared" si="7"/>
        <v>AR</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f t="shared" si="6"/>
        <v>490</v>
      </c>
      <c r="M145" s="91" t="str">
        <f t="shared" si="7"/>
        <v>AR</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f t="shared" si="6"/>
        <v>241.6994607</v>
      </c>
      <c r="M172" s="91" t="str">
        <f t="shared" si="7"/>
        <v>IA</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f t="shared" si="6"/>
        <v>270.52289999999999</v>
      </c>
      <c r="M177" s="91" t="str">
        <f t="shared" si="7"/>
        <v>IL</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f t="shared" si="6"/>
        <v>3609.634</v>
      </c>
      <c r="M179" s="91" t="str">
        <f t="shared" si="7"/>
        <v>IL</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f t="shared" si="8"/>
        <v>3000</v>
      </c>
      <c r="M206" s="91" t="str">
        <f t="shared" si="9"/>
        <v>AR</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f t="shared" si="8"/>
        <v>449.33731340000003</v>
      </c>
      <c r="M207" s="91" t="str">
        <f t="shared" si="9"/>
        <v>TN</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13340.6036819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0.27709651190039075</v>
      </c>
      <c r="D5" s="91">
        <f t="shared" si="0"/>
        <v>0.27709651190039075</v>
      </c>
      <c r="E5" s="91">
        <f t="shared" si="1"/>
        <v>0.28675497357907226</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6.4751444169801789E-2</v>
      </c>
      <c r="D15" s="91">
        <f t="shared" si="0"/>
        <v>6.4751444169801789E-2</v>
      </c>
      <c r="E15" s="91">
        <f t="shared" si="1"/>
        <v>6.700841715680976E-2</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0.29085317220422657</v>
      </c>
      <c r="D17" s="91">
        <f t="shared" si="0"/>
        <v>0.29085317220422657</v>
      </c>
      <c r="E17" s="91">
        <f t="shared" si="1"/>
        <v>0.30099113532253285</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0.18681913198436634</v>
      </c>
      <c r="D19" s="91">
        <f t="shared" si="0"/>
        <v>0.18681913198436634</v>
      </c>
      <c r="E19" s="91">
        <f t="shared" si="1"/>
        <v>0.19333088998067116</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0.14414706379510109</v>
      </c>
      <c r="D32" s="91">
        <f t="shared" si="0"/>
        <v>0.14414706379510109</v>
      </c>
      <c r="E32" s="91">
        <f t="shared" si="1"/>
        <v>0.14917144639093802</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2.6507433953666172E-3</v>
      </c>
      <c r="D39" s="91">
        <f t="shared" si="0"/>
        <v>2.6507433953666172E-3</v>
      </c>
      <c r="E39" s="91">
        <f t="shared" si="1"/>
        <v>2.7431375699759671E-3</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3.3681932550746786E-2</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0.96631806744925319</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0.34477372611565948</v>
      </c>
      <c r="C60" s="91">
        <f>SUMIFS('ReEDs Generation Data'!H$729:H$1448,'ReEDs Generation Data'!$E$729:$E$1448,Calculations!$A60)</f>
        <v>0.33495043625912907</v>
      </c>
      <c r="D60" s="91">
        <f>SUMIFS('ReEDs Generation Data'!I$729:I$1448,'ReEDs Generation Data'!$E$729:$E$1448,Calculations!$A60)</f>
        <v>0.33706276693729065</v>
      </c>
      <c r="E60" s="91">
        <f>SUMIFS('ReEDs Generation Data'!J$729:J$1448,'ReEDs Generation Data'!$E$729:$E$1448,Calculations!$A60)</f>
        <v>0.33914810750017782</v>
      </c>
      <c r="F60" s="91">
        <f>SUMIFS('ReEDs Generation Data'!K$729:K$1448,'ReEDs Generation Data'!$E$729:$E$1448,Calculations!$A60)</f>
        <v>0.34811002943560476</v>
      </c>
      <c r="G60" s="91">
        <f>SUMIFS('ReEDs Generation Data'!L$729:L$1448,'ReEDs Generation Data'!$E$729:$E$1448,Calculations!$A60)</f>
        <v>0.35861412615345389</v>
      </c>
      <c r="H60" s="91">
        <f>SUMIFS('ReEDs Generation Data'!M$729:M$1448,'ReEDs Generation Data'!$E$729:$E$1448,Calculations!$A60)</f>
        <v>0.34022243901514271</v>
      </c>
      <c r="I60" s="91">
        <f>SUMIFS('ReEDs Generation Data'!N$729:N$1448,'ReEDs Generation Data'!$E$729:$E$1448,Calculations!$A60)</f>
        <v>0.32396270523199694</v>
      </c>
      <c r="J60" s="91">
        <f>SUMIFS('ReEDs Generation Data'!O$729:O$1448,'ReEDs Generation Data'!$E$729:$E$1448,Calculations!$A60)</f>
        <v>0.31986177202089877</v>
      </c>
      <c r="K60" s="91">
        <f>SUMIFS('ReEDs Generation Data'!P$729:P$1448,'ReEDs Generation Data'!$E$729:$E$1448,Calculations!$A60)</f>
        <v>0.31578046438676338</v>
      </c>
      <c r="L60" s="91">
        <f>SUMIFS('ReEDs Generation Data'!Q$729:Q$1448,'ReEDs Generation Data'!$E$729:$E$1448,Calculations!$A60)</f>
        <v>0.31995682510794282</v>
      </c>
      <c r="M60" s="91">
        <f>SUMIFS('ReEDs Generation Data'!R$729:R$1448,'ReEDs Generation Data'!$E$729:$E$1448,Calculations!$A60)</f>
        <v>0.32412213468007212</v>
      </c>
    </row>
    <row r="61" spans="1:33" ht="15.75" customHeight="1">
      <c r="A61" s="111" t="s">
        <v>634</v>
      </c>
      <c r="B61" s="91">
        <f>SUMIFS('ReEDs Generation Data'!G$729:G$1448,'ReEDs Generation Data'!$E$729:$E$1448,Calculations!$A61)</f>
        <v>0.15440888594686369</v>
      </c>
      <c r="C61" s="91">
        <f>SUMIFS('ReEDs Generation Data'!H$729:H$1448,'ReEDs Generation Data'!$E$729:$E$1448,Calculations!$A61)</f>
        <v>0.14746740872221833</v>
      </c>
      <c r="D61" s="91">
        <f>SUMIFS('ReEDs Generation Data'!I$729:I$1448,'ReEDs Generation Data'!$E$729:$E$1448,Calculations!$A61)</f>
        <v>0.14412192127243981</v>
      </c>
      <c r="E61" s="91">
        <f>SUMIFS('ReEDs Generation Data'!J$729:J$1448,'ReEDs Generation Data'!$E$729:$E$1448,Calculations!$A61)</f>
        <v>0.14061629620333682</v>
      </c>
      <c r="F61" s="91">
        <f>SUMIFS('ReEDs Generation Data'!K$729:K$1448,'ReEDs Generation Data'!$E$729:$E$1448,Calculations!$A61)</f>
        <v>0.12627611909629549</v>
      </c>
      <c r="G61" s="91">
        <f>SUMIFS('ReEDs Generation Data'!L$729:L$1448,'ReEDs Generation Data'!$E$729:$E$1448,Calculations!$A61)</f>
        <v>0.10976957338715733</v>
      </c>
      <c r="H61" s="91">
        <f>SUMIFS('ReEDs Generation Data'!M$729:M$1448,'ReEDs Generation Data'!$E$729:$E$1448,Calculations!$A61)</f>
        <v>0.13183356013124531</v>
      </c>
      <c r="I61" s="91">
        <f>SUMIFS('ReEDs Generation Data'!N$729:N$1448,'ReEDs Generation Data'!$E$729:$E$1448,Calculations!$A61)</f>
        <v>0.15038020667539084</v>
      </c>
      <c r="J61" s="91">
        <f>SUMIFS('ReEDs Generation Data'!O$729:O$1448,'ReEDs Generation Data'!$E$729:$E$1448,Calculations!$A61)</f>
        <v>0.14997141874871417</v>
      </c>
      <c r="K61" s="91">
        <f>SUMIFS('ReEDs Generation Data'!P$729:P$1448,'ReEDs Generation Data'!$E$729:$E$1448,Calculations!$A61)</f>
        <v>0.14957335873272676</v>
      </c>
      <c r="L61" s="91">
        <f>SUMIFS('ReEDs Generation Data'!Q$729:Q$1448,'ReEDs Generation Data'!$E$729:$E$1448,Calculations!$A61)</f>
        <v>0.14816347672555799</v>
      </c>
      <c r="M61" s="91">
        <f>SUMIFS('ReEDs Generation Data'!R$729:R$1448,'ReEDs Generation Data'!$E$729:$E$1448,Calculations!$A61)</f>
        <v>0.14675073391641877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0.30641745044108315</v>
      </c>
      <c r="C62" s="91">
        <f>SUMIFS('ReEDs Generation Data'!H$729:H$1448,'ReEDs Generation Data'!$E$729:$E$1448,Calculations!$A62)</f>
        <v>0.30674113008593917</v>
      </c>
      <c r="D62" s="91">
        <f>SUMIFS('ReEDs Generation Data'!I$729:I$1448,'ReEDs Generation Data'!$E$729:$E$1448,Calculations!$A62)</f>
        <v>0.30765365783987952</v>
      </c>
      <c r="E62" s="91">
        <f>SUMIFS('ReEDs Generation Data'!J$729:J$1448,'ReEDs Generation Data'!$E$729:$E$1448,Calculations!$A62)</f>
        <v>0.30868962209637496</v>
      </c>
      <c r="F62" s="91">
        <f>SUMIFS('ReEDs Generation Data'!K$729:K$1448,'ReEDs Generation Data'!$E$729:$E$1448,Calculations!$A62)</f>
        <v>0.30766525444787041</v>
      </c>
      <c r="G62" s="91">
        <f>SUMIFS('ReEDs Generation Data'!L$729:L$1448,'ReEDs Generation Data'!$E$729:$E$1448,Calculations!$A62)</f>
        <v>0.30773796053891211</v>
      </c>
      <c r="H62" s="91">
        <f>SUMIFS('ReEDs Generation Data'!M$729:M$1448,'ReEDs Generation Data'!$E$729:$E$1448,Calculations!$A62)</f>
        <v>0.29955942887911186</v>
      </c>
      <c r="I62" s="91">
        <f>SUMIFS('ReEDs Generation Data'!N$729:N$1448,'ReEDs Generation Data'!$E$729:$E$1448,Calculations!$A62)</f>
        <v>0.29263148075333567</v>
      </c>
      <c r="J62" s="91">
        <f>SUMIFS('ReEDs Generation Data'!O$729:O$1448,'ReEDs Generation Data'!$E$729:$E$1448,Calculations!$A62)</f>
        <v>0.29327120689945024</v>
      </c>
      <c r="K62" s="91">
        <f>SUMIFS('ReEDs Generation Data'!P$729:P$1448,'ReEDs Generation Data'!$E$729:$E$1448,Calculations!$A62)</f>
        <v>0.29392212262075368</v>
      </c>
      <c r="L62" s="91">
        <f>SUMIFS('ReEDs Generation Data'!Q$729:Q$1448,'ReEDs Generation Data'!$E$729:$E$1448,Calculations!$A62)</f>
        <v>0.2904348631964826</v>
      </c>
      <c r="M62" s="91">
        <f>SUMIFS('ReEDs Generation Data'!R$729:R$1448,'ReEDs Generation Data'!$E$729:$E$1448,Calculations!$A62)</f>
        <v>0.28686103759604947</v>
      </c>
    </row>
    <row r="63" spans="1:33" ht="15.75" customHeight="1">
      <c r="A63" s="111" t="s">
        <v>101</v>
      </c>
      <c r="B63" s="91">
        <f>SUMIFS('ReEDs Generation Data'!G$729:G$1448,'ReEDs Generation Data'!$E$729:$E$1448,Calculations!$A63)</f>
        <v>2.2672011877804012E-2</v>
      </c>
      <c r="C63" s="91">
        <f>SUMIFS('ReEDs Generation Data'!H$729:H$1448,'ReEDs Generation Data'!$E$729:$E$1448,Calculations!$A63)</f>
        <v>2.337442994363572E-2</v>
      </c>
      <c r="D63" s="91">
        <f>SUMIFS('ReEDs Generation Data'!I$729:I$1448,'ReEDs Generation Data'!$E$729:$E$1448,Calculations!$A63)</f>
        <v>2.3792703582318955E-2</v>
      </c>
      <c r="E63" s="91">
        <f>SUMIFS('ReEDs Generation Data'!J$729:J$1448,'ReEDs Generation Data'!$E$729:$E$1448,Calculations!$A63)</f>
        <v>2.423171540971714E-2</v>
      </c>
      <c r="F63" s="91">
        <f>SUMIFS('ReEDs Generation Data'!K$729:K$1448,'ReEDs Generation Data'!$E$729:$E$1448,Calculations!$A63)</f>
        <v>2.504436444248424E-2</v>
      </c>
      <c r="G63" s="91">
        <f>SUMIFS('ReEDs Generation Data'!L$729:L$1448,'ReEDs Generation Data'!$E$729:$E$1448,Calculations!$A63)</f>
        <v>2.6007505054522012E-2</v>
      </c>
      <c r="H63" s="91">
        <f>SUMIFS('ReEDs Generation Data'!M$729:M$1448,'ReEDs Generation Data'!$E$729:$E$1448,Calculations!$A63)</f>
        <v>2.4718512761354984E-2</v>
      </c>
      <c r="I63" s="91">
        <f>SUMIFS('ReEDs Generation Data'!N$729:N$1448,'ReEDs Generation Data'!$E$729:$E$1448,Calculations!$A63)</f>
        <v>2.3672585314851006E-2</v>
      </c>
      <c r="J63" s="91">
        <f>SUMIFS('ReEDs Generation Data'!O$729:O$1448,'ReEDs Generation Data'!$E$729:$E$1448,Calculations!$A63)</f>
        <v>2.3713718628568178E-2</v>
      </c>
      <c r="K63" s="91">
        <f>SUMIFS('ReEDs Generation Data'!P$729:P$1448,'ReEDs Generation Data'!$E$729:$E$1448,Calculations!$A63)</f>
        <v>2.3756949081076083E-2</v>
      </c>
      <c r="L63" s="91">
        <f>SUMIFS('ReEDs Generation Data'!Q$729:Q$1448,'ReEDs Generation Data'!$E$729:$E$1448,Calculations!$A63)</f>
        <v>2.3726158524476917E-2</v>
      </c>
      <c r="M63" s="91">
        <f>SUMIFS('ReEDs Generation Data'!R$729:R$1448,'ReEDs Generation Data'!$E$729:$E$1448,Calculations!$A63)</f>
        <v>2.37015877365866E-2</v>
      </c>
    </row>
    <row r="64" spans="1:33" ht="15.75" customHeight="1">
      <c r="A64" s="111" t="s">
        <v>100</v>
      </c>
      <c r="B64" s="91">
        <f>SUMIFS('ReEDs Generation Data'!G$729:G$1448,'ReEDs Generation Data'!$E$729:$E$1448,Calculations!$A64)</f>
        <v>0.16446063358391991</v>
      </c>
      <c r="C64" s="91">
        <f>SUMIFS('ReEDs Generation Data'!H$729:H$1448,'ReEDs Generation Data'!$E$729:$E$1448,Calculations!$A64)</f>
        <v>0.18019263078845174</v>
      </c>
      <c r="D64" s="91">
        <f>SUMIFS('ReEDs Generation Data'!I$729:I$1448,'ReEDs Generation Data'!$E$729:$E$1448,Calculations!$A64)</f>
        <v>0.17931311217736157</v>
      </c>
      <c r="E64" s="91">
        <f>SUMIFS('ReEDs Generation Data'!J$729:J$1448,'ReEDs Generation Data'!$E$729:$E$1448,Calculations!$A64)</f>
        <v>0.17846400026841572</v>
      </c>
      <c r="F64" s="91">
        <f>SUMIFS('ReEDs Generation Data'!K$729:K$1448,'ReEDs Generation Data'!$E$729:$E$1448,Calculations!$A64)</f>
        <v>0.17179429082135741</v>
      </c>
      <c r="G64" s="91">
        <f>SUMIFS('ReEDs Generation Data'!L$729:L$1448,'ReEDs Generation Data'!$E$729:$E$1448,Calculations!$A64)</f>
        <v>0.16574619906460353</v>
      </c>
      <c r="H64" s="91">
        <f>SUMIFS('ReEDs Generation Data'!M$729:M$1448,'ReEDs Generation Data'!$E$729:$E$1448,Calculations!$A64)</f>
        <v>0.16523065267784531</v>
      </c>
      <c r="I64" s="91">
        <f>SUMIFS('ReEDs Generation Data'!N$729:N$1448,'ReEDs Generation Data'!$E$729:$E$1448,Calculations!$A64)</f>
        <v>0.16481001821630056</v>
      </c>
      <c r="J64" s="91">
        <f>SUMIFS('ReEDs Generation Data'!O$729:O$1448,'ReEDs Generation Data'!$E$729:$E$1448,Calculations!$A64)</f>
        <v>0.16449001746541436</v>
      </c>
      <c r="K64" s="91">
        <f>SUMIFS('ReEDs Generation Data'!P$729:P$1448,'ReEDs Generation Data'!$E$729:$E$1448,Calculations!$A64)</f>
        <v>0.16420114083303761</v>
      </c>
      <c r="L64" s="91">
        <f>SUMIFS('ReEDs Generation Data'!Q$729:Q$1448,'ReEDs Generation Data'!$E$729:$E$1448,Calculations!$A64)</f>
        <v>0.16321554652281145</v>
      </c>
      <c r="M64" s="91">
        <f>SUMIFS('ReEDs Generation Data'!R$729:R$1448,'ReEDs Generation Data'!$E$729:$E$1448,Calculations!$A64)</f>
        <v>0.16230200675891218</v>
      </c>
    </row>
    <row r="65" spans="1:37" ht="15.75" customHeight="1">
      <c r="A65" s="111" t="s">
        <v>102</v>
      </c>
      <c r="B65" s="91">
        <f>SUMIFS('ReEDs Generation Data'!G$729:G$1448,'ReEDs Generation Data'!$E$729:$E$1448,Calculations!$A65)</f>
        <v>1.9981850148013745E-3</v>
      </c>
      <c r="C65" s="91">
        <f>SUMIFS('ReEDs Generation Data'!H$729:H$1448,'ReEDs Generation Data'!$E$729:$E$1448,Calculations!$A65)</f>
        <v>2.2260456820862961E-3</v>
      </c>
      <c r="D65" s="91">
        <f>SUMIFS('ReEDs Generation Data'!I$729:I$1448,'ReEDs Generation Data'!$E$729:$E$1448,Calculations!$A65)</f>
        <v>3.181544887374215E-3</v>
      </c>
      <c r="E65" s="91">
        <f>SUMIFS('ReEDs Generation Data'!J$729:J$1448,'ReEDs Generation Data'!$E$729:$E$1448,Calculations!$A65)</f>
        <v>4.1494146056518496E-3</v>
      </c>
      <c r="F65" s="91">
        <f>SUMIFS('ReEDs Generation Data'!K$729:K$1448,'ReEDs Generation Data'!$E$729:$E$1448,Calculations!$A65)</f>
        <v>1.7010071950912569E-2</v>
      </c>
      <c r="G65" s="91">
        <f>SUMIFS('ReEDs Generation Data'!L$729:L$1448,'ReEDs Generation Data'!$E$729:$E$1448,Calculations!$A65)</f>
        <v>2.8606216678936206E-2</v>
      </c>
      <c r="H65" s="91">
        <f>SUMIFS('ReEDs Generation Data'!M$729:M$1448,'ReEDs Generation Data'!$E$729:$E$1448,Calculations!$A65)</f>
        <v>3.4981580338336385E-2</v>
      </c>
      <c r="I65" s="91">
        <f>SUMIFS('ReEDs Generation Data'!N$729:N$1448,'ReEDs Generation Data'!$E$729:$E$1448,Calculations!$A65)</f>
        <v>4.1147723543770401E-2</v>
      </c>
      <c r="J65" s="91">
        <f>SUMIFS('ReEDs Generation Data'!O$729:O$1448,'ReEDs Generation Data'!$E$729:$E$1448,Calculations!$A65)</f>
        <v>4.5367705387512648E-2</v>
      </c>
      <c r="K65" s="91">
        <f>SUMIFS('ReEDs Generation Data'!P$729:P$1448,'ReEDs Generation Data'!$E$729:$E$1448,Calculations!$A65)</f>
        <v>4.9513909247628336E-2</v>
      </c>
      <c r="L65" s="91">
        <f>SUMIFS('ReEDs Generation Data'!Q$729:Q$1448,'ReEDs Generation Data'!$E$729:$E$1448,Calculations!$A65)</f>
        <v>5.1177505322469133E-2</v>
      </c>
      <c r="M65" s="91">
        <f>SUMIFS('ReEDs Generation Data'!R$729:R$1448,'ReEDs Generation Data'!$E$729:$E$1448,Calculations!$A65)</f>
        <v>5.2859217644506011E-2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3.355634935523908E-6</v>
      </c>
      <c r="I67" s="91">
        <f>SUMIFS('ReEDs Generation Data'!N$729:N$1448,'ReEDs Generation Data'!$E$729:$E$1448,Calculations!$A67)</f>
        <v>6.6990088492481357E-6</v>
      </c>
      <c r="J67" s="91">
        <f>SUMIFS('ReEDs Generation Data'!O$729:O$1448,'ReEDs Generation Data'!$E$729:$E$1448,Calculations!$A67)</f>
        <v>1.1618691172180764E-5</v>
      </c>
      <c r="K67" s="91">
        <f>SUMIFS('ReEDs Generation Data'!P$729:P$1448,'ReEDs Generation Data'!$E$729:$E$1448,Calculations!$A67)</f>
        <v>1.6557244761435597E-5</v>
      </c>
      <c r="L67" s="91">
        <f>SUMIFS('ReEDs Generation Data'!Q$729:Q$1448,'ReEDs Generation Data'!$E$729:$E$1448,Calculations!$A67)</f>
        <v>2.7064566494767908E-5</v>
      </c>
      <c r="M67" s="91">
        <f>SUMIFS('ReEDs Generation Data'!R$729:R$1448,'ReEDs Generation Data'!$E$729:$E$1448,Calculations!$A67)</f>
        <v>3.797051539044807E-5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3.7524926988967136E-3</v>
      </c>
      <c r="C70" s="91">
        <f>SUMIFS('ReEDs Generation Data'!H$729:H$1448,'ReEDs Generation Data'!$E$729:$E$1448,Calculations!$A70)</f>
        <v>3.5307128138047095E-3</v>
      </c>
      <c r="D70" s="91">
        <f>SUMIFS('ReEDs Generation Data'!I$729:I$1448,'ReEDs Generation Data'!$E$729:$E$1448,Calculations!$A70)</f>
        <v>3.3555859330052008E-3</v>
      </c>
      <c r="E70" s="91">
        <f>SUMIFS('ReEDs Generation Data'!J$729:J$1448,'ReEDs Generation Data'!$E$729:$E$1448,Calculations!$A70)</f>
        <v>3.1802256771703524E-3</v>
      </c>
      <c r="F70" s="91">
        <f>SUMIFS('ReEDs Generation Data'!K$729:K$1448,'ReEDs Generation Data'!$E$729:$E$1448,Calculations!$A70)</f>
        <v>2.5968337629292742E-3</v>
      </c>
      <c r="G70" s="91">
        <f>SUMIFS('ReEDs Generation Data'!L$729:L$1448,'ReEDs Generation Data'!$E$729:$E$1448,Calculations!$A70)</f>
        <v>2.0290039328854218E-3</v>
      </c>
      <c r="H70" s="91">
        <f>SUMIFS('ReEDs Generation Data'!M$729:M$1448,'ReEDs Generation Data'!$E$729:$E$1448,Calculations!$A70)</f>
        <v>1.9828498024205199E-3</v>
      </c>
      <c r="I70" s="91">
        <f>SUMIFS('ReEDs Generation Data'!N$729:N$1448,'ReEDs Generation Data'!$E$729:$E$1448,Calculations!$A70)</f>
        <v>1.9391536298666388E-3</v>
      </c>
      <c r="J70" s="91">
        <f>SUMIFS('ReEDs Generation Data'!O$729:O$1448,'ReEDs Generation Data'!$E$729:$E$1448,Calculations!$A70)</f>
        <v>1.8597820778487053E-3</v>
      </c>
      <c r="K70" s="91">
        <f>SUMIFS('ReEDs Generation Data'!P$729:P$1448,'ReEDs Generation Data'!$E$729:$E$1448,Calculations!$A70)</f>
        <v>1.7792769658528313E-3</v>
      </c>
      <c r="L70" s="91">
        <f>SUMIFS('ReEDs Generation Data'!Q$729:Q$1448,'ReEDs Generation Data'!$E$729:$E$1448,Calculations!$A70)</f>
        <v>1.8341802995721552E-3</v>
      </c>
      <c r="M70" s="91">
        <f>SUMIFS('ReEDs Generation Data'!R$729:R$1448,'ReEDs Generation Data'!$E$729:$E$1448,Calculations!$A70)</f>
        <v>1.8920045720917935E-3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1.5166143209716561E-3</v>
      </c>
      <c r="C73" s="91">
        <f>SUMIFS('ReEDs Generation Data'!H$729:H$1448,'ReEDs Generation Data'!$E$729:$E$1448,Calculations!$A73)</f>
        <v>1.5172057047350613E-3</v>
      </c>
      <c r="D73" s="91">
        <f>SUMIFS('ReEDs Generation Data'!I$729:I$1448,'ReEDs Generation Data'!$E$729:$E$1448,Calculations!$A73)</f>
        <v>1.5187073703300754E-3</v>
      </c>
      <c r="E73" s="91">
        <f>SUMIFS('ReEDs Generation Data'!J$729:J$1448,'ReEDs Generation Data'!$E$729:$E$1448,Calculations!$A73)</f>
        <v>1.5206182391554206E-3</v>
      </c>
      <c r="F73" s="91">
        <f>SUMIFS('ReEDs Generation Data'!K$729:K$1448,'ReEDs Generation Data'!$E$729:$E$1448,Calculations!$A73)</f>
        <v>1.5030360425459023E-3</v>
      </c>
      <c r="G73" s="91">
        <f>SUMIFS('ReEDs Generation Data'!L$729:L$1448,'ReEDs Generation Data'!$E$729:$E$1448,Calculations!$A73)</f>
        <v>1.4894151895296242E-3</v>
      </c>
      <c r="H73" s="91">
        <f>SUMIFS('ReEDs Generation Data'!M$729:M$1448,'ReEDs Generation Data'!$E$729:$E$1448,Calculations!$A73)</f>
        <v>1.4676207596073915E-3</v>
      </c>
      <c r="I73" s="91">
        <f>SUMIFS('ReEDs Generation Data'!N$729:N$1448,'ReEDs Generation Data'!$E$729:$E$1448,Calculations!$A73)</f>
        <v>1.4494276256387059E-3</v>
      </c>
      <c r="J73" s="91">
        <f>SUMIFS('ReEDs Generation Data'!O$729:O$1448,'ReEDs Generation Data'!$E$729:$E$1448,Calculations!$A73)</f>
        <v>1.4527600804206801E-3</v>
      </c>
      <c r="K73" s="91">
        <f>SUMIFS('ReEDs Generation Data'!P$729:P$1448,'ReEDs Generation Data'!$E$729:$E$1448,Calculations!$A73)</f>
        <v>1.4562208873998765E-3</v>
      </c>
      <c r="L73" s="91">
        <f>SUMIFS('ReEDs Generation Data'!Q$729:Q$1448,'ReEDs Generation Data'!$E$729:$E$1448,Calculations!$A73)</f>
        <v>1.4643797341921797E-3</v>
      </c>
      <c r="M73" s="91">
        <f>SUMIFS('ReEDs Generation Data'!R$729:R$1448,'ReEDs Generation Data'!$E$729:$E$1448,Calculations!$A73)</f>
        <v>1.4733065799726853E-3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Missouri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5266398</v>
      </c>
      <c r="C5" s="172">
        <f>SUMIFS(calcs!N:N,calcs!A:A,A2)</f>
        <v>5266398</v>
      </c>
      <c r="D5" s="174">
        <f>C5</f>
        <v>5266398</v>
      </c>
      <c r="E5" s="174">
        <f t="shared" ref="E5:AF5" si="0">D5</f>
        <v>5266398</v>
      </c>
      <c r="F5" s="174">
        <f t="shared" si="0"/>
        <v>5266398</v>
      </c>
      <c r="G5" s="174">
        <f t="shared" si="0"/>
        <v>5266398</v>
      </c>
      <c r="H5" s="174">
        <f t="shared" si="0"/>
        <v>5266398</v>
      </c>
      <c r="I5" s="174">
        <f t="shared" si="0"/>
        <v>5266398</v>
      </c>
      <c r="J5" s="174">
        <f t="shared" si="0"/>
        <v>5266398</v>
      </c>
      <c r="K5" s="174">
        <f t="shared" si="0"/>
        <v>5266398</v>
      </c>
      <c r="L5" s="174">
        <f t="shared" si="0"/>
        <v>5266398</v>
      </c>
      <c r="M5" s="174">
        <f t="shared" si="0"/>
        <v>5266398</v>
      </c>
      <c r="N5" s="174">
        <f t="shared" si="0"/>
        <v>5266398</v>
      </c>
      <c r="O5" s="174">
        <f t="shared" si="0"/>
        <v>5266398</v>
      </c>
      <c r="P5" s="174">
        <f t="shared" si="0"/>
        <v>5266398</v>
      </c>
      <c r="Q5" s="174">
        <f t="shared" si="0"/>
        <v>5266398</v>
      </c>
      <c r="R5" s="174">
        <f t="shared" si="0"/>
        <v>5266398</v>
      </c>
      <c r="S5" s="174">
        <f t="shared" si="0"/>
        <v>5266398</v>
      </c>
      <c r="T5" s="174">
        <f t="shared" si="0"/>
        <v>5266398</v>
      </c>
      <c r="U5" s="174">
        <f t="shared" si="0"/>
        <v>5266398</v>
      </c>
      <c r="V5" s="174">
        <f t="shared" si="0"/>
        <v>5266398</v>
      </c>
      <c r="W5" s="174">
        <f t="shared" si="0"/>
        <v>5266398</v>
      </c>
      <c r="X5" s="174">
        <f t="shared" si="0"/>
        <v>5266398</v>
      </c>
      <c r="Y5" s="174">
        <f t="shared" si="0"/>
        <v>5266398</v>
      </c>
      <c r="Z5" s="174">
        <f t="shared" si="0"/>
        <v>5266398</v>
      </c>
      <c r="AA5" s="174">
        <f t="shared" si="0"/>
        <v>5266398</v>
      </c>
      <c r="AB5" s="174">
        <f t="shared" si="0"/>
        <v>5266398</v>
      </c>
      <c r="AC5" s="174">
        <f t="shared" si="0"/>
        <v>5266398</v>
      </c>
      <c r="AD5" s="174">
        <f t="shared" si="0"/>
        <v>5266398</v>
      </c>
      <c r="AE5" s="174">
        <f t="shared" si="0"/>
        <v>5266398</v>
      </c>
      <c r="AF5" s="174">
        <f t="shared" si="0"/>
        <v>5266398</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1863070.9651876984</v>
      </c>
      <c r="C10">
        <f>D10</f>
        <v>1863070.9651876984</v>
      </c>
      <c r="D10" s="170">
        <f>SUM(D$5*SUMIFS(C$39:C$48,$B$39:$B$48,$A10),D$6*IF($B$2=TRUE,SUMIFS($B$147:$B$162,$A$147:$A$162,$A10),SUMIFS(E$125:E$140,$A$125:$A$140,$A10)))</f>
        <v>1863070.9651876984</v>
      </c>
      <c r="E10">
        <f t="shared" ref="E10:N10" si="1">SUM(E$5*SUMIFS(D$39:D$48,$B$39:$B$48,$A10),E$6*IF($B$2=TRUE,SUMIFS($B$147:$B$162,$A$147:$A$162,$A10),SUMIFS(F$125:F$140,$A$125:$A$140,$A10)))</f>
        <v>1343264.9448561757</v>
      </c>
      <c r="F10">
        <f t="shared" si="1"/>
        <v>1152637.3517686417</v>
      </c>
      <c r="G10">
        <f t="shared" si="1"/>
        <v>1003977.5983074399</v>
      </c>
      <c r="H10">
        <f t="shared" si="1"/>
        <v>816182.64286573557</v>
      </c>
      <c r="I10">
        <f t="shared" si="1"/>
        <v>584833.63688038802</v>
      </c>
      <c r="J10">
        <f t="shared" si="1"/>
        <v>437992.10477437067</v>
      </c>
      <c r="K10">
        <f t="shared" si="1"/>
        <v>403724.27487060067</v>
      </c>
      <c r="L10">
        <f t="shared" si="1"/>
        <v>372983.64424893039</v>
      </c>
      <c r="M10">
        <f t="shared" si="1"/>
        <v>372983.64424893039</v>
      </c>
      <c r="N10">
        <f t="shared" si="1"/>
        <v>372983.64424893039</v>
      </c>
      <c r="O10">
        <f t="shared" ref="O10:AE10" si="2">SUM(O$5*SUMIFS(N$39:N$48,$B$39:$B$48,$A10),O$6*IF($B$2=TRUE,SUMIFS($B$147:$B$162,$A$147:$A$162,$A10),SUMIFS(P$125:P$140,$A$125:$A$140,$A10)))</f>
        <v>372983.64424893039</v>
      </c>
      <c r="P10">
        <f t="shared" si="2"/>
        <v>372983.64424893039</v>
      </c>
      <c r="Q10">
        <f t="shared" si="2"/>
        <v>372983.64424893039</v>
      </c>
      <c r="R10">
        <f t="shared" si="2"/>
        <v>372983.64424893039</v>
      </c>
      <c r="S10">
        <f t="shared" si="2"/>
        <v>372983.64424893039</v>
      </c>
      <c r="T10">
        <f t="shared" si="2"/>
        <v>372983.64424893039</v>
      </c>
      <c r="U10">
        <f t="shared" si="2"/>
        <v>372983.64424893039</v>
      </c>
      <c r="V10">
        <f t="shared" si="2"/>
        <v>372983.64424893039</v>
      </c>
      <c r="W10">
        <f t="shared" si="2"/>
        <v>372983.64424893039</v>
      </c>
      <c r="X10">
        <f t="shared" si="2"/>
        <v>372983.64424893039</v>
      </c>
      <c r="Y10">
        <f t="shared" si="2"/>
        <v>372983.64424893039</v>
      </c>
      <c r="Z10">
        <f t="shared" si="2"/>
        <v>372983.64424893039</v>
      </c>
      <c r="AA10">
        <f t="shared" si="2"/>
        <v>372983.64424893039</v>
      </c>
      <c r="AB10">
        <f t="shared" si="2"/>
        <v>372983.64424893039</v>
      </c>
      <c r="AC10">
        <f t="shared" si="2"/>
        <v>372983.64424893039</v>
      </c>
      <c r="AD10">
        <f t="shared" si="2"/>
        <v>372983.64424893039</v>
      </c>
      <c r="AE10">
        <f t="shared" si="2"/>
        <v>372983.64424893039</v>
      </c>
      <c r="AF10">
        <f>SUM(AF$5*SUMIFS(AE$39:AE$48,$B$39:$B$48,$A10),AF$6*IF($B$2=TRUE,SUMIFS($B$147:$B$162,$A$147:$A$162,$A10),SUMIFS(AG$125:AG$140,$A$125:$A$140,$A10)))</f>
        <v>372983.64424893039</v>
      </c>
    </row>
    <row r="11" spans="1:32">
      <c r="A11" s="100" t="s">
        <v>347</v>
      </c>
      <c r="B11">
        <f t="shared" ref="B11:B33" si="3">D11</f>
        <v>675903.35646381963</v>
      </c>
      <c r="C11">
        <f t="shared" ref="C11:C33" si="4">D11</f>
        <v>675903.35646381963</v>
      </c>
      <c r="D11" s="170">
        <f t="shared" ref="D11:D33" si="5">SUM(D$5*SUMIFS(C$39:C$48,$B$39:$B$48,$A11),D$6*IF($B$2=TRUE,SUMIFS($B$147:$B$162,$A$147:$A$162,$A11),SUMIFS(E$125:E$140,$A$125:$A$140,$A11)))</f>
        <v>675903.35646381963</v>
      </c>
      <c r="E11">
        <f t="shared" ref="E11:N11" si="6">SUM(E$5*SUMIFS(D$39:D$48,$B$39:$B$48,$A11),E$6*IF($B$2=TRUE,SUMIFS($B$147:$B$162,$A$147:$A$162,$A11),SUMIFS(F$125:F$140,$A$125:$A$140,$A11)))</f>
        <v>857089.90603252756</v>
      </c>
      <c r="F11">
        <f t="shared" si="6"/>
        <v>886442.77690295363</v>
      </c>
      <c r="G11">
        <f t="shared" si="6"/>
        <v>791990.26283604768</v>
      </c>
      <c r="H11">
        <f t="shared" si="6"/>
        <v>791494.58458518353</v>
      </c>
      <c r="I11">
        <f t="shared" si="6"/>
        <v>651287.59865567682</v>
      </c>
      <c r="J11">
        <f t="shared" si="6"/>
        <v>392711.12366401189</v>
      </c>
      <c r="K11">
        <f t="shared" si="6"/>
        <v>305077.98034328234</v>
      </c>
      <c r="L11">
        <f t="shared" si="6"/>
        <v>235061.83953412334</v>
      </c>
      <c r="M11">
        <f t="shared" si="6"/>
        <v>235061.83953412334</v>
      </c>
      <c r="N11">
        <f t="shared" si="6"/>
        <v>235061.83953412334</v>
      </c>
      <c r="O11">
        <f t="shared" ref="O11:AF11" si="7">SUM(O$5*SUMIFS(N$39:N$48,$B$39:$B$48,$A11),O$6*IF($B$2=TRUE,SUMIFS($B$147:$B$162,$A$147:$A$162,$A11),SUMIFS(P$125:P$140,$A$125:$A$140,$A11)))</f>
        <v>235061.83953412334</v>
      </c>
      <c r="P11">
        <f t="shared" si="7"/>
        <v>235061.83953412334</v>
      </c>
      <c r="Q11">
        <f t="shared" si="7"/>
        <v>235061.83953412334</v>
      </c>
      <c r="R11">
        <f t="shared" si="7"/>
        <v>235061.83953412334</v>
      </c>
      <c r="S11">
        <f t="shared" si="7"/>
        <v>235061.83953412334</v>
      </c>
      <c r="T11">
        <f t="shared" si="7"/>
        <v>235061.83953412334</v>
      </c>
      <c r="U11">
        <f t="shared" si="7"/>
        <v>235061.83953412334</v>
      </c>
      <c r="V11">
        <f t="shared" si="7"/>
        <v>235061.83953412334</v>
      </c>
      <c r="W11">
        <f t="shared" si="7"/>
        <v>235061.83953412334</v>
      </c>
      <c r="X11">
        <f t="shared" si="7"/>
        <v>235061.83953412334</v>
      </c>
      <c r="Y11">
        <f t="shared" si="7"/>
        <v>235061.83953412334</v>
      </c>
      <c r="Z11">
        <f t="shared" si="7"/>
        <v>235061.83953412334</v>
      </c>
      <c r="AA11">
        <f t="shared" si="7"/>
        <v>235061.83953412334</v>
      </c>
      <c r="AB11">
        <f t="shared" si="7"/>
        <v>235061.83953412334</v>
      </c>
      <c r="AC11">
        <f t="shared" si="7"/>
        <v>235061.83953412334</v>
      </c>
      <c r="AD11">
        <f t="shared" si="7"/>
        <v>235061.83953412334</v>
      </c>
      <c r="AE11">
        <f t="shared" si="7"/>
        <v>235061.83953412334</v>
      </c>
      <c r="AF11">
        <f t="shared" si="7"/>
        <v>235061.83953412334</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1495950.6277041025</v>
      </c>
      <c r="C13">
        <f t="shared" si="4"/>
        <v>1495950.6277041025</v>
      </c>
      <c r="D13" s="170">
        <f t="shared" si="5"/>
        <v>1495950.6277041025</v>
      </c>
      <c r="E13">
        <f t="shared" ref="E13:N13" si="10">SUM(E$5*SUMIFS(D$39:D$48,$B$39:$B$48,$A13),E$6*IF($B$2=TRUE,SUMIFS($B$147:$B$162,$A$147:$A$162,$A13),SUMIFS(F$125:F$140,$A$125:$A$140,$A13)))</f>
        <v>1561626.1879991023</v>
      </c>
      <c r="F13">
        <f t="shared" si="10"/>
        <v>1586014.5276579969</v>
      </c>
      <c r="G13">
        <f t="shared" si="10"/>
        <v>1576829.8021270968</v>
      </c>
      <c r="H13">
        <f t="shared" si="10"/>
        <v>1606125.9535904969</v>
      </c>
      <c r="I13">
        <f t="shared" si="10"/>
        <v>1545360.2014826261</v>
      </c>
      <c r="J13">
        <f t="shared" si="10"/>
        <v>1515108.2889918664</v>
      </c>
      <c r="K13">
        <f t="shared" si="10"/>
        <v>1483345.5157891132</v>
      </c>
      <c r="L13">
        <f t="shared" si="10"/>
        <v>1437945.0144475638</v>
      </c>
      <c r="M13">
        <f t="shared" si="10"/>
        <v>1437945.0144475638</v>
      </c>
      <c r="N13">
        <f t="shared" si="10"/>
        <v>1437945.0144475638</v>
      </c>
      <c r="O13">
        <f t="shared" ref="O13:AF13" si="11">SUM(O$5*SUMIFS(N$39:N$48,$B$39:$B$48,$A13),O$6*IF($B$2=TRUE,SUMIFS($B$147:$B$162,$A$147:$A$162,$A13),SUMIFS(P$125:P$140,$A$125:$A$140,$A13)))</f>
        <v>1437945.0144475638</v>
      </c>
      <c r="P13">
        <f t="shared" si="11"/>
        <v>1437945.0144475638</v>
      </c>
      <c r="Q13">
        <f t="shared" si="11"/>
        <v>1437945.0144475638</v>
      </c>
      <c r="R13">
        <f t="shared" si="11"/>
        <v>1437945.0144475638</v>
      </c>
      <c r="S13">
        <f t="shared" si="11"/>
        <v>1437945.0144475638</v>
      </c>
      <c r="T13">
        <f t="shared" si="11"/>
        <v>1437945.0144475638</v>
      </c>
      <c r="U13">
        <f t="shared" si="11"/>
        <v>1437945.0144475638</v>
      </c>
      <c r="V13">
        <f t="shared" si="11"/>
        <v>1437945.0144475638</v>
      </c>
      <c r="W13">
        <f t="shared" si="11"/>
        <v>1437945.0144475638</v>
      </c>
      <c r="X13">
        <f t="shared" si="11"/>
        <v>1437945.0144475638</v>
      </c>
      <c r="Y13">
        <f t="shared" si="11"/>
        <v>1437945.0144475638</v>
      </c>
      <c r="Z13">
        <f t="shared" si="11"/>
        <v>1437945.0144475638</v>
      </c>
      <c r="AA13">
        <f t="shared" si="11"/>
        <v>1437945.0144475638</v>
      </c>
      <c r="AB13">
        <f t="shared" si="11"/>
        <v>1437945.0144475638</v>
      </c>
      <c r="AC13">
        <f t="shared" si="11"/>
        <v>1437945.0144475638</v>
      </c>
      <c r="AD13">
        <f t="shared" si="11"/>
        <v>1437945.0144475638</v>
      </c>
      <c r="AE13">
        <f t="shared" si="11"/>
        <v>1437945.0144475638</v>
      </c>
      <c r="AF13">
        <f t="shared" si="11"/>
        <v>1437945.0144475638</v>
      </c>
    </row>
    <row r="14" spans="1:32">
      <c r="A14" s="100" t="s">
        <v>101</v>
      </c>
      <c r="B14">
        <f t="shared" si="3"/>
        <v>116824.68872858361</v>
      </c>
      <c r="C14">
        <f t="shared" si="4"/>
        <v>116824.68872858361</v>
      </c>
      <c r="D14" s="170">
        <f t="shared" si="5"/>
        <v>116824.68872858361</v>
      </c>
      <c r="E14">
        <f t="shared" ref="E14:N14" si="12">SUM(E$5*SUMIFS(D$39:D$48,$B$39:$B$48,$A14),E$6*IF($B$2=TRUE,SUMIFS($B$147:$B$162,$A$147:$A$162,$A14),SUMIFS(F$125:F$140,$A$125:$A$140,$A14)))</f>
        <v>138324.07676591992</v>
      </c>
      <c r="F14">
        <f t="shared" si="12"/>
        <v>140515.04715903211</v>
      </c>
      <c r="G14">
        <f t="shared" si="12"/>
        <v>138028.93034540268</v>
      </c>
      <c r="H14">
        <f t="shared" si="12"/>
        <v>144511.70054781449</v>
      </c>
      <c r="I14">
        <f t="shared" si="12"/>
        <v>144334.80126313807</v>
      </c>
      <c r="J14">
        <f t="shared" si="12"/>
        <v>160628.84405068474</v>
      </c>
      <c r="K14">
        <f t="shared" si="12"/>
        <v>160169.31577005103</v>
      </c>
      <c r="L14">
        <f t="shared" si="12"/>
        <v>157375.08059323343</v>
      </c>
      <c r="M14">
        <f t="shared" si="12"/>
        <v>157375.08059323343</v>
      </c>
      <c r="N14">
        <f t="shared" si="12"/>
        <v>157375.08059323343</v>
      </c>
      <c r="O14">
        <f t="shared" ref="O14:AF14" si="13">SUM(O$5*SUMIFS(N$39:N$48,$B$39:$B$48,$A14),O$6*IF($B$2=TRUE,SUMIFS($B$147:$B$162,$A$147:$A$162,$A14),SUMIFS(P$125:P$140,$A$125:$A$140,$A14)))</f>
        <v>157375.08059323343</v>
      </c>
      <c r="P14">
        <f t="shared" si="13"/>
        <v>157375.08059323343</v>
      </c>
      <c r="Q14">
        <f t="shared" si="13"/>
        <v>157375.08059323343</v>
      </c>
      <c r="R14">
        <f t="shared" si="13"/>
        <v>157375.08059323343</v>
      </c>
      <c r="S14">
        <f t="shared" si="13"/>
        <v>157375.08059323343</v>
      </c>
      <c r="T14">
        <f t="shared" si="13"/>
        <v>157375.08059323343</v>
      </c>
      <c r="U14">
        <f t="shared" si="13"/>
        <v>157375.08059323343</v>
      </c>
      <c r="V14">
        <f t="shared" si="13"/>
        <v>157375.08059323343</v>
      </c>
      <c r="W14">
        <f t="shared" si="13"/>
        <v>157375.08059323343</v>
      </c>
      <c r="X14">
        <f t="shared" si="13"/>
        <v>157375.08059323343</v>
      </c>
      <c r="Y14">
        <f t="shared" si="13"/>
        <v>157375.08059323343</v>
      </c>
      <c r="Z14">
        <f t="shared" si="13"/>
        <v>157375.08059323343</v>
      </c>
      <c r="AA14">
        <f t="shared" si="13"/>
        <v>157375.08059323343</v>
      </c>
      <c r="AB14">
        <f t="shared" si="13"/>
        <v>157375.08059323343</v>
      </c>
      <c r="AC14">
        <f t="shared" si="13"/>
        <v>157375.08059323343</v>
      </c>
      <c r="AD14">
        <f t="shared" si="13"/>
        <v>157375.08059323343</v>
      </c>
      <c r="AE14">
        <f t="shared" si="13"/>
        <v>157375.08059323343</v>
      </c>
      <c r="AF14">
        <f t="shared" si="13"/>
        <v>157375.08059323343</v>
      </c>
    </row>
    <row r="15" spans="1:32">
      <c r="A15" s="100" t="s">
        <v>100</v>
      </c>
      <c r="B15">
        <f t="shared" si="3"/>
        <v>1053568.7246809879</v>
      </c>
      <c r="C15">
        <f t="shared" si="4"/>
        <v>1053568.7246809879</v>
      </c>
      <c r="D15" s="170">
        <f t="shared" si="5"/>
        <v>1053568.7246809879</v>
      </c>
      <c r="E15">
        <f t="shared" ref="E15:N15" si="14">SUM(E$5*SUMIFS(D$39:D$48,$B$39:$B$48,$A15),E$6*IF($B$2=TRUE,SUMIFS($B$147:$B$162,$A$147:$A$162,$A15),SUMIFS(F$125:F$140,$A$125:$A$140,$A15)))</f>
        <v>1235112.2251343238</v>
      </c>
      <c r="F15">
        <f t="shared" si="14"/>
        <v>1330863.2299879263</v>
      </c>
      <c r="G15">
        <f t="shared" si="14"/>
        <v>1393258.8121038547</v>
      </c>
      <c r="H15">
        <f t="shared" si="14"/>
        <v>1449122.4545710236</v>
      </c>
      <c r="I15">
        <f t="shared" si="14"/>
        <v>1623687.9903424063</v>
      </c>
      <c r="J15">
        <f t="shared" si="14"/>
        <v>1671467.6827584915</v>
      </c>
      <c r="K15">
        <f t="shared" si="14"/>
        <v>1690667.2702733532</v>
      </c>
      <c r="L15">
        <f t="shared" si="14"/>
        <v>1707133.8986059499</v>
      </c>
      <c r="M15">
        <f t="shared" si="14"/>
        <v>1707133.8986059499</v>
      </c>
      <c r="N15">
        <f t="shared" si="14"/>
        <v>1707133.8986059499</v>
      </c>
      <c r="O15">
        <f t="shared" ref="O15:AF15" si="15">SUM(O$5*SUMIFS(N$39:N$48,$B$39:$B$48,$A15),O$6*IF($B$2=TRUE,SUMIFS($B$147:$B$162,$A$147:$A$162,$A15),SUMIFS(P$125:P$140,$A$125:$A$140,$A15)))</f>
        <v>1707133.8986059499</v>
      </c>
      <c r="P15">
        <f t="shared" si="15"/>
        <v>1707133.8986059499</v>
      </c>
      <c r="Q15">
        <f t="shared" si="15"/>
        <v>1707133.8986059499</v>
      </c>
      <c r="R15">
        <f t="shared" si="15"/>
        <v>1707133.8986059499</v>
      </c>
      <c r="S15">
        <f t="shared" si="15"/>
        <v>1707133.8986059499</v>
      </c>
      <c r="T15">
        <f t="shared" si="15"/>
        <v>1707133.8986059499</v>
      </c>
      <c r="U15">
        <f t="shared" si="15"/>
        <v>1707133.8986059499</v>
      </c>
      <c r="V15">
        <f t="shared" si="15"/>
        <v>1707133.8986059499</v>
      </c>
      <c r="W15">
        <f t="shared" si="15"/>
        <v>1707133.8986059499</v>
      </c>
      <c r="X15">
        <f t="shared" si="15"/>
        <v>1707133.8986059499</v>
      </c>
      <c r="Y15">
        <f t="shared" si="15"/>
        <v>1707133.8986059499</v>
      </c>
      <c r="Z15">
        <f t="shared" si="15"/>
        <v>1707133.8986059499</v>
      </c>
      <c r="AA15">
        <f t="shared" si="15"/>
        <v>1707133.8986059499</v>
      </c>
      <c r="AB15">
        <f t="shared" si="15"/>
        <v>1707133.8986059499</v>
      </c>
      <c r="AC15">
        <f t="shared" si="15"/>
        <v>1707133.8986059499</v>
      </c>
      <c r="AD15">
        <f t="shared" si="15"/>
        <v>1707133.8986059499</v>
      </c>
      <c r="AE15">
        <f t="shared" si="15"/>
        <v>1707133.8986059499</v>
      </c>
      <c r="AF15">
        <f t="shared" si="15"/>
        <v>1707133.8986059499</v>
      </c>
    </row>
    <row r="16" spans="1:32">
      <c r="A16" s="100" t="s">
        <v>102</v>
      </c>
      <c r="B16">
        <f t="shared" si="3"/>
        <v>36008.055986894149</v>
      </c>
      <c r="C16">
        <f t="shared" si="4"/>
        <v>36008.055986894149</v>
      </c>
      <c r="D16" s="170">
        <f t="shared" si="5"/>
        <v>36008.055986894149</v>
      </c>
      <c r="E16">
        <f t="shared" ref="E16:N16" si="16">SUM(E$5*SUMIFS(D$39:D$48,$B$39:$B$48,$A16),E$6*IF($B$2=TRUE,SUMIFS($B$147:$B$162,$A$147:$A$162,$A16),SUMIFS(F$125:F$140,$A$125:$A$140,$A16)))</f>
        <v>111264.09988213552</v>
      </c>
      <c r="F16">
        <f t="shared" si="16"/>
        <v>156145.38536202611</v>
      </c>
      <c r="G16">
        <f t="shared" si="16"/>
        <v>354471.58762876102</v>
      </c>
      <c r="H16">
        <f t="shared" si="16"/>
        <v>450839.79188488703</v>
      </c>
      <c r="I16">
        <f t="shared" si="16"/>
        <v>708574.02420787455</v>
      </c>
      <c r="J16">
        <f t="shared" si="16"/>
        <v>1080629.2580100151</v>
      </c>
      <c r="K16">
        <f t="shared" si="16"/>
        <v>1216099.2367616026</v>
      </c>
      <c r="L16">
        <f t="shared" si="16"/>
        <v>1348883.4779774188</v>
      </c>
      <c r="M16">
        <f t="shared" si="16"/>
        <v>1348883.4779774188</v>
      </c>
      <c r="N16">
        <f t="shared" si="16"/>
        <v>1348883.4779774188</v>
      </c>
      <c r="O16">
        <f t="shared" ref="O16:AF16" si="17">SUM(O$5*SUMIFS(N$39:N$48,$B$39:$B$48,$A16),O$6*IF($B$2=TRUE,SUMIFS($B$147:$B$162,$A$147:$A$162,$A16),SUMIFS(P$125:P$140,$A$125:$A$140,$A16)))</f>
        <v>1348883.4779774188</v>
      </c>
      <c r="P16">
        <f t="shared" si="17"/>
        <v>1348883.4779774188</v>
      </c>
      <c r="Q16">
        <f t="shared" si="17"/>
        <v>1348883.4779774188</v>
      </c>
      <c r="R16">
        <f t="shared" si="17"/>
        <v>1348883.4779774188</v>
      </c>
      <c r="S16">
        <f t="shared" si="17"/>
        <v>1348883.4779774188</v>
      </c>
      <c r="T16">
        <f t="shared" si="17"/>
        <v>1348883.4779774188</v>
      </c>
      <c r="U16">
        <f t="shared" si="17"/>
        <v>1348883.4779774188</v>
      </c>
      <c r="V16">
        <f t="shared" si="17"/>
        <v>1348883.4779774188</v>
      </c>
      <c r="W16">
        <f t="shared" si="17"/>
        <v>1348883.4779774188</v>
      </c>
      <c r="X16">
        <f t="shared" si="17"/>
        <v>1348883.4779774188</v>
      </c>
      <c r="Y16">
        <f t="shared" si="17"/>
        <v>1348883.4779774188</v>
      </c>
      <c r="Z16">
        <f t="shared" si="17"/>
        <v>1348883.4779774188</v>
      </c>
      <c r="AA16">
        <f t="shared" si="17"/>
        <v>1348883.4779774188</v>
      </c>
      <c r="AB16">
        <f t="shared" si="17"/>
        <v>1348883.4779774188</v>
      </c>
      <c r="AC16">
        <f t="shared" si="17"/>
        <v>1348883.4779774188</v>
      </c>
      <c r="AD16">
        <f t="shared" si="17"/>
        <v>1348883.4779774188</v>
      </c>
      <c r="AE16">
        <f t="shared" si="17"/>
        <v>1348883.4779774188</v>
      </c>
      <c r="AF16">
        <f t="shared" si="17"/>
        <v>1348883.4779774188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6344.7060569846317</v>
      </c>
      <c r="C18">
        <f t="shared" si="4"/>
        <v>6344.7060569846317</v>
      </c>
      <c r="D18" s="170">
        <f t="shared" si="5"/>
        <v>6344.7060569846317</v>
      </c>
      <c r="E18">
        <f t="shared" ref="E18:N18" si="20">SUM(E$5*SUMIFS(D$39:D$48,$B$39:$B$48,$A18),E$6*IF($B$2=TRUE,SUMIFS($B$147:$B$162,$A$147:$A$162,$A18),SUMIFS(F$125:F$140,$A$125:$A$140,$A18)))</f>
        <v>6392.6348482195317</v>
      </c>
      <c r="F18">
        <f t="shared" si="20"/>
        <v>6448.49294571069</v>
      </c>
      <c r="G18">
        <f t="shared" si="20"/>
        <v>6293.0343581568841</v>
      </c>
      <c r="H18">
        <f t="shared" si="20"/>
        <v>6358.0931183951707</v>
      </c>
      <c r="I18">
        <f t="shared" si="20"/>
        <v>6065.4224646984012</v>
      </c>
      <c r="J18">
        <f t="shared" si="20"/>
        <v>5640.3012467053677</v>
      </c>
      <c r="K18">
        <f t="shared" si="20"/>
        <v>5450.2686931960761</v>
      </c>
      <c r="L18">
        <f t="shared" si="20"/>
        <v>5080.0754798245616</v>
      </c>
      <c r="M18">
        <f t="shared" si="20"/>
        <v>5080.0754798245616</v>
      </c>
      <c r="N18">
        <f t="shared" si="20"/>
        <v>5080.0754798245616</v>
      </c>
      <c r="O18">
        <f t="shared" ref="O18:AF18" si="21">SUM(O$5*SUMIFS(N$39:N$48,$B$39:$B$48,$A18),O$6*IF($B$2=TRUE,SUMIFS($B$147:$B$162,$A$147:$A$162,$A18),SUMIFS(P$125:P$140,$A$125:$A$140,$A18)))</f>
        <v>5080.0754798245616</v>
      </c>
      <c r="P18">
        <f t="shared" si="21"/>
        <v>5080.0754798245616</v>
      </c>
      <c r="Q18">
        <f t="shared" si="21"/>
        <v>5080.0754798245616</v>
      </c>
      <c r="R18">
        <f t="shared" si="21"/>
        <v>5080.0754798245616</v>
      </c>
      <c r="S18">
        <f t="shared" si="21"/>
        <v>5080.0754798245616</v>
      </c>
      <c r="T18">
        <f t="shared" si="21"/>
        <v>5080.0754798245616</v>
      </c>
      <c r="U18">
        <f t="shared" si="21"/>
        <v>5080.0754798245616</v>
      </c>
      <c r="V18">
        <f t="shared" si="21"/>
        <v>5080.0754798245616</v>
      </c>
      <c r="W18">
        <f t="shared" si="21"/>
        <v>5080.0754798245616</v>
      </c>
      <c r="X18">
        <f t="shared" si="21"/>
        <v>5080.0754798245616</v>
      </c>
      <c r="Y18">
        <f t="shared" si="21"/>
        <v>5080.0754798245616</v>
      </c>
      <c r="Z18">
        <f t="shared" si="21"/>
        <v>5080.0754798245616</v>
      </c>
      <c r="AA18">
        <f t="shared" si="21"/>
        <v>5080.0754798245616</v>
      </c>
      <c r="AB18">
        <f t="shared" si="21"/>
        <v>5080.0754798245616</v>
      </c>
      <c r="AC18">
        <f t="shared" si="21"/>
        <v>5080.0754798245616</v>
      </c>
      <c r="AD18">
        <f t="shared" si="21"/>
        <v>5080.0754798245616</v>
      </c>
      <c r="AE18">
        <f t="shared" si="21"/>
        <v>5080.0754798245616</v>
      </c>
      <c r="AF18">
        <f t="shared" si="21"/>
        <v>5080.0754798245616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18726.87519092872</v>
      </c>
      <c r="C20">
        <f t="shared" si="4"/>
        <v>18726.87519092872</v>
      </c>
      <c r="D20" s="170">
        <f t="shared" si="5"/>
        <v>18726.87519092872</v>
      </c>
      <c r="E20">
        <f t="shared" ref="E20:N20" si="24">SUM(E$5*SUMIFS(D$39:D$48,$B$39:$B$48,$A20),E$6*IF($B$2=TRUE,SUMIFS($B$147:$B$162,$A$147:$A$162,$A20),SUMIFS(F$125:F$140,$A$125:$A$140,$A20)))</f>
        <v>13323.924481595981</v>
      </c>
      <c r="F20">
        <f t="shared" si="24"/>
        <v>7331.1882157127493</v>
      </c>
      <c r="G20">
        <f t="shared" si="24"/>
        <v>1547.9722932397517</v>
      </c>
      <c r="H20">
        <f t="shared" si="24"/>
        <v>1762.7788364631483</v>
      </c>
      <c r="I20">
        <f t="shared" si="24"/>
        <v>2254.3247031917767</v>
      </c>
      <c r="J20">
        <f t="shared" si="24"/>
        <v>2220.3965038544666</v>
      </c>
      <c r="K20">
        <f t="shared" si="24"/>
        <v>1864.1374988003975</v>
      </c>
      <c r="L20">
        <f t="shared" si="24"/>
        <v>1934.9691129561575</v>
      </c>
      <c r="M20">
        <f t="shared" si="24"/>
        <v>1934.9691129561575</v>
      </c>
      <c r="N20">
        <f t="shared" si="24"/>
        <v>1934.9691129561575</v>
      </c>
      <c r="O20">
        <f t="shared" ref="O20:AF20" si="25">SUM(O$5*SUMIFS(N$39:N$48,$B$39:$B$48,$A20),O$6*IF($B$2=TRUE,SUMIFS($B$147:$B$162,$A$147:$A$162,$A20),SUMIFS(P$125:P$140,$A$125:$A$140,$A20)))</f>
        <v>1934.9691129561575</v>
      </c>
      <c r="P20">
        <f t="shared" si="25"/>
        <v>1934.9691129561575</v>
      </c>
      <c r="Q20">
        <f t="shared" si="25"/>
        <v>1934.9691129561575</v>
      </c>
      <c r="R20">
        <f t="shared" si="25"/>
        <v>1934.9691129561575</v>
      </c>
      <c r="S20">
        <f t="shared" si="25"/>
        <v>1934.9691129561575</v>
      </c>
      <c r="T20">
        <f t="shared" si="25"/>
        <v>1934.9691129561575</v>
      </c>
      <c r="U20">
        <f t="shared" si="25"/>
        <v>1934.9691129561575</v>
      </c>
      <c r="V20">
        <f t="shared" si="25"/>
        <v>1934.9691129561575</v>
      </c>
      <c r="W20">
        <f t="shared" si="25"/>
        <v>1934.9691129561575</v>
      </c>
      <c r="X20">
        <f t="shared" si="25"/>
        <v>1934.9691129561575</v>
      </c>
      <c r="Y20">
        <f t="shared" si="25"/>
        <v>1934.9691129561575</v>
      </c>
      <c r="Z20">
        <f t="shared" si="25"/>
        <v>1934.9691129561575</v>
      </c>
      <c r="AA20">
        <f t="shared" si="25"/>
        <v>1934.9691129561575</v>
      </c>
      <c r="AB20">
        <f t="shared" si="25"/>
        <v>1934.9691129561575</v>
      </c>
      <c r="AC20">
        <f t="shared" si="25"/>
        <v>1934.9691129561575</v>
      </c>
      <c r="AD20">
        <f t="shared" si="25"/>
        <v>1934.9691129561575</v>
      </c>
      <c r="AE20">
        <f t="shared" si="25"/>
        <v>1934.9691129561575</v>
      </c>
      <c r="AF20">
        <f t="shared" si="25"/>
        <v>1934.9691129561575</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1.2047524811046623E-3</v>
      </c>
      <c r="D39">
        <f>SUMPRODUCT(P$57:P$106,$B$57:$B$106)</f>
        <v>1.2138533487631455E-3</v>
      </c>
      <c r="E39">
        <f>SUMPRODUCT(AB$57:AB$106,$B$57:$B$106)</f>
        <v>1.2244598577074292E-3</v>
      </c>
      <c r="F39">
        <f>SUMPRODUCT(AN$57:AN$106,$B$57:$B$106)</f>
        <v>1.1949408985338526E-3</v>
      </c>
      <c r="G39">
        <f>SUMPRODUCT(AZ$57:AZ$106,$B$57:$B$106)</f>
        <v>1.2072944578809218E-3</v>
      </c>
      <c r="H39">
        <f>SUMPRODUCT(BL$57:BL$106,$B$57:$B$106)</f>
        <v>1.1517212456594434E-3</v>
      </c>
      <c r="I39">
        <f>SUMPRODUCT(BX$57:BX$106,$B$57:$B$106)</f>
        <v>1.0709979091411944E-3</v>
      </c>
      <c r="J39">
        <f>SUMPRODUCT(CJ$57:CJ$106,$B$57:$B$106)</f>
        <v>1.0349139379887498E-3</v>
      </c>
      <c r="K39">
        <f>SUMPRODUCT(CV$57:CV$106,$B$57:$B$106)</f>
        <v>9.6462050149353725E-4</v>
      </c>
      <c r="L39" s="156">
        <f>K39</f>
        <v>9.6462050149353725E-4</v>
      </c>
      <c r="M39" s="156">
        <f t="shared" ref="M39:AE50" si="53">L39</f>
        <v>9.6462050149353725E-4</v>
      </c>
      <c r="N39" s="156">
        <f t="shared" si="53"/>
        <v>9.6462050149353725E-4</v>
      </c>
      <c r="O39" s="156">
        <f t="shared" si="53"/>
        <v>9.6462050149353725E-4</v>
      </c>
      <c r="P39" s="156">
        <f t="shared" si="53"/>
        <v>9.6462050149353725E-4</v>
      </c>
      <c r="Q39" s="156">
        <f t="shared" si="53"/>
        <v>9.6462050149353725E-4</v>
      </c>
      <c r="R39" s="156">
        <f t="shared" si="53"/>
        <v>9.6462050149353725E-4</v>
      </c>
      <c r="S39" s="156">
        <f t="shared" si="53"/>
        <v>9.6462050149353725E-4</v>
      </c>
      <c r="T39" s="156">
        <f t="shared" si="53"/>
        <v>9.6462050149353725E-4</v>
      </c>
      <c r="U39" s="156">
        <f t="shared" si="53"/>
        <v>9.6462050149353725E-4</v>
      </c>
      <c r="V39" s="156">
        <f t="shared" si="53"/>
        <v>9.6462050149353725E-4</v>
      </c>
      <c r="W39" s="156">
        <f t="shared" si="53"/>
        <v>9.6462050149353725E-4</v>
      </c>
      <c r="X39" s="156">
        <f t="shared" si="53"/>
        <v>9.6462050149353725E-4</v>
      </c>
      <c r="Y39" s="156">
        <f t="shared" si="53"/>
        <v>9.6462050149353725E-4</v>
      </c>
      <c r="Z39" s="156">
        <f t="shared" si="53"/>
        <v>9.6462050149353725E-4</v>
      </c>
      <c r="AA39" s="156">
        <f t="shared" si="53"/>
        <v>9.6462050149353725E-4</v>
      </c>
      <c r="AB39" s="156">
        <f t="shared" si="53"/>
        <v>9.6462050149353725E-4</v>
      </c>
      <c r="AC39" s="156">
        <f t="shared" si="53"/>
        <v>9.6462050149353725E-4</v>
      </c>
      <c r="AD39" s="156">
        <f t="shared" si="53"/>
        <v>9.6462050149353725E-4</v>
      </c>
      <c r="AE39" s="156">
        <f t="shared" si="53"/>
        <v>9.6462050149353725E-4</v>
      </c>
    </row>
    <row r="40" spans="1:32">
      <c r="B40" s="2" t="s">
        <v>98</v>
      </c>
      <c r="C40">
        <f>SUMPRODUCT(E57:E106,$B$57:$B$106)</f>
        <v>0.35376569814656972</v>
      </c>
      <c r="D40">
        <f>SUMPRODUCT(Q$57:Q$106,$B$57:$B$106)</f>
        <v>0.255063317443189</v>
      </c>
      <c r="E40">
        <f>SUMPRODUCT(AC$57:AC$106,$B$57:$B$106)</f>
        <v>0.21886635832852772</v>
      </c>
      <c r="F40">
        <f>SUMPRODUCT(AO$57:AO$106,$B$57:$B$106)</f>
        <v>0.19063838287714677</v>
      </c>
      <c r="G40">
        <f>SUMPRODUCT(BA$57:BA$106,$B$57:$B$106)</f>
        <v>0.15497929379164574</v>
      </c>
      <c r="H40">
        <f>SUMPRODUCT(BM$57:BM$106,$B$57:$B$106)</f>
        <v>0.11105002639002749</v>
      </c>
      <c r="I40">
        <f>SUMPRODUCT(BY$57:BY$106,$B$57:$B$106)</f>
        <v>8.3167300453625165E-2</v>
      </c>
      <c r="J40">
        <f>SUMPRODUCT(CK$57:CK$106,$B$57:$B$106)</f>
        <v>7.6660418538553418E-2</v>
      </c>
      <c r="K40">
        <f>SUMPRODUCT(CW$57:CW$106,$B$57:$B$106)</f>
        <v>7.0823292172169747E-2</v>
      </c>
      <c r="L40" s="156">
        <f t="shared" ref="L40:AA50" si="54">K40</f>
        <v>7.0823292172169747E-2</v>
      </c>
      <c r="M40" s="156">
        <f t="shared" si="54"/>
        <v>7.0823292172169747E-2</v>
      </c>
      <c r="N40" s="156">
        <f t="shared" si="54"/>
        <v>7.0823292172169747E-2</v>
      </c>
      <c r="O40" s="156">
        <f t="shared" si="54"/>
        <v>7.0823292172169747E-2</v>
      </c>
      <c r="P40" s="156">
        <f t="shared" si="54"/>
        <v>7.0823292172169747E-2</v>
      </c>
      <c r="Q40" s="156">
        <f t="shared" si="54"/>
        <v>7.0823292172169747E-2</v>
      </c>
      <c r="R40" s="156">
        <f t="shared" si="54"/>
        <v>7.0823292172169747E-2</v>
      </c>
      <c r="S40" s="156">
        <f t="shared" si="54"/>
        <v>7.0823292172169747E-2</v>
      </c>
      <c r="T40" s="156">
        <f t="shared" si="54"/>
        <v>7.0823292172169747E-2</v>
      </c>
      <c r="U40" s="156">
        <f t="shared" si="54"/>
        <v>7.0823292172169747E-2</v>
      </c>
      <c r="V40" s="156">
        <f t="shared" si="54"/>
        <v>7.0823292172169747E-2</v>
      </c>
      <c r="W40" s="156">
        <f t="shared" si="54"/>
        <v>7.0823292172169747E-2</v>
      </c>
      <c r="X40" s="156">
        <f t="shared" si="54"/>
        <v>7.0823292172169747E-2</v>
      </c>
      <c r="Y40" s="156">
        <f t="shared" si="54"/>
        <v>7.0823292172169747E-2</v>
      </c>
      <c r="Z40" s="156">
        <f t="shared" si="54"/>
        <v>7.0823292172169747E-2</v>
      </c>
      <c r="AA40" s="156">
        <f t="shared" si="54"/>
        <v>7.0823292172169747E-2</v>
      </c>
      <c r="AB40" s="156">
        <f t="shared" si="53"/>
        <v>7.0823292172169747E-2</v>
      </c>
      <c r="AC40" s="156">
        <f t="shared" si="53"/>
        <v>7.0823292172169747E-2</v>
      </c>
      <c r="AD40" s="156">
        <f t="shared" si="53"/>
        <v>7.0823292172169747E-2</v>
      </c>
      <c r="AE40" s="156">
        <f t="shared" si="53"/>
        <v>7.0823292172169747E-2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2.2183034538708166E-2</v>
      </c>
      <c r="D42">
        <f>SUMPRODUCT(S$57:S$106,$B$57:$B$106)</f>
        <v>2.6265405076851371E-2</v>
      </c>
      <c r="E42">
        <f>SUMPRODUCT(AE$57:AE$106,$B$57:$B$106)</f>
        <v>2.6681433336225652E-2</v>
      </c>
      <c r="F42">
        <f>SUMPRODUCT(AQ$57:AQ$106,$B$57:$B$106)</f>
        <v>2.6209361758340839E-2</v>
      </c>
      <c r="G42">
        <f>SUMPRODUCT(BC$57:BC$106,$B$57:$B$106)</f>
        <v>2.7440330287952883E-2</v>
      </c>
      <c r="H42">
        <f>SUMPRODUCT(BO$57:BO$106,$B$57:$B$106)</f>
        <v>2.7406740102654238E-2</v>
      </c>
      <c r="I42">
        <f>SUMPRODUCT(CA$57:CA$106,$B$57:$B$106)</f>
        <v>3.0500703526525102E-2</v>
      </c>
      <c r="J42">
        <f>SUMPRODUCT(CM$57:CM$106,$B$57:$B$106)</f>
        <v>3.0413446870147496E-2</v>
      </c>
      <c r="K42">
        <f>SUMPRODUCT(CY$57:CY$106,$B$57:$B$106)</f>
        <v>2.9882868821010759E-2</v>
      </c>
      <c r="L42" s="156">
        <f t="shared" si="54"/>
        <v>2.9882868821010759E-2</v>
      </c>
      <c r="M42" s="156">
        <f t="shared" si="53"/>
        <v>2.9882868821010759E-2</v>
      </c>
      <c r="N42" s="156">
        <f t="shared" si="53"/>
        <v>2.9882868821010759E-2</v>
      </c>
      <c r="O42" s="156">
        <f t="shared" si="53"/>
        <v>2.9882868821010759E-2</v>
      </c>
      <c r="P42" s="156">
        <f t="shared" si="53"/>
        <v>2.9882868821010759E-2</v>
      </c>
      <c r="Q42" s="156">
        <f t="shared" si="53"/>
        <v>2.9882868821010759E-2</v>
      </c>
      <c r="R42" s="156">
        <f t="shared" si="53"/>
        <v>2.9882868821010759E-2</v>
      </c>
      <c r="S42" s="156">
        <f t="shared" si="53"/>
        <v>2.9882868821010759E-2</v>
      </c>
      <c r="T42" s="156">
        <f t="shared" si="53"/>
        <v>2.9882868821010759E-2</v>
      </c>
      <c r="U42" s="156">
        <f t="shared" si="53"/>
        <v>2.9882868821010759E-2</v>
      </c>
      <c r="V42" s="156">
        <f t="shared" si="53"/>
        <v>2.9882868821010759E-2</v>
      </c>
      <c r="W42" s="156">
        <f t="shared" si="53"/>
        <v>2.9882868821010759E-2</v>
      </c>
      <c r="X42" s="156">
        <f t="shared" si="53"/>
        <v>2.9882868821010759E-2</v>
      </c>
      <c r="Y42" s="156">
        <f t="shared" si="53"/>
        <v>2.9882868821010759E-2</v>
      </c>
      <c r="Z42" s="156">
        <f t="shared" si="53"/>
        <v>2.9882868821010759E-2</v>
      </c>
      <c r="AA42" s="156">
        <f t="shared" si="53"/>
        <v>2.9882868821010759E-2</v>
      </c>
      <c r="AB42" s="156">
        <f t="shared" si="53"/>
        <v>2.9882868821010759E-2</v>
      </c>
      <c r="AC42" s="156">
        <f t="shared" si="53"/>
        <v>2.9882868821010759E-2</v>
      </c>
      <c r="AD42" s="156">
        <f t="shared" si="53"/>
        <v>2.9882868821010759E-2</v>
      </c>
      <c r="AE42" s="156">
        <f t="shared" si="53"/>
        <v>2.9882868821010759E-2</v>
      </c>
    </row>
    <row r="43" spans="1:32">
      <c r="B43" s="2" t="s">
        <v>347</v>
      </c>
      <c r="C43">
        <f>SUMPRODUCT(H57:H106,$B$57:$B$106)</f>
        <v>0.12834262743982122</v>
      </c>
      <c r="D43">
        <f>SUMPRODUCT(T$57:T$106,$B$57:$B$106)</f>
        <v>0.16274689190458594</v>
      </c>
      <c r="E43">
        <f>SUMPRODUCT(AF$57:AF$106,$B$57:$B$106)</f>
        <v>0.16832050614157032</v>
      </c>
      <c r="F43">
        <f>SUMPRODUCT(AR$57:AR$106,$B$57:$B$106)</f>
        <v>0.1503855695745076</v>
      </c>
      <c r="G43">
        <f>SUMPRODUCT(BD$57:BD$106,$B$57:$B$106)</f>
        <v>0.15029144864956723</v>
      </c>
      <c r="H43">
        <f>SUMPRODUCT(BP$57:BP$106,$B$57:$B$106)</f>
        <v>0.12366851093587625</v>
      </c>
      <c r="I43">
        <f>SUMPRODUCT(CB$57:CB$106,$B$57:$B$106)</f>
        <v>7.4569207200825285E-2</v>
      </c>
      <c r="J43">
        <f>SUMPRODUCT(CN$57:CN$106,$B$57:$B$106)</f>
        <v>5.7929153919487726E-2</v>
      </c>
      <c r="K43">
        <f>SUMPRODUCT(CZ$57:CZ$106,$B$57:$B$106)</f>
        <v>4.4634271761101865E-2</v>
      </c>
      <c r="L43" s="156">
        <f t="shared" si="54"/>
        <v>4.4634271761101865E-2</v>
      </c>
      <c r="M43" s="156">
        <f t="shared" si="53"/>
        <v>4.4634271761101865E-2</v>
      </c>
      <c r="N43" s="156">
        <f t="shared" si="53"/>
        <v>4.4634271761101865E-2</v>
      </c>
      <c r="O43" s="156">
        <f t="shared" si="53"/>
        <v>4.4634271761101865E-2</v>
      </c>
      <c r="P43" s="156">
        <f t="shared" si="53"/>
        <v>4.4634271761101865E-2</v>
      </c>
      <c r="Q43" s="156">
        <f t="shared" si="53"/>
        <v>4.4634271761101865E-2</v>
      </c>
      <c r="R43" s="156">
        <f t="shared" si="53"/>
        <v>4.4634271761101865E-2</v>
      </c>
      <c r="S43" s="156">
        <f t="shared" si="53"/>
        <v>4.4634271761101865E-2</v>
      </c>
      <c r="T43" s="156">
        <f t="shared" si="53"/>
        <v>4.4634271761101865E-2</v>
      </c>
      <c r="U43" s="156">
        <f t="shared" si="53"/>
        <v>4.4634271761101865E-2</v>
      </c>
      <c r="V43" s="156">
        <f t="shared" si="53"/>
        <v>4.4634271761101865E-2</v>
      </c>
      <c r="W43" s="156">
        <f t="shared" si="53"/>
        <v>4.4634271761101865E-2</v>
      </c>
      <c r="X43" s="156">
        <f t="shared" si="53"/>
        <v>4.4634271761101865E-2</v>
      </c>
      <c r="Y43" s="156">
        <f t="shared" si="53"/>
        <v>4.4634271761101865E-2</v>
      </c>
      <c r="Z43" s="156">
        <f t="shared" si="53"/>
        <v>4.4634271761101865E-2</v>
      </c>
      <c r="AA43" s="156">
        <f t="shared" si="53"/>
        <v>4.4634271761101865E-2</v>
      </c>
      <c r="AB43" s="156">
        <f t="shared" si="53"/>
        <v>4.4634271761101865E-2</v>
      </c>
      <c r="AC43" s="156">
        <f t="shared" si="53"/>
        <v>4.4634271761101865E-2</v>
      </c>
      <c r="AD43" s="156">
        <f t="shared" si="53"/>
        <v>4.4634271761101865E-2</v>
      </c>
      <c r="AE43" s="156">
        <f t="shared" si="53"/>
        <v>4.4634271761101865E-2</v>
      </c>
    </row>
    <row r="44" spans="1:32">
      <c r="B44" s="2" t="s">
        <v>99</v>
      </c>
      <c r="C44">
        <f>SUMPRODUCT(I57:I106,$B$57:$B$106)</f>
        <v>0.28405574886366403</v>
      </c>
      <c r="D44">
        <f>SUMPRODUCT(U$57:U$106,$B$57:$B$106)</f>
        <v>0.29652642812015012</v>
      </c>
      <c r="E44">
        <f>SUMPRODUCT(AG$57:AG$106,$B$57:$B$106)</f>
        <v>0.30115736175997271</v>
      </c>
      <c r="F44">
        <f>SUMPRODUCT(AS$57:AS$106,$B$57:$B$106)</f>
        <v>0.29941333756527644</v>
      </c>
      <c r="G44">
        <f>SUMPRODUCT(BE$57:BE$106,$B$57:$B$106)</f>
        <v>0.30497618174518842</v>
      </c>
      <c r="H44">
        <f>SUMPRODUCT(BQ$57:BQ$106,$B$57:$B$106)</f>
        <v>0.29343779210812138</v>
      </c>
      <c r="I44">
        <f>SUMPRODUCT(CC$57:CC$106,$B$57:$B$106)</f>
        <v>0.28769346505749593</v>
      </c>
      <c r="J44">
        <f>SUMPRODUCT(CO$57:CO$106,$B$57:$B$106)</f>
        <v>0.2816622510849186</v>
      </c>
      <c r="K44">
        <f>SUMPRODUCT(DA$57:DA$106,$B$57:$B$106)</f>
        <v>0.2730414629596099</v>
      </c>
      <c r="L44" s="156">
        <f t="shared" si="54"/>
        <v>0.2730414629596099</v>
      </c>
      <c r="M44" s="156">
        <f t="shared" si="53"/>
        <v>0.2730414629596099</v>
      </c>
      <c r="N44" s="156">
        <f t="shared" si="53"/>
        <v>0.2730414629596099</v>
      </c>
      <c r="O44" s="156">
        <f t="shared" si="53"/>
        <v>0.2730414629596099</v>
      </c>
      <c r="P44" s="156">
        <f t="shared" si="53"/>
        <v>0.2730414629596099</v>
      </c>
      <c r="Q44" s="156">
        <f t="shared" si="53"/>
        <v>0.2730414629596099</v>
      </c>
      <c r="R44" s="156">
        <f t="shared" si="53"/>
        <v>0.2730414629596099</v>
      </c>
      <c r="S44" s="156">
        <f t="shared" si="53"/>
        <v>0.2730414629596099</v>
      </c>
      <c r="T44" s="156">
        <f t="shared" si="53"/>
        <v>0.2730414629596099</v>
      </c>
      <c r="U44" s="156">
        <f t="shared" si="53"/>
        <v>0.2730414629596099</v>
      </c>
      <c r="V44" s="156">
        <f t="shared" si="53"/>
        <v>0.2730414629596099</v>
      </c>
      <c r="W44" s="156">
        <f t="shared" si="53"/>
        <v>0.2730414629596099</v>
      </c>
      <c r="X44" s="156">
        <f t="shared" si="53"/>
        <v>0.2730414629596099</v>
      </c>
      <c r="Y44" s="156">
        <f t="shared" si="53"/>
        <v>0.2730414629596099</v>
      </c>
      <c r="Z44" s="156">
        <f t="shared" si="53"/>
        <v>0.2730414629596099</v>
      </c>
      <c r="AA44" s="156">
        <f t="shared" si="53"/>
        <v>0.2730414629596099</v>
      </c>
      <c r="AB44" s="156">
        <f t="shared" si="53"/>
        <v>0.2730414629596099</v>
      </c>
      <c r="AC44" s="156">
        <f t="shared" si="53"/>
        <v>0.2730414629596099</v>
      </c>
      <c r="AD44" s="156">
        <f t="shared" si="53"/>
        <v>0.2730414629596099</v>
      </c>
      <c r="AE44" s="156">
        <f t="shared" si="53"/>
        <v>0.2730414629596099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3.5559171925343886E-3</v>
      </c>
      <c r="D46">
        <f>SUMPRODUCT(W$57:W$106,$B$57:$B$106)</f>
        <v>2.5299881402043637E-3</v>
      </c>
      <c r="E46">
        <f>SUMPRODUCT(AI$57:AI$106,$B$57:$B$106)</f>
        <v>1.392068775605784E-3</v>
      </c>
      <c r="F46">
        <f>SUMPRODUCT(AU$57:AU$106,$B$57:$B$106)</f>
        <v>2.9393378419932404E-4</v>
      </c>
      <c r="G46">
        <f>SUMPRODUCT(BG$57:BG$106,$B$57:$B$106)</f>
        <v>3.3472191742119534E-4</v>
      </c>
      <c r="H46">
        <f>SUMPRODUCT(BS$57:BS$106,$B$57:$B$106)</f>
        <v>4.2805817243432359E-4</v>
      </c>
      <c r="I46">
        <f>SUMPRODUCT(CE$57:CE$106,$B$57:$B$106)</f>
        <v>4.2161578062547997E-4</v>
      </c>
      <c r="J46">
        <f>SUMPRODUCT(CQ$57:CQ$106,$B$57:$B$106)</f>
        <v>3.5396821485964361E-4</v>
      </c>
      <c r="K46">
        <f>SUMPRODUCT(DC$57:DC$106,$B$57:$B$106)</f>
        <v>3.6741794162844463E-4</v>
      </c>
      <c r="L46" s="156">
        <f t="shared" si="54"/>
        <v>3.6741794162844463E-4</v>
      </c>
      <c r="M46" s="156">
        <f t="shared" si="53"/>
        <v>3.6741794162844463E-4</v>
      </c>
      <c r="N46" s="156">
        <f t="shared" si="53"/>
        <v>3.6741794162844463E-4</v>
      </c>
      <c r="O46" s="156">
        <f t="shared" si="53"/>
        <v>3.6741794162844463E-4</v>
      </c>
      <c r="P46" s="156">
        <f t="shared" si="53"/>
        <v>3.6741794162844463E-4</v>
      </c>
      <c r="Q46" s="156">
        <f t="shared" si="53"/>
        <v>3.6741794162844463E-4</v>
      </c>
      <c r="R46" s="156">
        <f t="shared" si="53"/>
        <v>3.6741794162844463E-4</v>
      </c>
      <c r="S46" s="156">
        <f t="shared" si="53"/>
        <v>3.6741794162844463E-4</v>
      </c>
      <c r="T46" s="156">
        <f t="shared" si="53"/>
        <v>3.6741794162844463E-4</v>
      </c>
      <c r="U46" s="156">
        <f t="shared" si="53"/>
        <v>3.6741794162844463E-4</v>
      </c>
      <c r="V46" s="156">
        <f t="shared" si="53"/>
        <v>3.6741794162844463E-4</v>
      </c>
      <c r="W46" s="156">
        <f t="shared" si="53"/>
        <v>3.6741794162844463E-4</v>
      </c>
      <c r="X46" s="156">
        <f t="shared" si="53"/>
        <v>3.6741794162844463E-4</v>
      </c>
      <c r="Y46" s="156">
        <f t="shared" si="53"/>
        <v>3.6741794162844463E-4</v>
      </c>
      <c r="Z46" s="156">
        <f t="shared" si="53"/>
        <v>3.6741794162844463E-4</v>
      </c>
      <c r="AA46" s="156">
        <f t="shared" si="53"/>
        <v>3.6741794162844463E-4</v>
      </c>
      <c r="AB46" s="156">
        <f t="shared" si="53"/>
        <v>3.6741794162844463E-4</v>
      </c>
      <c r="AC46" s="156">
        <f t="shared" si="53"/>
        <v>3.6741794162844463E-4</v>
      </c>
      <c r="AD46" s="156">
        <f t="shared" si="53"/>
        <v>3.6741794162844463E-4</v>
      </c>
      <c r="AE46" s="156">
        <f t="shared" si="53"/>
        <v>3.6741794162844463E-4</v>
      </c>
    </row>
    <row r="47" spans="1:32">
      <c r="B47" s="2" t="s">
        <v>100</v>
      </c>
      <c r="C47">
        <f>SUMPRODUCT(L57:L106,$B$57:$B$106)</f>
        <v>0.20005489989191622</v>
      </c>
      <c r="D47">
        <f>SUMPRODUCT(X$57:X$106,$B$57:$B$106)</f>
        <v>0.23452694329868798</v>
      </c>
      <c r="E47">
        <f>SUMPRODUCT(AJ$57:AJ$106,$B$57:$B$106)</f>
        <v>0.25270844132705622</v>
      </c>
      <c r="F47">
        <f>SUMPRODUCT(AV$57:AV$106,$B$57:$B$106)</f>
        <v>0.264556308145312</v>
      </c>
      <c r="G47">
        <f>SUMPRODUCT(BH$57:BH$106,$B$57:$B$106)</f>
        <v>0.27516386998685316</v>
      </c>
      <c r="H47">
        <f>SUMPRODUCT(BT$57:BT$106,$B$57:$B$106)</f>
        <v>0.30831091579907299</v>
      </c>
      <c r="I47">
        <f>SUMPRODUCT(CF$57:CF$106,$B$57:$B$106)</f>
        <v>0.31738347211101242</v>
      </c>
      <c r="J47">
        <f>SUMPRODUCT(CR$57:CR$106,$B$57:$B$106)</f>
        <v>0.32102914938699151</v>
      </c>
      <c r="K47">
        <f>SUMPRODUCT(DD$57:DD$106,$B$57:$B$106)</f>
        <v>0.3241558838898902</v>
      </c>
      <c r="L47" s="156">
        <f t="shared" si="54"/>
        <v>0.3241558838898902</v>
      </c>
      <c r="M47" s="156">
        <f t="shared" si="53"/>
        <v>0.3241558838898902</v>
      </c>
      <c r="N47" s="156">
        <f t="shared" si="53"/>
        <v>0.3241558838898902</v>
      </c>
      <c r="O47" s="156">
        <f t="shared" si="53"/>
        <v>0.3241558838898902</v>
      </c>
      <c r="P47" s="156">
        <f t="shared" si="53"/>
        <v>0.3241558838898902</v>
      </c>
      <c r="Q47" s="156">
        <f t="shared" si="53"/>
        <v>0.3241558838898902</v>
      </c>
      <c r="R47" s="156">
        <f t="shared" si="53"/>
        <v>0.3241558838898902</v>
      </c>
      <c r="S47" s="156">
        <f t="shared" si="53"/>
        <v>0.3241558838898902</v>
      </c>
      <c r="T47" s="156">
        <f t="shared" si="53"/>
        <v>0.3241558838898902</v>
      </c>
      <c r="U47" s="156">
        <f t="shared" si="53"/>
        <v>0.3241558838898902</v>
      </c>
      <c r="V47" s="156">
        <f t="shared" si="53"/>
        <v>0.3241558838898902</v>
      </c>
      <c r="W47" s="156">
        <f t="shared" si="53"/>
        <v>0.3241558838898902</v>
      </c>
      <c r="X47" s="156">
        <f t="shared" si="53"/>
        <v>0.3241558838898902</v>
      </c>
      <c r="Y47" s="156">
        <f t="shared" si="53"/>
        <v>0.3241558838898902</v>
      </c>
      <c r="Z47" s="156">
        <f t="shared" si="53"/>
        <v>0.3241558838898902</v>
      </c>
      <c r="AA47" s="156">
        <f t="shared" si="53"/>
        <v>0.3241558838898902</v>
      </c>
      <c r="AB47" s="156">
        <f t="shared" si="53"/>
        <v>0.3241558838898902</v>
      </c>
      <c r="AC47" s="156">
        <f t="shared" si="53"/>
        <v>0.3241558838898902</v>
      </c>
      <c r="AD47" s="156">
        <f t="shared" si="53"/>
        <v>0.3241558838898902</v>
      </c>
      <c r="AE47" s="156">
        <f t="shared" si="53"/>
        <v>0.3241558838898902</v>
      </c>
    </row>
    <row r="48" spans="1:32">
      <c r="B48" s="2" t="s">
        <v>102</v>
      </c>
      <c r="C48">
        <f>SUMPRODUCT(N57:N106,$B$57:$B$106)</f>
        <v>6.8373214456814982E-3</v>
      </c>
      <c r="D48">
        <f>SUMPRODUCT(Z$57:Z$106,$B$57:$B$106)</f>
        <v>2.1127172667568139E-2</v>
      </c>
      <c r="E48">
        <f>SUMPRODUCT(AL$57:AL$106,$B$57:$B$106)</f>
        <v>2.9649370473334168E-2</v>
      </c>
      <c r="F48">
        <f>SUMPRODUCT(AX$57:AX$106,$B$57:$B$106)</f>
        <v>6.7308165396683092E-2</v>
      </c>
      <c r="G48">
        <f>SUMPRODUCT(BJ$57:BJ$106,$B$57:$B$106)</f>
        <v>8.5606859163490312E-2</v>
      </c>
      <c r="H48">
        <f>SUMPRODUCT(BV$57:BV$106,$B$57:$B$106)</f>
        <v>0.13454623524615392</v>
      </c>
      <c r="I48">
        <f>SUMPRODUCT(CH$57:CH$106,$B$57:$B$106)</f>
        <v>0.20519323796074948</v>
      </c>
      <c r="J48">
        <f>SUMPRODUCT(CT$57:CT$106,$B$57:$B$106)</f>
        <v>0.23091669804705278</v>
      </c>
      <c r="K48">
        <f>SUMPRODUCT(DF$57:DF$106,$B$57:$B$106)</f>
        <v>0.25613018195309561</v>
      </c>
      <c r="L48" s="156">
        <f t="shared" si="54"/>
        <v>0.25613018195309561</v>
      </c>
      <c r="M48" s="156">
        <f t="shared" si="53"/>
        <v>0.25613018195309561</v>
      </c>
      <c r="N48" s="156">
        <f t="shared" si="53"/>
        <v>0.25613018195309561</v>
      </c>
      <c r="O48" s="156">
        <f t="shared" si="53"/>
        <v>0.25613018195309561</v>
      </c>
      <c r="P48" s="156">
        <f t="shared" si="53"/>
        <v>0.25613018195309561</v>
      </c>
      <c r="Q48" s="156">
        <f t="shared" si="53"/>
        <v>0.25613018195309561</v>
      </c>
      <c r="R48" s="156">
        <f t="shared" si="53"/>
        <v>0.25613018195309561</v>
      </c>
      <c r="S48" s="156">
        <f t="shared" si="53"/>
        <v>0.25613018195309561</v>
      </c>
      <c r="T48" s="156">
        <f t="shared" si="53"/>
        <v>0.25613018195309561</v>
      </c>
      <c r="U48" s="156">
        <f t="shared" si="53"/>
        <v>0.25613018195309561</v>
      </c>
      <c r="V48" s="156">
        <f t="shared" si="53"/>
        <v>0.25613018195309561</v>
      </c>
      <c r="W48" s="156">
        <f t="shared" si="53"/>
        <v>0.25613018195309561</v>
      </c>
      <c r="X48" s="156">
        <f t="shared" si="53"/>
        <v>0.25613018195309561</v>
      </c>
      <c r="Y48" s="156">
        <f t="shared" si="53"/>
        <v>0.25613018195309561</v>
      </c>
      <c r="Z48" s="156">
        <f t="shared" si="53"/>
        <v>0.25613018195309561</v>
      </c>
      <c r="AA48" s="156">
        <f t="shared" si="53"/>
        <v>0.25613018195309561</v>
      </c>
      <c r="AB48" s="156">
        <f t="shared" si="53"/>
        <v>0.25613018195309561</v>
      </c>
      <c r="AC48" s="156">
        <f t="shared" si="53"/>
        <v>0.25613018195309561</v>
      </c>
      <c r="AD48" s="156">
        <f t="shared" si="53"/>
        <v>0.25613018195309561</v>
      </c>
      <c r="AE48" s="156">
        <f t="shared" si="53"/>
        <v>0.25613018195309561</v>
      </c>
    </row>
    <row r="49" spans="1:110">
      <c r="B49" s="1"/>
    </row>
    <row r="50" spans="1:110">
      <c r="B50" s="1"/>
      <c r="C50" s="160">
        <f>SUM(C39:C48)</f>
        <v>0.99999999999999989</v>
      </c>
      <c r="D50" s="160">
        <f>SUM(D39:D48)</f>
        <v>1</v>
      </c>
      <c r="E50" s="160">
        <f>SUM(E39:E48)</f>
        <v>1.0000000000000002</v>
      </c>
      <c r="F50" s="160">
        <f>SUM(F39:F48)</f>
        <v>0.99999999999999989</v>
      </c>
      <c r="G50" s="160">
        <f t="shared" ref="G50:K50" si="55">SUM(G39:G48)</f>
        <v>0.99999999999999989</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0.27709651190039075</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0.29085317220422657</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6.4751444169801789E-2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0.18681913198436634</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0.14414706379510109</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2.6507433953666172E-3</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3.3681932550746786E-2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1863070.9651876984</v>
      </c>
      <c r="C2" s="5">
        <f>SUMIFS(Imports_new!C$10:C$33,Imports_new!$A$10:$A$33,$A2)</f>
        <v>1863070.9651876984</v>
      </c>
      <c r="D2" s="5">
        <f>SUMIFS(Imports_new!D$10:D$33,Imports_new!$A$10:$A$33,$A2)</f>
        <v>1863070.9651876984</v>
      </c>
      <c r="E2" s="5">
        <f>SUMIFS(Imports_new!E$10:E$33,Imports_new!$A$10:$A$33,$A2)</f>
        <v>1343264.9448561757</v>
      </c>
      <c r="F2" s="5">
        <f>SUMIFS(Imports_new!F$10:F$33,Imports_new!$A$10:$A$33,$A2)</f>
        <v>1152637.3517686417</v>
      </c>
      <c r="G2" s="5">
        <f>SUMIFS(Imports_new!G$10:G$33,Imports_new!$A$10:$A$33,$A2)</f>
        <v>1003977.5983074399</v>
      </c>
      <c r="H2" s="5">
        <f>SUMIFS(Imports_new!H$10:H$33,Imports_new!$A$10:$A$33,$A2)</f>
        <v>816182.64286573557</v>
      </c>
      <c r="I2" s="5">
        <f>SUMIFS(Imports_new!I$10:I$33,Imports_new!$A$10:$A$33,$A2)</f>
        <v>584833.63688038802</v>
      </c>
      <c r="J2" s="5">
        <f>SUMIFS(Imports_new!J$10:J$33,Imports_new!$A$10:$A$33,$A2)</f>
        <v>437992.10477437067</v>
      </c>
      <c r="K2" s="5">
        <f>SUMIFS(Imports_new!K$10:K$33,Imports_new!$A$10:$A$33,$A2)</f>
        <v>403724.27487060067</v>
      </c>
      <c r="L2" s="5">
        <f>SUMIFS(Imports_new!L$10:L$33,Imports_new!$A$10:$A$33,$A2)</f>
        <v>372983.64424893039</v>
      </c>
      <c r="M2" s="5">
        <f>SUMIFS(Imports_new!M$10:M$33,Imports_new!$A$10:$A$33,$A2)</f>
        <v>372983.64424893039</v>
      </c>
      <c r="N2" s="5">
        <f>SUMIFS(Imports_new!N$10:N$33,Imports_new!$A$10:$A$33,$A2)</f>
        <v>372983.64424893039</v>
      </c>
      <c r="O2" s="5">
        <f>SUMIFS(Imports_new!O$10:O$33,Imports_new!$A$10:$A$33,$A2)</f>
        <v>372983.64424893039</v>
      </c>
      <c r="P2" s="5">
        <f>SUMIFS(Imports_new!P$10:P$33,Imports_new!$A$10:$A$33,$A2)</f>
        <v>372983.64424893039</v>
      </c>
      <c r="Q2" s="5">
        <f>SUMIFS(Imports_new!Q$10:Q$33,Imports_new!$A$10:$A$33,$A2)</f>
        <v>372983.64424893039</v>
      </c>
      <c r="R2" s="5">
        <f>SUMIFS(Imports_new!R$10:R$33,Imports_new!$A$10:$A$33,$A2)</f>
        <v>372983.64424893039</v>
      </c>
      <c r="S2" s="5">
        <f>SUMIFS(Imports_new!S$10:S$33,Imports_new!$A$10:$A$33,$A2)</f>
        <v>372983.64424893039</v>
      </c>
      <c r="T2" s="5">
        <f>SUMIFS(Imports_new!T$10:T$33,Imports_new!$A$10:$A$33,$A2)</f>
        <v>372983.64424893039</v>
      </c>
      <c r="U2" s="5">
        <f>SUMIFS(Imports_new!U$10:U$33,Imports_new!$A$10:$A$33,$A2)</f>
        <v>372983.64424893039</v>
      </c>
      <c r="V2" s="5">
        <f>SUMIFS(Imports_new!V$10:V$33,Imports_new!$A$10:$A$33,$A2)</f>
        <v>372983.64424893039</v>
      </c>
      <c r="W2" s="5">
        <f>SUMIFS(Imports_new!W$10:W$33,Imports_new!$A$10:$A$33,$A2)</f>
        <v>372983.64424893039</v>
      </c>
      <c r="X2" s="5">
        <f>SUMIFS(Imports_new!X$10:X$33,Imports_new!$A$10:$A$33,$A2)</f>
        <v>372983.64424893039</v>
      </c>
      <c r="Y2" s="5">
        <f>SUMIFS(Imports_new!Y$10:Y$33,Imports_new!$A$10:$A$33,$A2)</f>
        <v>372983.64424893039</v>
      </c>
      <c r="Z2" s="5">
        <f>SUMIFS(Imports_new!Z$10:Z$33,Imports_new!$A$10:$A$33,$A2)</f>
        <v>372983.64424893039</v>
      </c>
      <c r="AA2" s="5">
        <f>SUMIFS(Imports_new!AA$10:AA$33,Imports_new!$A$10:$A$33,$A2)</f>
        <v>372983.64424893039</v>
      </c>
      <c r="AB2" s="5">
        <f>SUMIFS(Imports_new!AB$10:AB$33,Imports_new!$A$10:$A$33,$A2)</f>
        <v>372983.64424893039</v>
      </c>
      <c r="AC2" s="5">
        <f>SUMIFS(Imports_new!AC$10:AC$33,Imports_new!$A$10:$A$33,$A2)</f>
        <v>372983.64424893039</v>
      </c>
      <c r="AD2" s="5">
        <f>SUMIFS(Imports_new!AD$10:AD$33,Imports_new!$A$10:$A$33,$A2)</f>
        <v>372983.64424893039</v>
      </c>
      <c r="AE2" s="5">
        <f>SUMIFS(Imports_new!AE$10:AE$33,Imports_new!$A$10:$A$33,$A2)</f>
        <v>372983.64424893039</v>
      </c>
      <c r="AF2" s="5">
        <f>SUMIFS(Imports_new!AF$10:AF$33,Imports_new!$A$10:$A$33,$A2)</f>
        <v>372983.64424893039</v>
      </c>
    </row>
    <row r="3" spans="1:32">
      <c r="A3" s="2" t="s">
        <v>347</v>
      </c>
      <c r="B3" s="5">
        <f>SUMIFS(Imports_new!B$10:B$33,Imports_new!$A$10:$A$33,$A3)</f>
        <v>675903.35646381963</v>
      </c>
      <c r="C3" s="5">
        <f>SUMIFS(Imports_new!C$10:C$33,Imports_new!$A$10:$A$33,$A3)</f>
        <v>675903.35646381963</v>
      </c>
      <c r="D3" s="5">
        <f>SUMIFS(Imports_new!D$10:D$33,Imports_new!$A$10:$A$33,$A3)</f>
        <v>675903.35646381963</v>
      </c>
      <c r="E3" s="5">
        <f>SUMIFS(Imports_new!E$10:E$33,Imports_new!$A$10:$A$33,$A3)</f>
        <v>857089.90603252756</v>
      </c>
      <c r="F3" s="5">
        <f>SUMIFS(Imports_new!F$10:F$33,Imports_new!$A$10:$A$33,$A3)</f>
        <v>886442.77690295363</v>
      </c>
      <c r="G3" s="5">
        <f>SUMIFS(Imports_new!G$10:G$33,Imports_new!$A$10:$A$33,$A3)</f>
        <v>791990.26283604768</v>
      </c>
      <c r="H3" s="5">
        <f>SUMIFS(Imports_new!H$10:H$33,Imports_new!$A$10:$A$33,$A3)</f>
        <v>791494.58458518353</v>
      </c>
      <c r="I3" s="5">
        <f>SUMIFS(Imports_new!I$10:I$33,Imports_new!$A$10:$A$33,$A3)</f>
        <v>651287.59865567682</v>
      </c>
      <c r="J3" s="5">
        <f>SUMIFS(Imports_new!J$10:J$33,Imports_new!$A$10:$A$33,$A3)</f>
        <v>392711.12366401189</v>
      </c>
      <c r="K3" s="5">
        <f>SUMIFS(Imports_new!K$10:K$33,Imports_new!$A$10:$A$33,$A3)</f>
        <v>305077.98034328234</v>
      </c>
      <c r="L3" s="5">
        <f>SUMIFS(Imports_new!L$10:L$33,Imports_new!$A$10:$A$33,$A3)</f>
        <v>235061.83953412334</v>
      </c>
      <c r="M3" s="5">
        <f>SUMIFS(Imports_new!M$10:M$33,Imports_new!$A$10:$A$33,$A3)</f>
        <v>235061.83953412334</v>
      </c>
      <c r="N3" s="5">
        <f>SUMIFS(Imports_new!N$10:N$33,Imports_new!$A$10:$A$33,$A3)</f>
        <v>235061.83953412334</v>
      </c>
      <c r="O3" s="5">
        <f>SUMIFS(Imports_new!O$10:O$33,Imports_new!$A$10:$A$33,$A3)</f>
        <v>235061.83953412334</v>
      </c>
      <c r="P3" s="5">
        <f>SUMIFS(Imports_new!P$10:P$33,Imports_new!$A$10:$A$33,$A3)</f>
        <v>235061.83953412334</v>
      </c>
      <c r="Q3" s="5">
        <f>SUMIFS(Imports_new!Q$10:Q$33,Imports_new!$A$10:$A$33,$A3)</f>
        <v>235061.83953412334</v>
      </c>
      <c r="R3" s="5">
        <f>SUMIFS(Imports_new!R$10:R$33,Imports_new!$A$10:$A$33,$A3)</f>
        <v>235061.83953412334</v>
      </c>
      <c r="S3" s="5">
        <f>SUMIFS(Imports_new!S$10:S$33,Imports_new!$A$10:$A$33,$A3)</f>
        <v>235061.83953412334</v>
      </c>
      <c r="T3" s="5">
        <f>SUMIFS(Imports_new!T$10:T$33,Imports_new!$A$10:$A$33,$A3)</f>
        <v>235061.83953412334</v>
      </c>
      <c r="U3" s="5">
        <f>SUMIFS(Imports_new!U$10:U$33,Imports_new!$A$10:$A$33,$A3)</f>
        <v>235061.83953412334</v>
      </c>
      <c r="V3" s="5">
        <f>SUMIFS(Imports_new!V$10:V$33,Imports_new!$A$10:$A$33,$A3)</f>
        <v>235061.83953412334</v>
      </c>
      <c r="W3" s="5">
        <f>SUMIFS(Imports_new!W$10:W$33,Imports_new!$A$10:$A$33,$A3)</f>
        <v>235061.83953412334</v>
      </c>
      <c r="X3" s="5">
        <f>SUMIFS(Imports_new!X$10:X$33,Imports_new!$A$10:$A$33,$A3)</f>
        <v>235061.83953412334</v>
      </c>
      <c r="Y3" s="5">
        <f>SUMIFS(Imports_new!Y$10:Y$33,Imports_new!$A$10:$A$33,$A3)</f>
        <v>235061.83953412334</v>
      </c>
      <c r="Z3" s="5">
        <f>SUMIFS(Imports_new!Z$10:Z$33,Imports_new!$A$10:$A$33,$A3)</f>
        <v>235061.83953412334</v>
      </c>
      <c r="AA3" s="5">
        <f>SUMIFS(Imports_new!AA$10:AA$33,Imports_new!$A$10:$A$33,$A3)</f>
        <v>235061.83953412334</v>
      </c>
      <c r="AB3" s="5">
        <f>SUMIFS(Imports_new!AB$10:AB$33,Imports_new!$A$10:$A$33,$A3)</f>
        <v>235061.83953412334</v>
      </c>
      <c r="AC3" s="5">
        <f>SUMIFS(Imports_new!AC$10:AC$33,Imports_new!$A$10:$A$33,$A3)</f>
        <v>235061.83953412334</v>
      </c>
      <c r="AD3" s="5">
        <f>SUMIFS(Imports_new!AD$10:AD$33,Imports_new!$A$10:$A$33,$A3)</f>
        <v>235061.83953412334</v>
      </c>
      <c r="AE3" s="5">
        <f>SUMIFS(Imports_new!AE$10:AE$33,Imports_new!$A$10:$A$33,$A3)</f>
        <v>235061.83953412334</v>
      </c>
      <c r="AF3" s="5">
        <f>SUMIFS(Imports_new!AF$10:AF$33,Imports_new!$A$10:$A$33,$A3)</f>
        <v>235061.83953412334</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1495950.6277041025</v>
      </c>
      <c r="C5" s="5">
        <f>SUMIFS(Imports_new!C$10:C$33,Imports_new!$A$10:$A$33,$A5)</f>
        <v>1495950.6277041025</v>
      </c>
      <c r="D5" s="5">
        <f>SUMIFS(Imports_new!D$10:D$33,Imports_new!$A$10:$A$33,$A5)</f>
        <v>1495950.6277041025</v>
      </c>
      <c r="E5" s="5">
        <f>SUMIFS(Imports_new!E$10:E$33,Imports_new!$A$10:$A$33,$A5)</f>
        <v>1561626.1879991023</v>
      </c>
      <c r="F5" s="5">
        <f>SUMIFS(Imports_new!F$10:F$33,Imports_new!$A$10:$A$33,$A5)</f>
        <v>1586014.5276579969</v>
      </c>
      <c r="G5" s="5">
        <f>SUMIFS(Imports_new!G$10:G$33,Imports_new!$A$10:$A$33,$A5)</f>
        <v>1576829.8021270968</v>
      </c>
      <c r="H5" s="5">
        <f>SUMIFS(Imports_new!H$10:H$33,Imports_new!$A$10:$A$33,$A5)</f>
        <v>1606125.9535904969</v>
      </c>
      <c r="I5" s="5">
        <f>SUMIFS(Imports_new!I$10:I$33,Imports_new!$A$10:$A$33,$A5)</f>
        <v>1545360.2014826261</v>
      </c>
      <c r="J5" s="5">
        <f>SUMIFS(Imports_new!J$10:J$33,Imports_new!$A$10:$A$33,$A5)</f>
        <v>1515108.2889918664</v>
      </c>
      <c r="K5" s="5">
        <f>SUMIFS(Imports_new!K$10:K$33,Imports_new!$A$10:$A$33,$A5)</f>
        <v>1483345.5157891132</v>
      </c>
      <c r="L5" s="5">
        <f>SUMIFS(Imports_new!L$10:L$33,Imports_new!$A$10:$A$33,$A5)</f>
        <v>1437945.0144475638</v>
      </c>
      <c r="M5" s="5">
        <f>SUMIFS(Imports_new!M$10:M$33,Imports_new!$A$10:$A$33,$A5)</f>
        <v>1437945.0144475638</v>
      </c>
      <c r="N5" s="5">
        <f>SUMIFS(Imports_new!N$10:N$33,Imports_new!$A$10:$A$33,$A5)</f>
        <v>1437945.0144475638</v>
      </c>
      <c r="O5" s="5">
        <f>SUMIFS(Imports_new!O$10:O$33,Imports_new!$A$10:$A$33,$A5)</f>
        <v>1437945.0144475638</v>
      </c>
      <c r="P5" s="5">
        <f>SUMIFS(Imports_new!P$10:P$33,Imports_new!$A$10:$A$33,$A5)</f>
        <v>1437945.0144475638</v>
      </c>
      <c r="Q5" s="5">
        <f>SUMIFS(Imports_new!Q$10:Q$33,Imports_new!$A$10:$A$33,$A5)</f>
        <v>1437945.0144475638</v>
      </c>
      <c r="R5" s="5">
        <f>SUMIFS(Imports_new!R$10:R$33,Imports_new!$A$10:$A$33,$A5)</f>
        <v>1437945.0144475638</v>
      </c>
      <c r="S5" s="5">
        <f>SUMIFS(Imports_new!S$10:S$33,Imports_new!$A$10:$A$33,$A5)</f>
        <v>1437945.0144475638</v>
      </c>
      <c r="T5" s="5">
        <f>SUMIFS(Imports_new!T$10:T$33,Imports_new!$A$10:$A$33,$A5)</f>
        <v>1437945.0144475638</v>
      </c>
      <c r="U5" s="5">
        <f>SUMIFS(Imports_new!U$10:U$33,Imports_new!$A$10:$A$33,$A5)</f>
        <v>1437945.0144475638</v>
      </c>
      <c r="V5" s="5">
        <f>SUMIFS(Imports_new!V$10:V$33,Imports_new!$A$10:$A$33,$A5)</f>
        <v>1437945.0144475638</v>
      </c>
      <c r="W5" s="5">
        <f>SUMIFS(Imports_new!W$10:W$33,Imports_new!$A$10:$A$33,$A5)</f>
        <v>1437945.0144475638</v>
      </c>
      <c r="X5" s="5">
        <f>SUMIFS(Imports_new!X$10:X$33,Imports_new!$A$10:$A$33,$A5)</f>
        <v>1437945.0144475638</v>
      </c>
      <c r="Y5" s="5">
        <f>SUMIFS(Imports_new!Y$10:Y$33,Imports_new!$A$10:$A$33,$A5)</f>
        <v>1437945.0144475638</v>
      </c>
      <c r="Z5" s="5">
        <f>SUMIFS(Imports_new!Z$10:Z$33,Imports_new!$A$10:$A$33,$A5)</f>
        <v>1437945.0144475638</v>
      </c>
      <c r="AA5" s="5">
        <f>SUMIFS(Imports_new!AA$10:AA$33,Imports_new!$A$10:$A$33,$A5)</f>
        <v>1437945.0144475638</v>
      </c>
      <c r="AB5" s="5">
        <f>SUMIFS(Imports_new!AB$10:AB$33,Imports_new!$A$10:$A$33,$A5)</f>
        <v>1437945.0144475638</v>
      </c>
      <c r="AC5" s="5">
        <f>SUMIFS(Imports_new!AC$10:AC$33,Imports_new!$A$10:$A$33,$A5)</f>
        <v>1437945.0144475638</v>
      </c>
      <c r="AD5" s="5">
        <f>SUMIFS(Imports_new!AD$10:AD$33,Imports_new!$A$10:$A$33,$A5)</f>
        <v>1437945.0144475638</v>
      </c>
      <c r="AE5" s="5">
        <f>SUMIFS(Imports_new!AE$10:AE$33,Imports_new!$A$10:$A$33,$A5)</f>
        <v>1437945.0144475638</v>
      </c>
      <c r="AF5" s="5">
        <f>SUMIFS(Imports_new!AF$10:AF$33,Imports_new!$A$10:$A$33,$A5)</f>
        <v>1437945.0144475638</v>
      </c>
    </row>
    <row r="6" spans="1:32">
      <c r="A6" s="2" t="s">
        <v>101</v>
      </c>
      <c r="B6" s="5">
        <f>SUMIFS(Imports_new!B$10:B$33,Imports_new!$A$10:$A$33,$A6)</f>
        <v>116824.68872858361</v>
      </c>
      <c r="C6" s="5">
        <f>SUMIFS(Imports_new!C$10:C$33,Imports_new!$A$10:$A$33,$A6)</f>
        <v>116824.68872858361</v>
      </c>
      <c r="D6" s="5">
        <f>SUMIFS(Imports_new!D$10:D$33,Imports_new!$A$10:$A$33,$A6)</f>
        <v>116824.68872858361</v>
      </c>
      <c r="E6" s="5">
        <f>SUMIFS(Imports_new!E$10:E$33,Imports_new!$A$10:$A$33,$A6)</f>
        <v>138324.07676591992</v>
      </c>
      <c r="F6" s="5">
        <f>SUMIFS(Imports_new!F$10:F$33,Imports_new!$A$10:$A$33,$A6)</f>
        <v>140515.04715903211</v>
      </c>
      <c r="G6" s="5">
        <f>SUMIFS(Imports_new!G$10:G$33,Imports_new!$A$10:$A$33,$A6)</f>
        <v>138028.93034540268</v>
      </c>
      <c r="H6" s="5">
        <f>SUMIFS(Imports_new!H$10:H$33,Imports_new!$A$10:$A$33,$A6)</f>
        <v>144511.70054781449</v>
      </c>
      <c r="I6" s="5">
        <f>SUMIFS(Imports_new!I$10:I$33,Imports_new!$A$10:$A$33,$A6)</f>
        <v>144334.80126313807</v>
      </c>
      <c r="J6" s="5">
        <f>SUMIFS(Imports_new!J$10:J$33,Imports_new!$A$10:$A$33,$A6)</f>
        <v>160628.84405068474</v>
      </c>
      <c r="K6" s="5">
        <f>SUMIFS(Imports_new!K$10:K$33,Imports_new!$A$10:$A$33,$A6)</f>
        <v>160169.31577005103</v>
      </c>
      <c r="L6" s="5">
        <f>SUMIFS(Imports_new!L$10:L$33,Imports_new!$A$10:$A$33,$A6)</f>
        <v>157375.08059323343</v>
      </c>
      <c r="M6" s="5">
        <f>SUMIFS(Imports_new!M$10:M$33,Imports_new!$A$10:$A$33,$A6)</f>
        <v>157375.08059323343</v>
      </c>
      <c r="N6" s="5">
        <f>SUMIFS(Imports_new!N$10:N$33,Imports_new!$A$10:$A$33,$A6)</f>
        <v>157375.08059323343</v>
      </c>
      <c r="O6" s="5">
        <f>SUMIFS(Imports_new!O$10:O$33,Imports_new!$A$10:$A$33,$A6)</f>
        <v>157375.08059323343</v>
      </c>
      <c r="P6" s="5">
        <f>SUMIFS(Imports_new!P$10:P$33,Imports_new!$A$10:$A$33,$A6)</f>
        <v>157375.08059323343</v>
      </c>
      <c r="Q6" s="5">
        <f>SUMIFS(Imports_new!Q$10:Q$33,Imports_new!$A$10:$A$33,$A6)</f>
        <v>157375.08059323343</v>
      </c>
      <c r="R6" s="5">
        <f>SUMIFS(Imports_new!R$10:R$33,Imports_new!$A$10:$A$33,$A6)</f>
        <v>157375.08059323343</v>
      </c>
      <c r="S6" s="5">
        <f>SUMIFS(Imports_new!S$10:S$33,Imports_new!$A$10:$A$33,$A6)</f>
        <v>157375.08059323343</v>
      </c>
      <c r="T6" s="5">
        <f>SUMIFS(Imports_new!T$10:T$33,Imports_new!$A$10:$A$33,$A6)</f>
        <v>157375.08059323343</v>
      </c>
      <c r="U6" s="5">
        <f>SUMIFS(Imports_new!U$10:U$33,Imports_new!$A$10:$A$33,$A6)</f>
        <v>157375.08059323343</v>
      </c>
      <c r="V6" s="5">
        <f>SUMIFS(Imports_new!V$10:V$33,Imports_new!$A$10:$A$33,$A6)</f>
        <v>157375.08059323343</v>
      </c>
      <c r="W6" s="5">
        <f>SUMIFS(Imports_new!W$10:W$33,Imports_new!$A$10:$A$33,$A6)</f>
        <v>157375.08059323343</v>
      </c>
      <c r="X6" s="5">
        <f>SUMIFS(Imports_new!X$10:X$33,Imports_new!$A$10:$A$33,$A6)</f>
        <v>157375.08059323343</v>
      </c>
      <c r="Y6" s="5">
        <f>SUMIFS(Imports_new!Y$10:Y$33,Imports_new!$A$10:$A$33,$A6)</f>
        <v>157375.08059323343</v>
      </c>
      <c r="Z6" s="5">
        <f>SUMIFS(Imports_new!Z$10:Z$33,Imports_new!$A$10:$A$33,$A6)</f>
        <v>157375.08059323343</v>
      </c>
      <c r="AA6" s="5">
        <f>SUMIFS(Imports_new!AA$10:AA$33,Imports_new!$A$10:$A$33,$A6)</f>
        <v>157375.08059323343</v>
      </c>
      <c r="AB6" s="5">
        <f>SUMIFS(Imports_new!AB$10:AB$33,Imports_new!$A$10:$A$33,$A6)</f>
        <v>157375.08059323343</v>
      </c>
      <c r="AC6" s="5">
        <f>SUMIFS(Imports_new!AC$10:AC$33,Imports_new!$A$10:$A$33,$A6)</f>
        <v>157375.08059323343</v>
      </c>
      <c r="AD6" s="5">
        <f>SUMIFS(Imports_new!AD$10:AD$33,Imports_new!$A$10:$A$33,$A6)</f>
        <v>157375.08059323343</v>
      </c>
      <c r="AE6" s="5">
        <f>SUMIFS(Imports_new!AE$10:AE$33,Imports_new!$A$10:$A$33,$A6)</f>
        <v>157375.08059323343</v>
      </c>
      <c r="AF6" s="5">
        <f>SUMIFS(Imports_new!AF$10:AF$33,Imports_new!$A$10:$A$33,$A6)</f>
        <v>157375.08059323343</v>
      </c>
    </row>
    <row r="7" spans="1:32">
      <c r="A7" s="2" t="s">
        <v>100</v>
      </c>
      <c r="B7" s="5">
        <f>SUMIFS(Imports_new!B$10:B$33,Imports_new!$A$10:$A$33,$A7)</f>
        <v>1053568.7246809879</v>
      </c>
      <c r="C7" s="5">
        <f>SUMIFS(Imports_new!C$10:C$33,Imports_new!$A$10:$A$33,$A7)</f>
        <v>1053568.7246809879</v>
      </c>
      <c r="D7" s="5">
        <f>SUMIFS(Imports_new!D$10:D$33,Imports_new!$A$10:$A$33,$A7)</f>
        <v>1053568.7246809879</v>
      </c>
      <c r="E7" s="5">
        <f>SUMIFS(Imports_new!E$10:E$33,Imports_new!$A$10:$A$33,$A7)</f>
        <v>1235112.2251343238</v>
      </c>
      <c r="F7" s="5">
        <f>SUMIFS(Imports_new!F$10:F$33,Imports_new!$A$10:$A$33,$A7)</f>
        <v>1330863.2299879263</v>
      </c>
      <c r="G7" s="5">
        <f>SUMIFS(Imports_new!G$10:G$33,Imports_new!$A$10:$A$33,$A7)</f>
        <v>1393258.8121038547</v>
      </c>
      <c r="H7" s="5">
        <f>SUMIFS(Imports_new!H$10:H$33,Imports_new!$A$10:$A$33,$A7)</f>
        <v>1449122.4545710236</v>
      </c>
      <c r="I7" s="5">
        <f>SUMIFS(Imports_new!I$10:I$33,Imports_new!$A$10:$A$33,$A7)</f>
        <v>1623687.9903424063</v>
      </c>
      <c r="J7" s="5">
        <f>SUMIFS(Imports_new!J$10:J$33,Imports_new!$A$10:$A$33,$A7)</f>
        <v>1671467.6827584915</v>
      </c>
      <c r="K7" s="5">
        <f>SUMIFS(Imports_new!K$10:K$33,Imports_new!$A$10:$A$33,$A7)</f>
        <v>1690667.2702733532</v>
      </c>
      <c r="L7" s="5">
        <f>SUMIFS(Imports_new!L$10:L$33,Imports_new!$A$10:$A$33,$A7)</f>
        <v>1707133.8986059499</v>
      </c>
      <c r="M7" s="5">
        <f>SUMIFS(Imports_new!M$10:M$33,Imports_new!$A$10:$A$33,$A7)</f>
        <v>1707133.8986059499</v>
      </c>
      <c r="N7" s="5">
        <f>SUMIFS(Imports_new!N$10:N$33,Imports_new!$A$10:$A$33,$A7)</f>
        <v>1707133.8986059499</v>
      </c>
      <c r="O7" s="5">
        <f>SUMIFS(Imports_new!O$10:O$33,Imports_new!$A$10:$A$33,$A7)</f>
        <v>1707133.8986059499</v>
      </c>
      <c r="P7" s="5">
        <f>SUMIFS(Imports_new!P$10:P$33,Imports_new!$A$10:$A$33,$A7)</f>
        <v>1707133.8986059499</v>
      </c>
      <c r="Q7" s="5">
        <f>SUMIFS(Imports_new!Q$10:Q$33,Imports_new!$A$10:$A$33,$A7)</f>
        <v>1707133.8986059499</v>
      </c>
      <c r="R7" s="5">
        <f>SUMIFS(Imports_new!R$10:R$33,Imports_new!$A$10:$A$33,$A7)</f>
        <v>1707133.8986059499</v>
      </c>
      <c r="S7" s="5">
        <f>SUMIFS(Imports_new!S$10:S$33,Imports_new!$A$10:$A$33,$A7)</f>
        <v>1707133.8986059499</v>
      </c>
      <c r="T7" s="5">
        <f>SUMIFS(Imports_new!T$10:T$33,Imports_new!$A$10:$A$33,$A7)</f>
        <v>1707133.8986059499</v>
      </c>
      <c r="U7" s="5">
        <f>SUMIFS(Imports_new!U$10:U$33,Imports_new!$A$10:$A$33,$A7)</f>
        <v>1707133.8986059499</v>
      </c>
      <c r="V7" s="5">
        <f>SUMIFS(Imports_new!V$10:V$33,Imports_new!$A$10:$A$33,$A7)</f>
        <v>1707133.8986059499</v>
      </c>
      <c r="W7" s="5">
        <f>SUMIFS(Imports_new!W$10:W$33,Imports_new!$A$10:$A$33,$A7)</f>
        <v>1707133.8986059499</v>
      </c>
      <c r="X7" s="5">
        <f>SUMIFS(Imports_new!X$10:X$33,Imports_new!$A$10:$A$33,$A7)</f>
        <v>1707133.8986059499</v>
      </c>
      <c r="Y7" s="5">
        <f>SUMIFS(Imports_new!Y$10:Y$33,Imports_new!$A$10:$A$33,$A7)</f>
        <v>1707133.8986059499</v>
      </c>
      <c r="Z7" s="5">
        <f>SUMIFS(Imports_new!Z$10:Z$33,Imports_new!$A$10:$A$33,$A7)</f>
        <v>1707133.8986059499</v>
      </c>
      <c r="AA7" s="5">
        <f>SUMIFS(Imports_new!AA$10:AA$33,Imports_new!$A$10:$A$33,$A7)</f>
        <v>1707133.8986059499</v>
      </c>
      <c r="AB7" s="5">
        <f>SUMIFS(Imports_new!AB$10:AB$33,Imports_new!$A$10:$A$33,$A7)</f>
        <v>1707133.8986059499</v>
      </c>
      <c r="AC7" s="5">
        <f>SUMIFS(Imports_new!AC$10:AC$33,Imports_new!$A$10:$A$33,$A7)</f>
        <v>1707133.8986059499</v>
      </c>
      <c r="AD7" s="5">
        <f>SUMIFS(Imports_new!AD$10:AD$33,Imports_new!$A$10:$A$33,$A7)</f>
        <v>1707133.8986059499</v>
      </c>
      <c r="AE7" s="5">
        <f>SUMIFS(Imports_new!AE$10:AE$33,Imports_new!$A$10:$A$33,$A7)</f>
        <v>1707133.8986059499</v>
      </c>
      <c r="AF7" s="5">
        <f>SUMIFS(Imports_new!AF$10:AF$33,Imports_new!$A$10:$A$33,$A7)</f>
        <v>1707133.8986059499</v>
      </c>
    </row>
    <row r="8" spans="1:32">
      <c r="A8" s="2" t="s">
        <v>102</v>
      </c>
      <c r="B8" s="5">
        <f>SUMIFS(Imports_new!B$10:B$33,Imports_new!$A$10:$A$33,$A8)</f>
        <v>36008.055986894149</v>
      </c>
      <c r="C8" s="5">
        <f>SUMIFS(Imports_new!C$10:C$33,Imports_new!$A$10:$A$33,$A8)</f>
        <v>36008.055986894149</v>
      </c>
      <c r="D8" s="5">
        <f>SUMIFS(Imports_new!D$10:D$33,Imports_new!$A$10:$A$33,$A8)</f>
        <v>36008.055986894149</v>
      </c>
      <c r="E8" s="5">
        <f>SUMIFS(Imports_new!E$10:E$33,Imports_new!$A$10:$A$33,$A8)</f>
        <v>111264.09988213552</v>
      </c>
      <c r="F8" s="5">
        <f>SUMIFS(Imports_new!F$10:F$33,Imports_new!$A$10:$A$33,$A8)</f>
        <v>156145.38536202611</v>
      </c>
      <c r="G8" s="5">
        <f>SUMIFS(Imports_new!G$10:G$33,Imports_new!$A$10:$A$33,$A8)</f>
        <v>354471.58762876102</v>
      </c>
      <c r="H8" s="5">
        <f>SUMIFS(Imports_new!H$10:H$33,Imports_new!$A$10:$A$33,$A8)</f>
        <v>450839.79188488703</v>
      </c>
      <c r="I8" s="5">
        <f>SUMIFS(Imports_new!I$10:I$33,Imports_new!$A$10:$A$33,$A8)</f>
        <v>708574.02420787455</v>
      </c>
      <c r="J8" s="5">
        <f>SUMIFS(Imports_new!J$10:J$33,Imports_new!$A$10:$A$33,$A8)</f>
        <v>1080629.2580100151</v>
      </c>
      <c r="K8" s="5">
        <f>SUMIFS(Imports_new!K$10:K$33,Imports_new!$A$10:$A$33,$A8)</f>
        <v>1216099.2367616026</v>
      </c>
      <c r="L8" s="5">
        <f>SUMIFS(Imports_new!L$10:L$33,Imports_new!$A$10:$A$33,$A8)</f>
        <v>1348883.4779774188</v>
      </c>
      <c r="M8" s="5">
        <f>SUMIFS(Imports_new!M$10:M$33,Imports_new!$A$10:$A$33,$A8)</f>
        <v>1348883.4779774188</v>
      </c>
      <c r="N8" s="5">
        <f>SUMIFS(Imports_new!N$10:N$33,Imports_new!$A$10:$A$33,$A8)</f>
        <v>1348883.4779774188</v>
      </c>
      <c r="O8" s="5">
        <f>SUMIFS(Imports_new!O$10:O$33,Imports_new!$A$10:$A$33,$A8)</f>
        <v>1348883.4779774188</v>
      </c>
      <c r="P8" s="5">
        <f>SUMIFS(Imports_new!P$10:P$33,Imports_new!$A$10:$A$33,$A8)</f>
        <v>1348883.4779774188</v>
      </c>
      <c r="Q8" s="5">
        <f>SUMIFS(Imports_new!Q$10:Q$33,Imports_new!$A$10:$A$33,$A8)</f>
        <v>1348883.4779774188</v>
      </c>
      <c r="R8" s="5">
        <f>SUMIFS(Imports_new!R$10:R$33,Imports_new!$A$10:$A$33,$A8)</f>
        <v>1348883.4779774188</v>
      </c>
      <c r="S8" s="5">
        <f>SUMIFS(Imports_new!S$10:S$33,Imports_new!$A$10:$A$33,$A8)</f>
        <v>1348883.4779774188</v>
      </c>
      <c r="T8" s="5">
        <f>SUMIFS(Imports_new!T$10:T$33,Imports_new!$A$10:$A$33,$A8)</f>
        <v>1348883.4779774188</v>
      </c>
      <c r="U8" s="5">
        <f>SUMIFS(Imports_new!U$10:U$33,Imports_new!$A$10:$A$33,$A8)</f>
        <v>1348883.4779774188</v>
      </c>
      <c r="V8" s="5">
        <f>SUMIFS(Imports_new!V$10:V$33,Imports_new!$A$10:$A$33,$A8)</f>
        <v>1348883.4779774188</v>
      </c>
      <c r="W8" s="5">
        <f>SUMIFS(Imports_new!W$10:W$33,Imports_new!$A$10:$A$33,$A8)</f>
        <v>1348883.4779774188</v>
      </c>
      <c r="X8" s="5">
        <f>SUMIFS(Imports_new!X$10:X$33,Imports_new!$A$10:$A$33,$A8)</f>
        <v>1348883.4779774188</v>
      </c>
      <c r="Y8" s="5">
        <f>SUMIFS(Imports_new!Y$10:Y$33,Imports_new!$A$10:$A$33,$A8)</f>
        <v>1348883.4779774188</v>
      </c>
      <c r="Z8" s="5">
        <f>SUMIFS(Imports_new!Z$10:Z$33,Imports_new!$A$10:$A$33,$A8)</f>
        <v>1348883.4779774188</v>
      </c>
      <c r="AA8" s="5">
        <f>SUMIFS(Imports_new!AA$10:AA$33,Imports_new!$A$10:$A$33,$A8)</f>
        <v>1348883.4779774188</v>
      </c>
      <c r="AB8" s="5">
        <f>SUMIFS(Imports_new!AB$10:AB$33,Imports_new!$A$10:$A$33,$A8)</f>
        <v>1348883.4779774188</v>
      </c>
      <c r="AC8" s="5">
        <f>SUMIFS(Imports_new!AC$10:AC$33,Imports_new!$A$10:$A$33,$A8)</f>
        <v>1348883.4779774188</v>
      </c>
      <c r="AD8" s="5">
        <f>SUMIFS(Imports_new!AD$10:AD$33,Imports_new!$A$10:$A$33,$A8)</f>
        <v>1348883.4779774188</v>
      </c>
      <c r="AE8" s="5">
        <f>SUMIFS(Imports_new!AE$10:AE$33,Imports_new!$A$10:$A$33,$A8)</f>
        <v>1348883.4779774188</v>
      </c>
      <c r="AF8" s="5">
        <f>SUMIFS(Imports_new!AF$10:AF$33,Imports_new!$A$10:$A$33,$A8)</f>
        <v>1348883.4779774188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6344.7060569846317</v>
      </c>
      <c r="C10" s="5">
        <f>SUMIFS(Imports_new!C$10:C$33,Imports_new!$A$10:$A$33,$A10)</f>
        <v>6344.7060569846317</v>
      </c>
      <c r="D10" s="5">
        <f>SUMIFS(Imports_new!D$10:D$33,Imports_new!$A$10:$A$33,$A10)</f>
        <v>6344.7060569846317</v>
      </c>
      <c r="E10" s="5">
        <f>SUMIFS(Imports_new!E$10:E$33,Imports_new!$A$10:$A$33,$A10)</f>
        <v>6392.6348482195317</v>
      </c>
      <c r="F10" s="5">
        <f>SUMIFS(Imports_new!F$10:F$33,Imports_new!$A$10:$A$33,$A10)</f>
        <v>6448.49294571069</v>
      </c>
      <c r="G10" s="5">
        <f>SUMIFS(Imports_new!G$10:G$33,Imports_new!$A$10:$A$33,$A10)</f>
        <v>6293.0343581568841</v>
      </c>
      <c r="H10" s="5">
        <f>SUMIFS(Imports_new!H$10:H$33,Imports_new!$A$10:$A$33,$A10)</f>
        <v>6358.0931183951707</v>
      </c>
      <c r="I10" s="5">
        <f>SUMIFS(Imports_new!I$10:I$33,Imports_new!$A$10:$A$33,$A10)</f>
        <v>6065.4224646984012</v>
      </c>
      <c r="J10" s="5">
        <f>SUMIFS(Imports_new!J$10:J$33,Imports_new!$A$10:$A$33,$A10)</f>
        <v>5640.3012467053677</v>
      </c>
      <c r="K10" s="5">
        <f>SUMIFS(Imports_new!K$10:K$33,Imports_new!$A$10:$A$33,$A10)</f>
        <v>5450.2686931960761</v>
      </c>
      <c r="L10" s="5">
        <f>SUMIFS(Imports_new!L$10:L$33,Imports_new!$A$10:$A$33,$A10)</f>
        <v>5080.0754798245616</v>
      </c>
      <c r="M10" s="5">
        <f>SUMIFS(Imports_new!M$10:M$33,Imports_new!$A$10:$A$33,$A10)</f>
        <v>5080.0754798245616</v>
      </c>
      <c r="N10" s="5">
        <f>SUMIFS(Imports_new!N$10:N$33,Imports_new!$A$10:$A$33,$A10)</f>
        <v>5080.0754798245616</v>
      </c>
      <c r="O10" s="5">
        <f>SUMIFS(Imports_new!O$10:O$33,Imports_new!$A$10:$A$33,$A10)</f>
        <v>5080.0754798245616</v>
      </c>
      <c r="P10" s="5">
        <f>SUMIFS(Imports_new!P$10:P$33,Imports_new!$A$10:$A$33,$A10)</f>
        <v>5080.0754798245616</v>
      </c>
      <c r="Q10" s="5">
        <f>SUMIFS(Imports_new!Q$10:Q$33,Imports_new!$A$10:$A$33,$A10)</f>
        <v>5080.0754798245616</v>
      </c>
      <c r="R10" s="5">
        <f>SUMIFS(Imports_new!R$10:R$33,Imports_new!$A$10:$A$33,$A10)</f>
        <v>5080.0754798245616</v>
      </c>
      <c r="S10" s="5">
        <f>SUMIFS(Imports_new!S$10:S$33,Imports_new!$A$10:$A$33,$A10)</f>
        <v>5080.0754798245616</v>
      </c>
      <c r="T10" s="5">
        <f>SUMIFS(Imports_new!T$10:T$33,Imports_new!$A$10:$A$33,$A10)</f>
        <v>5080.0754798245616</v>
      </c>
      <c r="U10" s="5">
        <f>SUMIFS(Imports_new!U$10:U$33,Imports_new!$A$10:$A$33,$A10)</f>
        <v>5080.0754798245616</v>
      </c>
      <c r="V10" s="5">
        <f>SUMIFS(Imports_new!V$10:V$33,Imports_new!$A$10:$A$33,$A10)</f>
        <v>5080.0754798245616</v>
      </c>
      <c r="W10" s="5">
        <f>SUMIFS(Imports_new!W$10:W$33,Imports_new!$A$10:$A$33,$A10)</f>
        <v>5080.0754798245616</v>
      </c>
      <c r="X10" s="5">
        <f>SUMIFS(Imports_new!X$10:X$33,Imports_new!$A$10:$A$33,$A10)</f>
        <v>5080.0754798245616</v>
      </c>
      <c r="Y10" s="5">
        <f>SUMIFS(Imports_new!Y$10:Y$33,Imports_new!$A$10:$A$33,$A10)</f>
        <v>5080.0754798245616</v>
      </c>
      <c r="Z10" s="5">
        <f>SUMIFS(Imports_new!Z$10:Z$33,Imports_new!$A$10:$A$33,$A10)</f>
        <v>5080.0754798245616</v>
      </c>
      <c r="AA10" s="5">
        <f>SUMIFS(Imports_new!AA$10:AA$33,Imports_new!$A$10:$A$33,$A10)</f>
        <v>5080.0754798245616</v>
      </c>
      <c r="AB10" s="5">
        <f>SUMIFS(Imports_new!AB$10:AB$33,Imports_new!$A$10:$A$33,$A10)</f>
        <v>5080.0754798245616</v>
      </c>
      <c r="AC10" s="5">
        <f>SUMIFS(Imports_new!AC$10:AC$33,Imports_new!$A$10:$A$33,$A10)</f>
        <v>5080.0754798245616</v>
      </c>
      <c r="AD10" s="5">
        <f>SUMIFS(Imports_new!AD$10:AD$33,Imports_new!$A$10:$A$33,$A10)</f>
        <v>5080.0754798245616</v>
      </c>
      <c r="AE10" s="5">
        <f>SUMIFS(Imports_new!AE$10:AE$33,Imports_new!$A$10:$A$33,$A10)</f>
        <v>5080.0754798245616</v>
      </c>
      <c r="AF10" s="5">
        <f>SUMIFS(Imports_new!AF$10:AF$33,Imports_new!$A$10:$A$33,$A10)</f>
        <v>5080.0754798245616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18726.87519092872</v>
      </c>
      <c r="C12" s="5">
        <f>SUMIFS(Imports_new!C$10:C$33,Imports_new!$A$10:$A$33,$A12)</f>
        <v>18726.87519092872</v>
      </c>
      <c r="D12" s="5">
        <f>SUMIFS(Imports_new!D$10:D$33,Imports_new!$A$10:$A$33,$A12)</f>
        <v>18726.87519092872</v>
      </c>
      <c r="E12" s="5">
        <f>SUMIFS(Imports_new!E$10:E$33,Imports_new!$A$10:$A$33,$A12)</f>
        <v>13323.924481595981</v>
      </c>
      <c r="F12" s="5">
        <f>SUMIFS(Imports_new!F$10:F$33,Imports_new!$A$10:$A$33,$A12)</f>
        <v>7331.1882157127493</v>
      </c>
      <c r="G12" s="5">
        <f>SUMIFS(Imports_new!G$10:G$33,Imports_new!$A$10:$A$33,$A12)</f>
        <v>1547.9722932397517</v>
      </c>
      <c r="H12" s="5">
        <f>SUMIFS(Imports_new!H$10:H$33,Imports_new!$A$10:$A$33,$A12)</f>
        <v>1762.7788364631483</v>
      </c>
      <c r="I12" s="5">
        <f>SUMIFS(Imports_new!I$10:I$33,Imports_new!$A$10:$A$33,$A12)</f>
        <v>2254.3247031917767</v>
      </c>
      <c r="J12" s="5">
        <f>SUMIFS(Imports_new!J$10:J$33,Imports_new!$A$10:$A$33,$A12)</f>
        <v>2220.3965038544666</v>
      </c>
      <c r="K12" s="5">
        <f>SUMIFS(Imports_new!K$10:K$33,Imports_new!$A$10:$A$33,$A12)</f>
        <v>1864.1374988003975</v>
      </c>
      <c r="L12" s="5">
        <f>SUMIFS(Imports_new!L$10:L$33,Imports_new!$A$10:$A$33,$A12)</f>
        <v>1934.9691129561575</v>
      </c>
      <c r="M12" s="5">
        <f>SUMIFS(Imports_new!M$10:M$33,Imports_new!$A$10:$A$33,$A12)</f>
        <v>1934.9691129561575</v>
      </c>
      <c r="N12" s="5">
        <f>SUMIFS(Imports_new!N$10:N$33,Imports_new!$A$10:$A$33,$A12)</f>
        <v>1934.9691129561575</v>
      </c>
      <c r="O12" s="5">
        <f>SUMIFS(Imports_new!O$10:O$33,Imports_new!$A$10:$A$33,$A12)</f>
        <v>1934.9691129561575</v>
      </c>
      <c r="P12" s="5">
        <f>SUMIFS(Imports_new!P$10:P$33,Imports_new!$A$10:$A$33,$A12)</f>
        <v>1934.9691129561575</v>
      </c>
      <c r="Q12" s="5">
        <f>SUMIFS(Imports_new!Q$10:Q$33,Imports_new!$A$10:$A$33,$A12)</f>
        <v>1934.9691129561575</v>
      </c>
      <c r="R12" s="5">
        <f>SUMIFS(Imports_new!R$10:R$33,Imports_new!$A$10:$A$33,$A12)</f>
        <v>1934.9691129561575</v>
      </c>
      <c r="S12" s="5">
        <f>SUMIFS(Imports_new!S$10:S$33,Imports_new!$A$10:$A$33,$A12)</f>
        <v>1934.9691129561575</v>
      </c>
      <c r="T12" s="5">
        <f>SUMIFS(Imports_new!T$10:T$33,Imports_new!$A$10:$A$33,$A12)</f>
        <v>1934.9691129561575</v>
      </c>
      <c r="U12" s="5">
        <f>SUMIFS(Imports_new!U$10:U$33,Imports_new!$A$10:$A$33,$A12)</f>
        <v>1934.9691129561575</v>
      </c>
      <c r="V12" s="5">
        <f>SUMIFS(Imports_new!V$10:V$33,Imports_new!$A$10:$A$33,$A12)</f>
        <v>1934.9691129561575</v>
      </c>
      <c r="W12" s="5">
        <f>SUMIFS(Imports_new!W$10:W$33,Imports_new!$A$10:$A$33,$A12)</f>
        <v>1934.9691129561575</v>
      </c>
      <c r="X12" s="5">
        <f>SUMIFS(Imports_new!X$10:X$33,Imports_new!$A$10:$A$33,$A12)</f>
        <v>1934.9691129561575</v>
      </c>
      <c r="Y12" s="5">
        <f>SUMIFS(Imports_new!Y$10:Y$33,Imports_new!$A$10:$A$33,$A12)</f>
        <v>1934.9691129561575</v>
      </c>
      <c r="Z12" s="5">
        <f>SUMIFS(Imports_new!Z$10:Z$33,Imports_new!$A$10:$A$33,$A12)</f>
        <v>1934.9691129561575</v>
      </c>
      <c r="AA12" s="5">
        <f>SUMIFS(Imports_new!AA$10:AA$33,Imports_new!$A$10:$A$33,$A12)</f>
        <v>1934.9691129561575</v>
      </c>
      <c r="AB12" s="5">
        <f>SUMIFS(Imports_new!AB$10:AB$33,Imports_new!$A$10:$A$33,$A12)</f>
        <v>1934.9691129561575</v>
      </c>
      <c r="AC12" s="5">
        <f>SUMIFS(Imports_new!AC$10:AC$33,Imports_new!$A$10:$A$33,$A12)</f>
        <v>1934.9691129561575</v>
      </c>
      <c r="AD12" s="5">
        <f>SUMIFS(Imports_new!AD$10:AD$33,Imports_new!$A$10:$A$33,$A12)</f>
        <v>1934.9691129561575</v>
      </c>
      <c r="AE12" s="5">
        <f>SUMIFS(Imports_new!AE$10:AE$33,Imports_new!$A$10:$A$33,$A12)</f>
        <v>1934.9691129561575</v>
      </c>
      <c r="AF12" s="5">
        <f>SUMIFS(Imports_new!AF$10:AF$33,Imports_new!$A$10:$A$33,$A12)</f>
        <v>1934.9691129561575</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48.249918232075913</v>
      </c>
      <c r="C2" s="12">
        <f>SUMIFS('State Generation Costs Calcs'!C105:C155,'State Generation Costs Calcs'!$A$105:$A$155,About!$B$2)*About!$A$67</f>
        <v>47.309003785257531</v>
      </c>
      <c r="D2" s="12">
        <f>SUMIFS('State Generation Costs Calcs'!D105:D155,'State Generation Costs Calcs'!$A$105:$A$155,About!$B$2)*About!$A$67</f>
        <v>46.430197107762815</v>
      </c>
      <c r="E2" s="12">
        <f>SUMIFS('State Generation Costs Calcs'!E105:E155,'State Generation Costs Calcs'!$A$105:$A$155,About!$B$2)*About!$A$67</f>
        <v>45.707495736821969</v>
      </c>
      <c r="F2" s="12">
        <f>SUMIFS('State Generation Costs Calcs'!F105:F155,'State Generation Costs Calcs'!$A$105:$A$155,About!$B$2)*About!$A$67</f>
        <v>45.509146057804067</v>
      </c>
      <c r="G2" s="12">
        <f>SUMIFS('State Generation Costs Calcs'!G105:G155,'State Generation Costs Calcs'!$A$105:$A$155,About!$B$2)*About!$A$67</f>
        <v>45.571716509123377</v>
      </c>
      <c r="H2" s="12">
        <f>SUMIFS('State Generation Costs Calcs'!H105:H155,'State Generation Costs Calcs'!$A$105:$A$155,About!$B$2)*About!$A$67</f>
        <v>46.004364464858604</v>
      </c>
      <c r="I2" s="12">
        <f>SUMIFS('State Generation Costs Calcs'!I105:I155,'State Generation Costs Calcs'!$A$105:$A$155,About!$B$2)*About!$A$67</f>
        <v>46.396105909692508</v>
      </c>
      <c r="J2" s="12">
        <f>SUMIFS('State Generation Costs Calcs'!J105:J155,'State Generation Costs Calcs'!$A$105:$A$155,About!$B$2)*About!$A$67</f>
        <v>46.188041456402189</v>
      </c>
      <c r="K2" s="12">
        <f>SUMIFS('State Generation Costs Calcs'!K105:K155,'State Generation Costs Calcs'!$A$105:$A$155,About!$B$2)*About!$A$67</f>
        <v>45.581093223638014</v>
      </c>
      <c r="L2" s="12">
        <f>SUMIFS('State Generation Costs Calcs'!L105:L155,'State Generation Costs Calcs'!$A$105:$A$155,About!$B$2)*About!$A$67</f>
        <v>44.88439506290652</v>
      </c>
      <c r="M2" s="12">
        <f>SUMIFS('State Generation Costs Calcs'!M105:M155,'State Generation Costs Calcs'!$A$105:$A$155,About!$B$2)*About!$A$67</f>
        <v>44.272783691603365</v>
      </c>
      <c r="N2" s="12">
        <f>SUMIFS('State Generation Costs Calcs'!N105:N155,'State Generation Costs Calcs'!$A$105:$A$155,About!$B$2)*About!$A$67</f>
        <v>43.625227711195016</v>
      </c>
      <c r="O2" s="12">
        <f>SUMIFS('State Generation Costs Calcs'!O105:O155,'State Generation Costs Calcs'!$A$105:$A$155,About!$B$2)*About!$A$67</f>
        <v>43.283905229279505</v>
      </c>
      <c r="P2" s="12">
        <f>SUMIFS('State Generation Costs Calcs'!P105:P155,'State Generation Costs Calcs'!$A$105:$A$155,About!$B$2)*About!$A$67</f>
        <v>43.198985802801992</v>
      </c>
      <c r="Q2" s="12">
        <f>SUMIFS('State Generation Costs Calcs'!Q105:Q155,'State Generation Costs Calcs'!$A$105:$A$155,About!$B$2)*About!$A$67</f>
        <v>42.808631517413133</v>
      </c>
      <c r="R2" s="12">
        <f>SUMIFS('State Generation Costs Calcs'!R105:R155,'State Generation Costs Calcs'!$A$105:$A$155,About!$B$2)*About!$A$67</f>
        <v>42.335313011388671</v>
      </c>
      <c r="S2" s="12">
        <f>SUMIFS('State Generation Costs Calcs'!S105:S155,'State Generation Costs Calcs'!$A$105:$A$155,About!$B$2)*About!$A$67</f>
        <v>41.998823113798146</v>
      </c>
      <c r="T2" s="12">
        <f>SUMIFS('State Generation Costs Calcs'!T105:T155,'State Generation Costs Calcs'!$A$105:$A$155,About!$B$2)*About!$A$67</f>
        <v>41.859610333275711</v>
      </c>
      <c r="U2" s="12">
        <f>SUMIFS('State Generation Costs Calcs'!U105:U155,'State Generation Costs Calcs'!$A$105:$A$155,About!$B$2)*About!$A$67</f>
        <v>41.744230864100835</v>
      </c>
      <c r="V2" s="12">
        <f>SUMIFS('State Generation Costs Calcs'!V105:V155,'State Generation Costs Calcs'!$A$105:$A$155,About!$B$2)*About!$A$67</f>
        <v>41.304115015156789</v>
      </c>
      <c r="W2" s="12">
        <f>SUMIFS('State Generation Costs Calcs'!W105:W155,'State Generation Costs Calcs'!$A$105:$A$155,About!$B$2)*About!$A$67</f>
        <v>40.90065987420472</v>
      </c>
      <c r="X2" s="12">
        <f>SUMIFS('State Generation Costs Calcs'!X105:X155,'State Generation Costs Calcs'!$A$105:$A$155,About!$B$2)*About!$A$67</f>
        <v>40.671990527030907</v>
      </c>
      <c r="Y2" s="12">
        <f>SUMIFS('State Generation Costs Calcs'!Y105:Y155,'State Generation Costs Calcs'!$A$105:$A$155,About!$B$2)*About!$A$67</f>
        <v>40.41524044204931</v>
      </c>
      <c r="Z2" s="12">
        <f>SUMIFS('State Generation Costs Calcs'!Z105:Z155,'State Generation Costs Calcs'!$A$105:$A$155,About!$B$2)*About!$A$67</f>
        <v>40.265383435112234</v>
      </c>
      <c r="AA2" s="12">
        <f>SUMIFS('State Generation Costs Calcs'!AA105:AA155,'State Generation Costs Calcs'!$A$105:$A$155,About!$B$2)*About!$A$67</f>
        <v>40.157784437402697</v>
      </c>
      <c r="AB2" s="12">
        <f>SUMIFS('State Generation Costs Calcs'!AB105:AB155,'State Generation Costs Calcs'!$A$105:$A$155,About!$B$2)*About!$A$67</f>
        <v>39.995480863173597</v>
      </c>
      <c r="AC2" s="12">
        <f>SUMIFS('State Generation Costs Calcs'!AC105:AC155,'State Generation Costs Calcs'!$A$105:$A$155,About!$B$2)*About!$A$67</f>
        <v>39.999603646481383</v>
      </c>
      <c r="AD2" s="12">
        <f>SUMIFS('State Generation Costs Calcs'!AD105:AD155,'State Generation Costs Calcs'!$A$105:$A$155,About!$B$2)*About!$A$67</f>
        <v>40.039415797233218</v>
      </c>
      <c r="AE2" s="12">
        <f>SUMIFS('State Generation Costs Calcs'!AE105:AE155,'State Generation Costs Calcs'!$A$105:$A$155,About!$B$2)*About!$A$67</f>
        <v>39.992080379312952</v>
      </c>
      <c r="AF2" s="12">
        <f>SUMIFS('State Generation Costs Calcs'!AF105:AF155,'State Generation Costs Calcs'!$A$105:$A$155,About!$B$2)*About!$A$67</f>
        <v>39.969772316577412</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48.249918232075913</v>
      </c>
      <c r="C2" s="12">
        <f>SUMIFS('State Generation Costs Calcs'!C105:C155,'State Generation Costs Calcs'!$A$105:$A$155,About!$B$2)*About!$A$67</f>
        <v>47.309003785257531</v>
      </c>
      <c r="D2" s="12">
        <f>SUMIFS('State Generation Costs Calcs'!D105:D155,'State Generation Costs Calcs'!$A$105:$A$155,About!$B$2)*About!$A$67</f>
        <v>46.430197107762815</v>
      </c>
      <c r="E2" s="12">
        <f>SUMIFS('State Generation Costs Calcs'!E105:E155,'State Generation Costs Calcs'!$A$105:$A$155,About!$B$2)*About!$A$67</f>
        <v>45.707495736821969</v>
      </c>
      <c r="F2" s="12">
        <f>SUMIFS('State Generation Costs Calcs'!F105:F155,'State Generation Costs Calcs'!$A$105:$A$155,About!$B$2)*About!$A$67</f>
        <v>45.509146057804067</v>
      </c>
      <c r="G2" s="12">
        <f>SUMIFS('State Generation Costs Calcs'!G105:G155,'State Generation Costs Calcs'!$A$105:$A$155,About!$B$2)*About!$A$67</f>
        <v>45.571716509123377</v>
      </c>
      <c r="H2" s="12">
        <f>SUMIFS('State Generation Costs Calcs'!H105:H155,'State Generation Costs Calcs'!$A$105:$A$155,About!$B$2)*About!$A$67</f>
        <v>46.004364464858604</v>
      </c>
      <c r="I2" s="12">
        <f>SUMIFS('State Generation Costs Calcs'!I105:I155,'State Generation Costs Calcs'!$A$105:$A$155,About!$B$2)*About!$A$67</f>
        <v>46.396105909692508</v>
      </c>
      <c r="J2" s="12">
        <f>SUMIFS('State Generation Costs Calcs'!J105:J155,'State Generation Costs Calcs'!$A$105:$A$155,About!$B$2)*About!$A$67</f>
        <v>46.188041456402189</v>
      </c>
      <c r="K2" s="12">
        <f>SUMIFS('State Generation Costs Calcs'!K105:K155,'State Generation Costs Calcs'!$A$105:$A$155,About!$B$2)*About!$A$67</f>
        <v>45.581093223638014</v>
      </c>
      <c r="L2" s="12">
        <f>SUMIFS('State Generation Costs Calcs'!L105:L155,'State Generation Costs Calcs'!$A$105:$A$155,About!$B$2)*About!$A$67</f>
        <v>44.88439506290652</v>
      </c>
      <c r="M2" s="12">
        <f>SUMIFS('State Generation Costs Calcs'!M105:M155,'State Generation Costs Calcs'!$A$105:$A$155,About!$B$2)*About!$A$67</f>
        <v>44.272783691603365</v>
      </c>
      <c r="N2" s="12">
        <f>SUMIFS('State Generation Costs Calcs'!N105:N155,'State Generation Costs Calcs'!$A$105:$A$155,About!$B$2)*About!$A$67</f>
        <v>43.625227711195016</v>
      </c>
      <c r="O2" s="12">
        <f>SUMIFS('State Generation Costs Calcs'!O105:O155,'State Generation Costs Calcs'!$A$105:$A$155,About!$B$2)*About!$A$67</f>
        <v>43.283905229279505</v>
      </c>
      <c r="P2" s="12">
        <f>SUMIFS('State Generation Costs Calcs'!P105:P155,'State Generation Costs Calcs'!$A$105:$A$155,About!$B$2)*About!$A$67</f>
        <v>43.198985802801992</v>
      </c>
      <c r="Q2" s="12">
        <f>SUMIFS('State Generation Costs Calcs'!Q105:Q155,'State Generation Costs Calcs'!$A$105:$A$155,About!$B$2)*About!$A$67</f>
        <v>42.808631517413133</v>
      </c>
      <c r="R2" s="12">
        <f>SUMIFS('State Generation Costs Calcs'!R105:R155,'State Generation Costs Calcs'!$A$105:$A$155,About!$B$2)*About!$A$67</f>
        <v>42.335313011388671</v>
      </c>
      <c r="S2" s="12">
        <f>SUMIFS('State Generation Costs Calcs'!S105:S155,'State Generation Costs Calcs'!$A$105:$A$155,About!$B$2)*About!$A$67</f>
        <v>41.998823113798146</v>
      </c>
      <c r="T2" s="12">
        <f>SUMIFS('State Generation Costs Calcs'!T105:T155,'State Generation Costs Calcs'!$A$105:$A$155,About!$B$2)*About!$A$67</f>
        <v>41.859610333275711</v>
      </c>
      <c r="U2" s="12">
        <f>SUMIFS('State Generation Costs Calcs'!U105:U155,'State Generation Costs Calcs'!$A$105:$A$155,About!$B$2)*About!$A$67</f>
        <v>41.744230864100835</v>
      </c>
      <c r="V2" s="12">
        <f>SUMIFS('State Generation Costs Calcs'!V105:V155,'State Generation Costs Calcs'!$A$105:$A$155,About!$B$2)*About!$A$67</f>
        <v>41.304115015156789</v>
      </c>
      <c r="W2" s="12">
        <f>SUMIFS('State Generation Costs Calcs'!W105:W155,'State Generation Costs Calcs'!$A$105:$A$155,About!$B$2)*About!$A$67</f>
        <v>40.90065987420472</v>
      </c>
      <c r="X2" s="12">
        <f>SUMIFS('State Generation Costs Calcs'!X105:X155,'State Generation Costs Calcs'!$A$105:$A$155,About!$B$2)*About!$A$67</f>
        <v>40.671990527030907</v>
      </c>
      <c r="Y2" s="12">
        <f>SUMIFS('State Generation Costs Calcs'!Y105:Y155,'State Generation Costs Calcs'!$A$105:$A$155,About!$B$2)*About!$A$67</f>
        <v>40.41524044204931</v>
      </c>
      <c r="Z2" s="12">
        <f>SUMIFS('State Generation Costs Calcs'!Z105:Z155,'State Generation Costs Calcs'!$A$105:$A$155,About!$B$2)*About!$A$67</f>
        <v>40.265383435112234</v>
      </c>
      <c r="AA2" s="12">
        <f>SUMIFS('State Generation Costs Calcs'!AA105:AA155,'State Generation Costs Calcs'!$A$105:$A$155,About!$B$2)*About!$A$67</f>
        <v>40.157784437402697</v>
      </c>
      <c r="AB2" s="12">
        <f>SUMIFS('State Generation Costs Calcs'!AB105:AB155,'State Generation Costs Calcs'!$A$105:$A$155,About!$B$2)*About!$A$67</f>
        <v>39.995480863173597</v>
      </c>
      <c r="AC2" s="12">
        <f>SUMIFS('State Generation Costs Calcs'!AC105:AC155,'State Generation Costs Calcs'!$A$105:$A$155,About!$B$2)*About!$A$67</f>
        <v>39.999603646481383</v>
      </c>
      <c r="AD2" s="12">
        <f>SUMIFS('State Generation Costs Calcs'!AD105:AD155,'State Generation Costs Calcs'!$A$105:$A$155,About!$B$2)*About!$A$67</f>
        <v>40.039415797233218</v>
      </c>
      <c r="AE2" s="12">
        <f>SUMIFS('State Generation Costs Calcs'!AE105:AE155,'State Generation Costs Calcs'!$A$105:$A$155,About!$B$2)*About!$A$67</f>
        <v>39.992080379312952</v>
      </c>
      <c r="AF2" s="12">
        <f>SUMIFS('State Generation Costs Calcs'!AF105:AF155,'State Generation Costs Calcs'!$A$105:$A$155,About!$B$2)*About!$A$67</f>
        <v>39.969772316577412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2024-02-26T19:46:48Z</dcterms:modified>
</cp:coreProperties>
</file>