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A406D393-AAE2-4729-AFB4-F143C2AE21FF}"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F5" i="23"/>
  <c r="N5" i="23"/>
  <c r="N6" i="23"/>
  <c r="AD6" i="23"/>
  <c r="F7" i="23"/>
  <c r="N7" i="23"/>
  <c r="AD7" i="23"/>
  <c r="V8" i="23"/>
  <c r="F9" i="23"/>
  <c r="N9" i="23"/>
  <c r="V9" i="23"/>
  <c r="AD9" i="23"/>
  <c r="V10" i="23"/>
  <c r="F11" i="23"/>
  <c r="N11" i="23"/>
  <c r="V11" i="23"/>
  <c r="AD11" i="23"/>
  <c r="V12" i="23"/>
  <c r="F13" i="23"/>
  <c r="N13" i="23"/>
  <c r="V13" i="23"/>
  <c r="AD13" i="23"/>
  <c r="V14" i="23"/>
  <c r="F15" i="23"/>
  <c r="N15" i="23"/>
  <c r="V15" i="23"/>
  <c r="AD15" i="23"/>
  <c r="V16" i="23"/>
  <c r="F17" i="23"/>
  <c r="N17" i="23"/>
  <c r="V17" i="23"/>
  <c r="AD17" i="23"/>
  <c r="V18" i="23"/>
  <c r="F19" i="23"/>
  <c r="O19" i="23"/>
  <c r="X19" i="23"/>
  <c r="AG19" i="23"/>
  <c r="AC20" i="23"/>
  <c r="Q21" i="23"/>
  <c r="AB21" i="23"/>
  <c r="G22" i="23"/>
  <c r="Q22" i="23"/>
  <c r="Q23" i="23"/>
  <c r="G24" i="23"/>
  <c r="Q24" i="23"/>
  <c r="K25" i="23"/>
  <c r="I26" i="23"/>
  <c r="AB28" i="23"/>
  <c r="T30" i="23"/>
  <c r="S31" i="23"/>
  <c r="Q32" i="23"/>
  <c r="T33" i="23"/>
  <c r="AB36" i="23"/>
  <c r="S39" i="23"/>
  <c r="AB40" i="23"/>
  <c r="I42" i="23"/>
  <c r="Y43" i="23"/>
  <c r="C49" i="23"/>
  <c r="Q52" i="23"/>
  <c r="X54" i="23"/>
  <c r="AC57" i="23"/>
  <c r="I60" i="23"/>
  <c r="M77" i="23"/>
  <c r="AF4" i="23"/>
  <c r="H5" i="23"/>
  <c r="P5" i="23"/>
  <c r="X5" i="23"/>
  <c r="P6" i="23"/>
  <c r="AF6" i="23"/>
  <c r="H7" i="23"/>
  <c r="P7" i="23"/>
  <c r="X7" i="23"/>
  <c r="P8" i="23"/>
  <c r="AF8" i="23"/>
  <c r="H9" i="23"/>
  <c r="P9" i="23"/>
  <c r="X9" i="23"/>
  <c r="P10" i="23"/>
  <c r="AF10" i="23"/>
  <c r="H11" i="23"/>
  <c r="P11" i="23"/>
  <c r="X11" i="23"/>
  <c r="P12" i="23"/>
  <c r="AF12" i="23"/>
  <c r="H13" i="23"/>
  <c r="P13" i="23"/>
  <c r="X13" i="23"/>
  <c r="P14" i="23"/>
  <c r="AF14" i="23"/>
  <c r="H15" i="23"/>
  <c r="P15" i="23"/>
  <c r="X15" i="23"/>
  <c r="P16" i="23"/>
  <c r="AF16" i="23"/>
  <c r="H17" i="23"/>
  <c r="P17" i="23"/>
  <c r="X17" i="23"/>
  <c r="P18" i="23"/>
  <c r="AF18" i="23"/>
  <c r="H19" i="23"/>
  <c r="Q19" i="23"/>
  <c r="Z19" i="23"/>
  <c r="V20" i="23"/>
  <c r="I21" i="23"/>
  <c r="T21" i="23"/>
  <c r="AE21" i="23"/>
  <c r="I22" i="23"/>
  <c r="I23" i="23"/>
  <c r="AE23" i="23"/>
  <c r="I24" i="23"/>
  <c r="T24" i="23"/>
  <c r="S25" i="23"/>
  <c r="I28" i="23"/>
  <c r="AG29" i="23"/>
  <c r="AB30" i="23"/>
  <c r="Y31" i="23"/>
  <c r="AB32" i="23"/>
  <c r="AG35" i="23"/>
  <c r="L38" i="23"/>
  <c r="Y39" i="23"/>
  <c r="C41" i="23"/>
  <c r="L42" i="23"/>
  <c r="Y47" i="23"/>
  <c r="D51" i="23"/>
  <c r="C53" i="23"/>
  <c r="Y55" i="23"/>
  <c r="G58" i="23"/>
  <c r="AA68" i="23"/>
  <c r="Y16" i="23"/>
  <c r="AG16" i="23"/>
  <c r="I17" i="23"/>
  <c r="Q17" i="23"/>
  <c r="I18" i="23"/>
  <c r="Y18" i="23"/>
  <c r="AG18" i="23"/>
  <c r="I19" i="23"/>
  <c r="R19" i="23"/>
  <c r="N20" i="23"/>
  <c r="AF20" i="23"/>
  <c r="J21" i="23"/>
  <c r="U21" i="23"/>
  <c r="AF21" i="23"/>
  <c r="AF22" i="23"/>
  <c r="U23" i="23"/>
  <c r="AF23" i="23"/>
  <c r="J24" i="23"/>
  <c r="Y24" i="23"/>
  <c r="L27" i="23"/>
  <c r="D29" i="23"/>
  <c r="C30" i="23"/>
  <c r="AG30" i="23"/>
  <c r="AA31" i="23"/>
  <c r="C35" i="23"/>
  <c r="D37" i="23"/>
  <c r="Q38" i="23"/>
  <c r="AA39" i="23"/>
  <c r="D41" i="23"/>
  <c r="K46" i="23"/>
  <c r="Y49" i="23"/>
  <c r="T51" i="23"/>
  <c r="D53" i="23"/>
  <c r="AC55" i="23"/>
  <c r="J64" i="23"/>
  <c r="J41" i="27"/>
  <c r="K41" i="27" s="1"/>
  <c r="AH87" i="23"/>
  <c r="Z87" i="23"/>
  <c r="R87" i="23"/>
  <c r="Z86" i="23"/>
  <c r="J86" i="23"/>
  <c r="AH85" i="23"/>
  <c r="Z85" i="23"/>
  <c r="R85" i="23"/>
  <c r="Z84" i="23"/>
  <c r="J84" i="23"/>
  <c r="AH83" i="23"/>
  <c r="Z83" i="23"/>
  <c r="R83" i="23"/>
  <c r="Z82" i="23"/>
  <c r="J82" i="23"/>
  <c r="AH81" i="23"/>
  <c r="Z81" i="23"/>
  <c r="R81" i="23"/>
  <c r="Z80" i="23"/>
  <c r="J80" i="23"/>
  <c r="AH79" i="23"/>
  <c r="Z79" i="23"/>
  <c r="R79" i="23"/>
  <c r="Z78" i="23"/>
  <c r="J78" i="23"/>
  <c r="AH77" i="23"/>
  <c r="Z77" i="23"/>
  <c r="R77" i="23"/>
  <c r="Z76" i="23"/>
  <c r="J76" i="23"/>
  <c r="AH75" i="23"/>
  <c r="Z75" i="23"/>
  <c r="R75" i="23"/>
  <c r="Z74" i="23"/>
  <c r="J74" i="23"/>
  <c r="AH73" i="23"/>
  <c r="Z73" i="23"/>
  <c r="R73" i="23"/>
  <c r="Z72" i="23"/>
  <c r="J72" i="23"/>
  <c r="AH71" i="23"/>
  <c r="Z71" i="23"/>
  <c r="R71" i="23"/>
  <c r="Z70" i="23"/>
  <c r="J70" i="23"/>
  <c r="AH69" i="23"/>
  <c r="Z69" i="23"/>
  <c r="R69" i="23"/>
  <c r="Z68" i="23"/>
  <c r="J68" i="23"/>
  <c r="AH67" i="23"/>
  <c r="Z67" i="23"/>
  <c r="R67" i="23"/>
  <c r="AG87" i="23"/>
  <c r="Q87" i="23"/>
  <c r="I87" i="23"/>
  <c r="AG86" i="23"/>
  <c r="Y86" i="23"/>
  <c r="AG85" i="23"/>
  <c r="Q85" i="23"/>
  <c r="I85" i="23"/>
  <c r="AG84" i="23"/>
  <c r="Y84" i="23"/>
  <c r="AG83" i="23"/>
  <c r="Q83" i="23"/>
  <c r="I83" i="23"/>
  <c r="AG82" i="23"/>
  <c r="Y82" i="23"/>
  <c r="AG81" i="23"/>
  <c r="Q81" i="23"/>
  <c r="I81" i="23"/>
  <c r="AG80" i="23"/>
  <c r="Y80" i="23"/>
  <c r="AG79" i="23"/>
  <c r="Q79" i="23"/>
  <c r="I79" i="23"/>
  <c r="AG78" i="23"/>
  <c r="Y78" i="23"/>
  <c r="AG77" i="23"/>
  <c r="Q77" i="23"/>
  <c r="I77" i="23"/>
  <c r="AG76" i="23"/>
  <c r="Y76" i="23"/>
  <c r="AG75" i="23"/>
  <c r="Q75" i="23"/>
  <c r="I75" i="23"/>
  <c r="AG74" i="23"/>
  <c r="Y74" i="23"/>
  <c r="AG73" i="23"/>
  <c r="Q73" i="23"/>
  <c r="I73" i="23"/>
  <c r="AG72" i="23"/>
  <c r="Y72" i="23"/>
  <c r="AG71" i="23"/>
  <c r="Q71" i="23"/>
  <c r="I71" i="23"/>
  <c r="AG70" i="23"/>
  <c r="Y70" i="23"/>
  <c r="AG69" i="23"/>
  <c r="Q69" i="23"/>
  <c r="I69" i="23"/>
  <c r="AG68" i="23"/>
  <c r="Y68" i="23"/>
  <c r="X87" i="23"/>
  <c r="H87" i="23"/>
  <c r="AF86" i="23"/>
  <c r="X86" i="23"/>
  <c r="P86" i="23"/>
  <c r="X85" i="23"/>
  <c r="H85" i="23"/>
  <c r="AF84" i="23"/>
  <c r="X84" i="23"/>
  <c r="P84" i="23"/>
  <c r="X83" i="23"/>
  <c r="H83" i="23"/>
  <c r="AF82" i="23"/>
  <c r="X82" i="23"/>
  <c r="P82" i="23"/>
  <c r="X81" i="23"/>
  <c r="H81" i="23"/>
  <c r="AF80" i="23"/>
  <c r="X80" i="23"/>
  <c r="P80" i="23"/>
  <c r="X79" i="23"/>
  <c r="H79" i="23"/>
  <c r="AF78" i="23"/>
  <c r="X78" i="23"/>
  <c r="P78" i="23"/>
  <c r="X77" i="23"/>
  <c r="H77" i="23"/>
  <c r="AF76" i="23"/>
  <c r="X76" i="23"/>
  <c r="P76" i="23"/>
  <c r="X75" i="23"/>
  <c r="H75" i="23"/>
  <c r="AF74" i="23"/>
  <c r="X74" i="23"/>
  <c r="P74" i="23"/>
  <c r="X73" i="23"/>
  <c r="H73" i="23"/>
  <c r="AF72" i="23"/>
  <c r="X72" i="23"/>
  <c r="P72" i="23"/>
  <c r="X71" i="23"/>
  <c r="H71" i="23"/>
  <c r="AF70" i="23"/>
  <c r="X70" i="23"/>
  <c r="P70" i="23"/>
  <c r="X69" i="23"/>
  <c r="H69" i="23"/>
  <c r="AF68" i="23"/>
  <c r="X68" i="23"/>
  <c r="P68" i="23"/>
  <c r="X67" i="23"/>
  <c r="H67" i="23"/>
  <c r="AF66" i="23"/>
  <c r="AE87" i="23"/>
  <c r="W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G87" i="23" l="1"/>
  <c r="AF67" i="23"/>
  <c r="AF69" i="23"/>
  <c r="AF71" i="23"/>
  <c r="AF73" i="23"/>
  <c r="AF75" i="23"/>
  <c r="AF77" i="23"/>
  <c r="AF79" i="23"/>
  <c r="AF81" i="23"/>
  <c r="AF83" i="23"/>
  <c r="AF85" i="23"/>
  <c r="AF87" i="23"/>
  <c r="I70" i="23"/>
  <c r="I72" i="23"/>
  <c r="I74" i="23"/>
  <c r="I76" i="23"/>
  <c r="I78" i="23"/>
  <c r="I80" i="23"/>
  <c r="I82" i="23"/>
  <c r="I84" i="23"/>
  <c r="I86" i="23"/>
  <c r="AH66" i="23"/>
  <c r="AH68" i="23"/>
  <c r="AH70" i="23"/>
  <c r="AH72" i="23"/>
  <c r="AH74" i="23"/>
  <c r="AH76" i="23"/>
  <c r="AH78" i="23"/>
  <c r="AH80" i="23"/>
  <c r="AH82" i="23"/>
  <c r="AH84" i="23"/>
  <c r="AH86" i="23"/>
  <c r="M61" i="23"/>
  <c r="L44" i="23"/>
  <c r="AG33" i="23"/>
  <c r="Q26" i="23"/>
  <c r="U22" i="23"/>
  <c r="E20" i="23"/>
  <c r="AG17" i="23"/>
  <c r="I64" i="23"/>
  <c r="AA45" i="23"/>
  <c r="AG34" i="23"/>
  <c r="K27" i="23"/>
  <c r="AE22" i="23"/>
  <c r="M20" i="23"/>
  <c r="H18" i="23"/>
  <c r="H16" i="23"/>
  <c r="H14" i="23"/>
  <c r="H12" i="23"/>
  <c r="H10" i="23"/>
  <c r="H8" i="23"/>
  <c r="H6" i="23"/>
  <c r="W66" i="23"/>
  <c r="D47" i="23"/>
  <c r="Y35" i="23"/>
  <c r="AG27" i="23"/>
  <c r="G23" i="23"/>
  <c r="T20" i="23"/>
  <c r="N18" i="23"/>
  <c r="N16" i="23"/>
  <c r="N14" i="23"/>
  <c r="N12" i="23"/>
  <c r="N10" i="23"/>
  <c r="N8" i="23"/>
  <c r="F6" i="23"/>
  <c r="F1" i="23" s="1"/>
  <c r="O87" i="23"/>
  <c r="H68" i="23"/>
  <c r="H70" i="23"/>
  <c r="H72" i="23"/>
  <c r="H74" i="23"/>
  <c r="H76" i="23"/>
  <c r="H78" i="23"/>
  <c r="H80" i="23"/>
  <c r="H82" i="23"/>
  <c r="H84" i="23"/>
  <c r="H86" i="23"/>
  <c r="Q68" i="23"/>
  <c r="Q70" i="23"/>
  <c r="Q72" i="23"/>
  <c r="Q74" i="23"/>
  <c r="Q76" i="23"/>
  <c r="Q78" i="23"/>
  <c r="Q80" i="23"/>
  <c r="Q82" i="23"/>
  <c r="Q84" i="23"/>
  <c r="Q86" i="23"/>
  <c r="J67" i="23"/>
  <c r="J69" i="23"/>
  <c r="J71" i="23"/>
  <c r="J73" i="23"/>
  <c r="J75" i="23"/>
  <c r="J77" i="23"/>
  <c r="J79" i="23"/>
  <c r="J81" i="23"/>
  <c r="J83" i="23"/>
  <c r="J85" i="23"/>
  <c r="J87" i="23"/>
  <c r="AF58" i="23"/>
  <c r="Q42" i="23"/>
  <c r="AG32" i="23"/>
  <c r="T25" i="23"/>
  <c r="J22" i="23"/>
  <c r="AB19" i="23"/>
  <c r="Y17" i="23"/>
  <c r="E61" i="23"/>
  <c r="K44" i="23"/>
  <c r="AA33" i="23"/>
  <c r="L26" i="23"/>
  <c r="T22" i="23"/>
  <c r="D20" i="23"/>
  <c r="AF17" i="23"/>
  <c r="AF15" i="23"/>
  <c r="AF13" i="23"/>
  <c r="AF11" i="23"/>
  <c r="AF9" i="23"/>
  <c r="AF7" i="23"/>
  <c r="AF5" i="23"/>
  <c r="M63" i="23"/>
  <c r="T45" i="23"/>
  <c r="T34" i="23"/>
  <c r="C27" i="23"/>
  <c r="AB22" i="23"/>
  <c r="J20" i="23"/>
  <c r="F18" i="23"/>
  <c r="F16" i="23"/>
  <c r="F14" i="23"/>
  <c r="F12" i="23"/>
  <c r="F10" i="23"/>
  <c r="F8" i="23"/>
  <c r="AD5" i="23"/>
  <c r="Q7" i="29"/>
  <c r="O7" i="29"/>
  <c r="K4" i="29"/>
  <c r="V4" i="23"/>
  <c r="P67" i="23"/>
  <c r="P69" i="23"/>
  <c r="P71" i="23"/>
  <c r="P73" i="23"/>
  <c r="P75" i="23"/>
  <c r="P77" i="23"/>
  <c r="P79" i="23"/>
  <c r="P81" i="23"/>
  <c r="P83" i="23"/>
  <c r="P85" i="23"/>
  <c r="P87" i="23"/>
  <c r="Y69" i="23"/>
  <c r="Y71" i="23"/>
  <c r="Y73" i="23"/>
  <c r="Y75" i="23"/>
  <c r="Y77" i="23"/>
  <c r="Y79" i="23"/>
  <c r="Y81" i="23"/>
  <c r="Y83" i="23"/>
  <c r="Y85" i="23"/>
  <c r="Y87" i="23"/>
  <c r="R68" i="23"/>
  <c r="R70" i="23"/>
  <c r="R72" i="23"/>
  <c r="R74" i="23"/>
  <c r="R76" i="23"/>
  <c r="R78" i="23"/>
  <c r="R80" i="23"/>
  <c r="R82" i="23"/>
  <c r="R84" i="23"/>
  <c r="R86" i="23"/>
  <c r="AC70" i="23"/>
  <c r="AA47" i="23"/>
  <c r="I36" i="23"/>
  <c r="K28" i="23"/>
  <c r="J23" i="23"/>
  <c r="W20" i="23"/>
  <c r="Q18" i="23"/>
  <c r="AD79" i="23"/>
  <c r="T49" i="23"/>
  <c r="C37" i="23"/>
  <c r="C29" i="23"/>
  <c r="T23" i="23"/>
  <c r="AE20" i="23"/>
  <c r="X18" i="23"/>
  <c r="X16" i="23"/>
  <c r="X14" i="23"/>
  <c r="X12" i="23"/>
  <c r="X10" i="23"/>
  <c r="X8" i="23"/>
  <c r="X6" i="23"/>
  <c r="X4" i="23"/>
  <c r="AG50"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AF1" i="23" s="1"/>
  <c r="Y45" i="23"/>
  <c r="AG36" i="23"/>
  <c r="T31" i="23"/>
  <c r="D27" i="23"/>
  <c r="D1" i="23" s="1"/>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1" i="23" s="1"/>
  <c r="I7" i="23"/>
  <c r="O6" i="23"/>
  <c r="U5" i="23"/>
  <c r="Y4" i="23"/>
  <c r="Y1" i="23" s="1"/>
  <c r="H4" i="23"/>
  <c r="E68" i="23"/>
  <c r="AG52" i="23"/>
  <c r="K42" i="23"/>
  <c r="K1" i="23" s="1"/>
  <c r="AA35" i="23"/>
  <c r="Y30" i="23"/>
  <c r="L25" i="23"/>
  <c r="L1" i="23" s="1"/>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AH1" i="23"/>
  <c r="AA1" i="23"/>
  <c r="U1" i="23"/>
  <c r="J1" i="23"/>
  <c r="S1" i="23"/>
  <c r="C1" i="23"/>
  <c r="X1" i="23"/>
  <c r="P1" i="23"/>
  <c r="AG1" i="23" l="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K16" i="29" a="1"/>
  <c r="K16" i="29" s="1"/>
  <c r="L16" i="29" s="1"/>
  <c r="J14" i="19" s="1"/>
  <c r="P181" i="31"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8" i="31"/>
  <c r="P179" i="31"/>
  <c r="P185" i="31"/>
  <c r="P180"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7" i="31" l="1"/>
  <c r="P176" i="31"/>
  <c r="P175" i="31"/>
  <c r="P183" i="31"/>
  <c r="P18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<sst xmlns="http://schemas.openxmlformats.org/spreadsheetml/2006/main" count="30722" uniqueCount="2647">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</sst>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2361</v>
      </c>
      <c r="C1" s="199">
        <v>45736</v>
      </c>
      <c r="G1" s="123" t="s">
        <v>2270</v>
      </c>
      <c r="H1" s="123" t="s">
        <v>2271</v>
      </c>
    </row>
    <row r="2" spans="1:8" x14ac:dyDescent="0.25">
      <c r="B2" t="str">
        <f>_xlfn.XLOOKUP(B1,H:H,G:G,0,0,1)</f>
        <v>MO</v>
      </c>
      <c r="C2" t="str">
        <f>_xlfn.XLOOKUP(B2,G:G, H:H, 0,0,1)</f>
        <v>Missouri</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Missouri.</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Missouri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**Missouri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**Missouri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Missouri.</v>
      </c>
      <c r="L9" s="143" t="str">
        <f>J9&amp;K9</f>
        <v>**Description:** This policy prevents new capacity of the selected type(s) from being built or deployed.  // **Guidance for setting values:** No new coal is planned in Missouri.</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78"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Missouri</v>
      </c>
      <c r="B3" s="183">
        <f>ROUND(SUMIFS(B$4:B$54, $A$4:$A$54, $A$3),0)</f>
        <v>121019</v>
      </c>
      <c r="C3" s="184">
        <f t="shared" ref="C3" si="0">ROUND(SUMIFS(C$4:C$54, $A$4:$A$54, $A$3),0)</f>
        <v>121</v>
      </c>
      <c r="D3" s="183">
        <f>SUMIFS(D$4:D$54, $A$4:$A$54, $A$3)</f>
        <v>208971</v>
      </c>
      <c r="E3" s="183">
        <f>SUMIFS(E$4:E$54, $A$4:$A$54, $A$3)</f>
        <v>5266397.9999999814</v>
      </c>
      <c r="F3" s="134">
        <f>ROUND(SUMIFS(F$4:F$54,$A$4:$A$54,$A$3)*100,0)</f>
        <v>2420</v>
      </c>
      <c r="G3" s="58">
        <f>SUMIFS(G$4:G$54, $A$4:$A$54, $A$3)</f>
        <v>68212</v>
      </c>
      <c r="H3" s="58">
        <f>SUMIFS(H$4:H$54, $A$4:$A$54, $A$3)</f>
        <v>0</v>
      </c>
      <c r="I3" s="134">
        <f>ROUND(SUMIFS(I$4:I$54,$A$4:$A$54,$A$3)*100,0)</f>
        <v>-100</v>
      </c>
      <c r="J3" s="134">
        <f>ROUND(SUMIFS(J$4:J$54, $A$4:$A$54, $A$3),0)</f>
        <v>5128</v>
      </c>
      <c r="K3" s="58">
        <f t="shared" ref="K3:AI3" si="1">ROUND(SUMIFS(K$4:K$54, $A$4:$A$54, $A$3),0)</f>
        <v>1866</v>
      </c>
      <c r="L3" s="134">
        <f t="shared" si="1"/>
        <v>2453</v>
      </c>
      <c r="M3" s="58">
        <f t="shared" si="1"/>
        <v>5250</v>
      </c>
      <c r="N3" s="58">
        <f t="shared" si="1"/>
        <v>0</v>
      </c>
      <c r="O3" s="58">
        <f t="shared" si="1"/>
        <v>0</v>
      </c>
      <c r="P3" s="58">
        <f t="shared" si="1"/>
        <v>0</v>
      </c>
      <c r="Q3" s="58">
        <f t="shared" si="1"/>
        <v>0</v>
      </c>
      <c r="R3" s="58">
        <f t="shared" si="1"/>
        <v>200</v>
      </c>
      <c r="S3" s="134">
        <f t="shared" si="1"/>
        <v>0</v>
      </c>
      <c r="T3" s="58">
        <f t="shared" si="1"/>
        <v>10465</v>
      </c>
      <c r="U3" s="58">
        <f t="shared" si="1"/>
        <v>1795</v>
      </c>
      <c r="V3" s="58">
        <f t="shared" si="1"/>
        <v>1190</v>
      </c>
      <c r="W3" s="58">
        <f t="shared" si="1"/>
        <v>549</v>
      </c>
      <c r="X3" s="58">
        <f t="shared" si="1"/>
        <v>954</v>
      </c>
      <c r="Y3" s="58">
        <f t="shared" si="1"/>
        <v>61</v>
      </c>
      <c r="Z3" s="58">
        <f t="shared" si="1"/>
        <v>0</v>
      </c>
      <c r="AA3" s="58">
        <f t="shared" si="1"/>
        <v>14</v>
      </c>
      <c r="AB3" s="58">
        <f t="shared" si="1"/>
        <v>0</v>
      </c>
      <c r="AC3" s="58">
        <f t="shared" si="1"/>
        <v>1083</v>
      </c>
      <c r="AD3" s="58">
        <f t="shared" si="1"/>
        <v>4160</v>
      </c>
      <c r="AE3" s="58">
        <f t="shared" si="1"/>
        <v>0</v>
      </c>
      <c r="AF3" s="58">
        <f t="shared" si="1"/>
        <v>0</v>
      </c>
      <c r="AG3" s="58">
        <f t="shared" si="1"/>
        <v>0</v>
      </c>
      <c r="AH3" s="58">
        <f t="shared" si="1"/>
        <v>0</v>
      </c>
      <c r="AI3" s="134">
        <f t="shared" si="1"/>
        <v>0</v>
      </c>
      <c r="AJ3" s="58">
        <f>ROUND(SUMIFS(AJ$4:AJ$54,$A$4:$A$54,$A$3)*100,0)</f>
        <v>17</v>
      </c>
      <c r="AK3" s="58">
        <f t="shared" ref="AK3:AL3" si="2">ROUND(SUMIFS(AK$4:AK$54,$A$4:$A$54,$A$3)*100,0)</f>
        <v>18</v>
      </c>
      <c r="AL3" s="58">
        <f t="shared" si="2"/>
        <v>18</v>
      </c>
      <c r="AM3" s="58">
        <f>SUMIFS(AM$4:AM$54, $A$4:$A$54, $A$3)</f>
        <v>0</v>
      </c>
      <c r="AN3" s="58">
        <f t="shared" ref="AN3:AQ3" si="3">SUMIFS(AN$4:AN$54, $A$4:$A$54, $A$3)</f>
        <v>0</v>
      </c>
      <c r="AO3" s="134">
        <f t="shared" si="3"/>
        <v>0</v>
      </c>
      <c r="AP3" s="134">
        <f t="shared" si="3"/>
        <v>2045</v>
      </c>
      <c r="AQ3" s="134">
        <f t="shared" si="3"/>
        <v>6215144</v>
      </c>
      <c r="AR3" s="134">
        <f>ROUND(SUMIFS(AR$4:AR$54,$A$4:$A$54,$A$3),2)</f>
        <v>32.9</v>
      </c>
      <c r="AS3" s="58">
        <f>SUMIFS(AS$4:AS$54, $A$4:$A$54, $A$3)</f>
        <v>0</v>
      </c>
      <c r="AT3" s="58">
        <f t="shared" ref="AT3:BH3" si="4">SUMIFS(AT$4:AT$54, $A$4:$A$54, $A$3)</f>
        <v>3961377250077</v>
      </c>
      <c r="AU3" s="58">
        <f t="shared" si="4"/>
        <v>0</v>
      </c>
      <c r="AV3" s="58">
        <f t="shared" si="4"/>
        <v>0</v>
      </c>
      <c r="AW3" s="58">
        <f t="shared" si="4"/>
        <v>0</v>
      </c>
      <c r="AX3" s="58">
        <f t="shared" si="4"/>
        <v>0</v>
      </c>
      <c r="AY3" s="58">
        <f t="shared" si="4"/>
        <v>0</v>
      </c>
      <c r="AZ3" s="58">
        <f t="shared" si="4"/>
        <v>0</v>
      </c>
      <c r="BA3" s="58">
        <f t="shared" si="4"/>
        <v>0</v>
      </c>
      <c r="BB3" s="58">
        <f t="shared" si="4"/>
        <v>3898657116441.7798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101.61</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52</v>
      </c>
      <c r="BU3" s="134">
        <f t="shared" ref="BU3:CH3" si="7">ROUND(SUMIFS(BU$4:BU$54,$A$4:$A$54,$A$3)*100,0)</f>
        <v>69</v>
      </c>
      <c r="BV3" s="134">
        <f t="shared" si="7"/>
        <v>78</v>
      </c>
      <c r="BW3" s="134">
        <f t="shared" si="7"/>
        <v>15</v>
      </c>
      <c r="BX3" s="134">
        <f t="shared" si="7"/>
        <v>20</v>
      </c>
      <c r="BY3" s="134">
        <f t="shared" si="7"/>
        <v>50</v>
      </c>
      <c r="BZ3" s="134">
        <f>ROUND(SUMIFS(BZ$4:BZ$54,$A$4:$A$54,$A$3)*100,0)</f>
        <v>50</v>
      </c>
      <c r="CA3" s="134">
        <f>ROUND(SUMIFS(CA$4:CA$54,$A$4:$A$54,$A$3)*100,0)</f>
        <v>100</v>
      </c>
      <c r="CB3" s="134">
        <f>ROUND(SUMIFS(CB$4:CB$54,$A$4:$A$54,$A$3)*100,0)</f>
        <v>100</v>
      </c>
      <c r="CC3" s="134">
        <f t="shared" si="7"/>
        <v>15</v>
      </c>
      <c r="CD3" s="134">
        <f t="shared" si="7"/>
        <v>20</v>
      </c>
      <c r="CE3" s="134">
        <f t="shared" si="7"/>
        <v>50</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Missouri.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Missouri.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Missouri.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Missouri.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Missouri.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Missouri.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Missouri.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Missouri.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Missouri.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Missouri.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Missouri.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Missouri.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Missouri.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Missouri.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Missouri.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Missouri.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Missouri.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Missouri.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Missouri.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Missouri.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Missouri.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Missouri.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Missouri.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Missouri.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MO</v>
      </c>
      <c r="C1" s="115">
        <f>SUM(C4:C87)</f>
        <v>109.71783634521407</v>
      </c>
      <c r="D1" s="115">
        <f t="shared" ref="D1:AG1" si="0">SUM(D4:D87)</f>
        <v>108.57475405176876</v>
      </c>
      <c r="E1" s="115">
        <f t="shared" si="0"/>
        <v>108.15245929561047</v>
      </c>
      <c r="F1" s="115">
        <f t="shared" si="0"/>
        <v>106.21401539722999</v>
      </c>
      <c r="G1" s="115">
        <f t="shared" si="0"/>
        <v>114.569711815568</v>
      </c>
      <c r="H1" s="115">
        <f t="shared" si="0"/>
        <v>121.31411508123846</v>
      </c>
      <c r="I1" s="115">
        <f t="shared" si="0"/>
        <v>126.76660037717531</v>
      </c>
      <c r="J1" s="115">
        <f t="shared" si="0"/>
        <v>130.74610116726396</v>
      </c>
      <c r="K1" s="115">
        <f t="shared" si="0"/>
        <v>132.82860447485635</v>
      </c>
      <c r="L1" s="115">
        <f t="shared" si="0"/>
        <v>132.84572909376595</v>
      </c>
      <c r="M1" s="115">
        <f t="shared" si="0"/>
        <v>133.82916884098213</v>
      </c>
      <c r="N1" s="115">
        <f t="shared" si="0"/>
        <v>139.2780530136796</v>
      </c>
      <c r="O1" s="115">
        <f t="shared" si="0"/>
        <v>140.44042651733929</v>
      </c>
      <c r="P1" s="115">
        <f t="shared" si="0"/>
        <v>147.45930542011484</v>
      </c>
      <c r="Q1" s="115">
        <f t="shared" si="0"/>
        <v>148.739271901904</v>
      </c>
      <c r="R1" s="115">
        <f t="shared" si="0"/>
        <v>151.95518278780125</v>
      </c>
      <c r="S1" s="115">
        <f t="shared" si="0"/>
        <v>151.05450163410185</v>
      </c>
      <c r="T1" s="115">
        <f t="shared" si="0"/>
        <v>148.91256598132534</v>
      </c>
      <c r="U1" s="115">
        <f t="shared" si="0"/>
        <v>145.51173434504133</v>
      </c>
      <c r="V1" s="115">
        <f t="shared" si="0"/>
        <v>139.83024023393165</v>
      </c>
      <c r="W1" s="115">
        <f t="shared" si="0"/>
        <v>145.66643692532051</v>
      </c>
      <c r="X1" s="115">
        <f t="shared" si="0"/>
        <v>145.8974347807428</v>
      </c>
      <c r="Y1" s="115">
        <f t="shared" si="0"/>
        <v>139.37574139217952</v>
      </c>
      <c r="Z1" s="115">
        <f t="shared" si="0"/>
        <v>144.10306097645787</v>
      </c>
      <c r="AA1" s="115">
        <f t="shared" si="0"/>
        <v>143.83502356277251</v>
      </c>
      <c r="AB1" s="115">
        <f t="shared" si="0"/>
        <v>134.76885491973411</v>
      </c>
      <c r="AC1" s="115">
        <f t="shared" si="0"/>
        <v>127.78266496200614</v>
      </c>
      <c r="AD1" s="115">
        <f t="shared" si="0"/>
        <v>134.04753431674175</v>
      </c>
      <c r="AE1" s="115">
        <f t="shared" si="0"/>
        <v>134.46583241475031</v>
      </c>
      <c r="AF1" s="115">
        <f t="shared" si="0"/>
        <v>126.4180445876562</v>
      </c>
      <c r="AG1" s="115">
        <f t="shared" si="0"/>
        <v>118.1818758960131</v>
      </c>
      <c r="AH1" s="115">
        <f>SUM(AH4:AH87)</f>
        <v>126.39245446251621</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119" t="s">
        <v>479</v>
      </c>
      <c r="B5" s="120" t="s">
        <v>1964</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119" t="s">
        <v>479</v>
      </c>
      <c r="B6" s="120" t="s">
        <v>1965</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119" t="s">
        <v>479</v>
      </c>
      <c r="B7" s="120" t="s">
        <v>1966</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119" t="s">
        <v>479</v>
      </c>
      <c r="B8" s="120" t="s">
        <v>1967</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119" t="s">
        <v>479</v>
      </c>
      <c r="B9" s="120" t="s">
        <v>1968</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119" t="s">
        <v>479</v>
      </c>
      <c r="B10" s="120" t="s">
        <v>1969</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119" t="s">
        <v>479</v>
      </c>
      <c r="B11" s="120" t="s">
        <v>1970</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119" t="s">
        <v>479</v>
      </c>
      <c r="B12" s="120" t="s">
        <v>1971</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119" t="s">
        <v>479</v>
      </c>
      <c r="B13" s="120" t="s">
        <v>1972</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119" t="s">
        <v>479</v>
      </c>
      <c r="B14" s="120" t="s">
        <v>1973</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0.38877308975149999</v>
      </c>
      <c r="D19" s="121">
        <f>SUMIFS('EPA Export Aggregation'!G:G,'EPA Export Aggregation'!$A:$A,$B19,'EPA Export Aggregation'!$D:$D,$A$1)*IF($A19="CH4",About!$D$58,IF($A19="N2O",About!$D$59,1))</f>
        <v>0.38781572934190001</v>
      </c>
      <c r="E19" s="121">
        <f>SUMIFS('EPA Export Aggregation'!H:H,'EPA Export Aggregation'!$A:$A,$B19,'EPA Export Aggregation'!$D:$D,$A$1)*IF($A19="CH4",About!$D$58,IF($A19="N2O",About!$D$59,1))</f>
        <v>0.39354247067280002</v>
      </c>
      <c r="F19" s="121">
        <f>SUMIFS('EPA Export Aggregation'!I:I,'EPA Export Aggregation'!$A:$A,$B19,'EPA Export Aggregation'!$D:$D,$A$1)*IF($A19="CH4",About!$D$58,IF($A19="N2O",About!$D$59,1))</f>
        <v>0.3935969088165</v>
      </c>
      <c r="G19" s="121">
        <f>SUMIFS('EPA Export Aggregation'!J:J,'EPA Export Aggregation'!$A:$A,$B19,'EPA Export Aggregation'!$D:$D,$A$1)*IF($A19="CH4",About!$D$58,IF($A19="N2O",About!$D$59,1))</f>
        <v>0.35741809707560002</v>
      </c>
      <c r="H19" s="121">
        <f>SUMIFS('EPA Export Aggregation'!K:K,'EPA Export Aggregation'!$A:$A,$B19,'EPA Export Aggregation'!$D:$D,$A$1)*IF($A19="CH4",About!$D$58,IF($A19="N2O",About!$D$59,1))</f>
        <v>0.3876095389409</v>
      </c>
      <c r="I19" s="121">
        <f>SUMIFS('EPA Export Aggregation'!L:L,'EPA Export Aggregation'!$A:$A,$B19,'EPA Export Aggregation'!$D:$D,$A$1)*IF($A19="CH4",About!$D$58,IF($A19="N2O",About!$D$59,1))</f>
        <v>0.390958002508</v>
      </c>
      <c r="J19" s="121">
        <f>SUMIFS('EPA Export Aggregation'!M:M,'EPA Export Aggregation'!$A:$A,$B19,'EPA Export Aggregation'!$D:$D,$A$1)*IF($A19="CH4",About!$D$58,IF($A19="N2O",About!$D$59,1))</f>
        <v>0.38612220895720001</v>
      </c>
      <c r="K19" s="121">
        <f>SUMIFS('EPA Export Aggregation'!N:N,'EPA Export Aggregation'!$A:$A,$B19,'EPA Export Aggregation'!$D:$D,$A$1)*IF($A19="CH4",About!$D$58,IF($A19="N2O",About!$D$59,1))</f>
        <v>0.38799897472119999</v>
      </c>
      <c r="L19" s="121">
        <f>SUMIFS('EPA Export Aggregation'!O:O,'EPA Export Aggregation'!$A:$A,$B19,'EPA Export Aggregation'!$D:$D,$A$1)*IF($A19="CH4",About!$D$58,IF($A19="N2O",About!$D$59,1))</f>
        <v>0.38907633598989999</v>
      </c>
      <c r="M19" s="121">
        <f>SUMIFS('EPA Export Aggregation'!P:P,'EPA Export Aggregation'!$A:$A,$B19,'EPA Export Aggregation'!$D:$D,$A$1)*IF($A19="CH4",About!$D$58,IF($A19="N2O",About!$D$59,1))</f>
        <v>0.38453686051340003</v>
      </c>
      <c r="N19" s="121">
        <f>SUMIFS('EPA Export Aggregation'!Q:Q,'EPA Export Aggregation'!$A:$A,$B19,'EPA Export Aggregation'!$D:$D,$A$1)*IF($A19="CH4",About!$D$58,IF($A19="N2O",About!$D$59,1))</f>
        <v>0.38317975028430001</v>
      </c>
      <c r="O19" s="121">
        <f>SUMIFS('EPA Export Aggregation'!R:R,'EPA Export Aggregation'!$A:$A,$B19,'EPA Export Aggregation'!$D:$D,$A$1)*IF($A19="CH4",About!$D$58,IF($A19="N2O",About!$D$59,1))</f>
        <v>0.38179643602969998</v>
      </c>
      <c r="P19" s="121">
        <f>SUMIFS('EPA Export Aggregation'!S:S,'EPA Export Aggregation'!$A:$A,$B19,'EPA Export Aggregation'!$D:$D,$A$1)*IF($A19="CH4",About!$D$58,IF($A19="N2O",About!$D$59,1))</f>
        <v>0.42197232060450002</v>
      </c>
      <c r="Q19" s="121">
        <f>SUMIFS('EPA Export Aggregation'!T:T,'EPA Export Aggregation'!$A:$A,$B19,'EPA Export Aggregation'!$D:$D,$A$1)*IF($A19="CH4",About!$D$58,IF($A19="N2O",About!$D$59,1))</f>
        <v>0.43904666067850001</v>
      </c>
      <c r="R19" s="121">
        <f>SUMIFS('EPA Export Aggregation'!U:U,'EPA Export Aggregation'!$A:$A,$B19,'EPA Export Aggregation'!$D:$D,$A$1)*IF($A19="CH4",About!$D$58,IF($A19="N2O",About!$D$59,1))</f>
        <v>0.4348525780495</v>
      </c>
      <c r="S19" s="121">
        <f>SUMIFS('EPA Export Aggregation'!V:V,'EPA Export Aggregation'!$A:$A,$B19,'EPA Export Aggregation'!$D:$D,$A$1)*IF($A19="CH4",About!$D$58,IF($A19="N2O",About!$D$59,1))</f>
        <v>0.42946440968749999</v>
      </c>
      <c r="T19" s="121">
        <f>SUMIFS('EPA Export Aggregation'!W:W,'EPA Export Aggregation'!$A:$A,$B19,'EPA Export Aggregation'!$D:$D,$A$1)*IF($A19="CH4",About!$D$58,IF($A19="N2O",About!$D$59,1))</f>
        <v>0.42933960132810001</v>
      </c>
      <c r="U19" s="121">
        <f>SUMIFS('EPA Export Aggregation'!X:X,'EPA Export Aggregation'!$A:$A,$B19,'EPA Export Aggregation'!$D:$D,$A$1)*IF($A19="CH4",About!$D$58,IF($A19="N2O",About!$D$59,1))</f>
        <v>0.45508644041349999</v>
      </c>
      <c r="V19" s="121">
        <f>SUMIFS('EPA Export Aggregation'!Y:Y,'EPA Export Aggregation'!$A:$A,$B19,'EPA Export Aggregation'!$D:$D,$A$1)*IF($A19="CH4",About!$D$58,IF($A19="N2O",About!$D$59,1))</f>
        <v>0.25921989473779999</v>
      </c>
      <c r="W19" s="121">
        <f>SUMIFS('EPA Export Aggregation'!Z:Z,'EPA Export Aggregation'!$A:$A,$B19,'EPA Export Aggregation'!$D:$D,$A$1)*IF($A19="CH4",About!$D$58,IF($A19="N2O",About!$D$59,1))</f>
        <v>0.41800900000000002</v>
      </c>
      <c r="X19" s="121">
        <f>SUMIFS('EPA Export Aggregation'!AA:AA,'EPA Export Aggregation'!$A:$A,$B19,'EPA Export Aggregation'!$D:$D,$A$1)*IF($A19="CH4",About!$D$58,IF($A19="N2O",About!$D$59,1))</f>
        <v>0.45580399999999999</v>
      </c>
      <c r="Y19" s="121">
        <f>SUMIFS('EPA Export Aggregation'!AB:AB,'EPA Export Aggregation'!$A:$A,$B19,'EPA Export Aggregation'!$D:$D,$A$1)*IF($A19="CH4",About!$D$58,IF($A19="N2O",About!$D$59,1))</f>
        <v>0.50257200000000002</v>
      </c>
      <c r="Z19" s="121">
        <f>SUMIFS('EPA Export Aggregation'!AC:AC,'EPA Export Aggregation'!$A:$A,$B19,'EPA Export Aggregation'!$D:$D,$A$1)*IF($A19="CH4",About!$D$58,IF($A19="N2O",About!$D$59,1))</f>
        <v>0.50140399999999996</v>
      </c>
      <c r="AA19" s="121">
        <f>SUMIFS('EPA Export Aggregation'!AD:AD,'EPA Export Aggregation'!$A:$A,$B19,'EPA Export Aggregation'!$D:$D,$A$1)*IF($A19="CH4",About!$D$58,IF($A19="N2O",About!$D$59,1))</f>
        <v>0.45289040000000003</v>
      </c>
      <c r="AB19" s="121">
        <f>SUMIFS('EPA Export Aggregation'!AE:AE,'EPA Export Aggregation'!$A:$A,$B19,'EPA Export Aggregation'!$D:$D,$A$1)*IF($A19="CH4",About!$D$58,IF($A19="N2O",About!$D$59,1))</f>
        <v>0.46216220000000002</v>
      </c>
      <c r="AC19" s="121">
        <f>SUMIFS('EPA Export Aggregation'!AF:AF,'EPA Export Aggregation'!$A:$A,$B19,'EPA Export Aggregation'!$D:$D,$A$1)*IF($A19="CH4",About!$D$58,IF($A19="N2O",About!$D$59,1))</f>
        <v>2.5448700000000001E-2</v>
      </c>
      <c r="AD19" s="121">
        <f>SUMIFS('EPA Export Aggregation'!AG:AG,'EPA Export Aggregation'!$A:$A,$B19,'EPA Export Aggregation'!$D:$D,$A$1)*IF($A19="CH4",About!$D$58,IF($A19="N2O",About!$D$59,1))</f>
        <v>0</v>
      </c>
      <c r="AE19" s="121">
        <f>SUMIFS('EPA Export Aggregation'!AH:AH,'EPA Export Aggregation'!$A:$A,$B19,'EPA Export Aggregation'!$D:$D,$A$1)*IF($A19="CH4",About!$D$58,IF($A19="N2O",About!$D$59,1))</f>
        <v>8.8219000000000006E-2</v>
      </c>
      <c r="AF19" s="121">
        <f>SUMIFS('EPA Export Aggregation'!AI:AI,'EPA Export Aggregation'!$A:$A,$B19,'EPA Export Aggregation'!$D:$D,$A$1)*IF($A19="CH4",About!$D$58,IF($A19="N2O",About!$D$59,1))</f>
        <v>0.26954440000000002</v>
      </c>
      <c r="AG19" s="121">
        <f>SUMIFS('EPA Export Aggregation'!AJ:AJ,'EPA Export Aggregation'!$A:$A,$B19,'EPA Export Aggregation'!$D:$D,$A$1)*IF($A19="CH4",About!$D$58,IF($A19="N2O",About!$D$59,1))</f>
        <v>0.29998720000000001</v>
      </c>
      <c r="AH19" s="121">
        <f>SUMIFS('EPA Export Aggregation'!AK:AK,'EPA Export Aggregation'!$A:$A,$B19,'EPA Export Aggregation'!$D:$D,$A$1)*IF($A19="CH4",About!$D$58,IF($A19="N2O",About!$D$59,1))</f>
        <v>0.29304770000000002</v>
      </c>
    </row>
    <row r="20" spans="1:34" x14ac:dyDescent="0.25">
      <c r="A20" s="119" t="s">
        <v>479</v>
      </c>
      <c r="B20" s="120" t="s">
        <v>1979</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119" t="s">
        <v>479</v>
      </c>
      <c r="B27" s="120" t="s">
        <v>1986</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119" t="s">
        <v>479</v>
      </c>
      <c r="B30" s="120" t="s">
        <v>1989</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119" t="s">
        <v>479</v>
      </c>
      <c r="B33" s="120" t="s">
        <v>1992</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121">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121">
        <f>SUMIFS('EPA Export Aggregation'!R:R,'EPA Export Aggregation'!$A:$A,$B33,'EPA Export Aggregation'!$D:$D,$A$1)*IF($A33="CH4",About!$D$58,IF($A33="N2O",About!$D$59,1))</f>
        <v>0.3738522783448</v>
      </c>
      <c r="P33" s="121">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121">
        <f>SUMIFS('EPA Export Aggregation'!U:U,'EPA Export Aggregation'!$A:$A,$B33,'EPA Export Aggregation'!$D:$D,$A$1)*IF($A33="CH4",About!$D$58,IF($A33="N2O",About!$D$59,1))</f>
        <v>0.50672230297620002</v>
      </c>
      <c r="S33" s="121">
        <f>SUMIFS('EPA Export Aggregation'!V:V,'EPA Export Aggregation'!$A:$A,$B33,'EPA Export Aggregation'!$D:$D,$A$1)*IF($A33="CH4",About!$D$58,IF($A33="N2O",About!$D$59,1))</f>
        <v>0.71765338088160002</v>
      </c>
      <c r="T33" s="121">
        <f>SUMIFS('EPA Export Aggregation'!W:W,'EPA Export Aggregation'!$A:$A,$B33,'EPA Export Aggregation'!$D:$D,$A$1)*IF($A33="CH4",About!$D$58,IF($A33="N2O",About!$D$59,1))</f>
        <v>0.4370211160868</v>
      </c>
      <c r="U33">
        <f>SUMIFS('EPA Export Aggregation'!X:X,'EPA Export Aggregation'!$A:$A,$B33,'EPA Export Aggregation'!$D:$D,$A$1)*IF($A33="CH4",About!$D$58,IF($A33="N2O",About!$D$59,1))</f>
        <v>0</v>
      </c>
      <c r="V33" s="121">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121">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121">
        <f>SUMIFS('EPA Export Aggregation'!AD:AD,'EPA Export Aggregation'!$A:$A,$B33,'EPA Export Aggregation'!$D:$D,$A$1)*IF($A33="CH4",About!$D$58,IF($A33="N2O",About!$D$59,1))</f>
        <v>0.34679261305300002</v>
      </c>
      <c r="AB33" s="121">
        <f>SUMIFS('EPA Export Aggregation'!AE:AE,'EPA Export Aggregation'!$A:$A,$B33,'EPA Export Aggregation'!$D:$D,$A$1)*IF($A33="CH4",About!$D$58,IF($A33="N2O",About!$D$59,1))</f>
        <v>0.2058112864246</v>
      </c>
      <c r="AC33" s="121">
        <f>SUMIFS('EPA Export Aggregation'!AF:AF,'EPA Export Aggregation'!$A:$A,$B33,'EPA Export Aggregation'!$D:$D,$A$1)*IF($A33="CH4",About!$D$58,IF($A33="N2O",About!$D$59,1))</f>
        <v>0.18840179854960001</v>
      </c>
      <c r="AD33" s="121">
        <f>SUMIFS('EPA Export Aggregation'!AG:AG,'EPA Export Aggregation'!$A:$A,$B33,'EPA Export Aggregation'!$D:$D,$A$1)*IF($A33="CH4",About!$D$58,IF($A33="N2O",About!$D$59,1))</f>
        <v>0.24261886655689999</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3.2798425560000001E-4</v>
      </c>
      <c r="D76" s="121">
        <f>SUMIFS('EPA Export Aggregation'!G:G,'EPA Export Aggregation'!$A:$A,$B76,'EPA Export Aggregation'!$D:$D,$A$1)*IF($A76="CH4",About!$D$58,IF($A76="N2O",About!$D$59,1))</f>
        <v>3.2798425560000001E-4</v>
      </c>
      <c r="E76" s="121">
        <f>SUMIFS('EPA Export Aggregation'!H:H,'EPA Export Aggregation'!$A:$A,$B76,'EPA Export Aggregation'!$D:$D,$A$1)*IF($A76="CH4",About!$D$58,IF($A76="N2O",About!$D$59,1))</f>
        <v>3.2798425560000001E-4</v>
      </c>
      <c r="F76" s="121">
        <f>SUMIFS('EPA Export Aggregation'!I:I,'EPA Export Aggregation'!$A:$A,$B76,'EPA Export Aggregation'!$D:$D,$A$1)*IF($A76="CH4",About!$D$58,IF($A76="N2O",About!$D$59,1))</f>
        <v>4.0997997699999999E-4</v>
      </c>
      <c r="G76" s="121">
        <f>SUMIFS('EPA Export Aggregation'!J:J,'EPA Export Aggregation'!$A:$A,$B76,'EPA Export Aggregation'!$D:$D,$A$1)*IF($A76="CH4",About!$D$58,IF($A76="N2O",About!$D$59,1))</f>
        <v>4.509778377E-4</v>
      </c>
      <c r="H76" s="121">
        <f>SUMIFS('EPA Export Aggregation'!K:K,'EPA Export Aggregation'!$A:$A,$B76,'EPA Export Aggregation'!$D:$D,$A$1)*IF($A76="CH4",About!$D$58,IF($A76="N2O",About!$D$59,1))</f>
        <v>5.667264965E-4</v>
      </c>
      <c r="I76" s="121">
        <f>SUMIFS('EPA Export Aggregation'!L:L,'EPA Export Aggregation'!$A:$A,$B76,'EPA Export Aggregation'!$D:$D,$A$1)*IF($A76="CH4",About!$D$58,IF($A76="N2O",About!$D$59,1))</f>
        <v>6.2932881189999999E-4</v>
      </c>
      <c r="J76" s="121">
        <f>SUMIFS('EPA Export Aggregation'!M:M,'EPA Export Aggregation'!$A:$A,$B76,'EPA Export Aggregation'!$D:$D,$A$1)*IF($A76="CH4",About!$D$58,IF($A76="N2O",About!$D$59,1))</f>
        <v>6.6507495239999999E-4</v>
      </c>
      <c r="K76" s="121">
        <f>SUMIFS('EPA Export Aggregation'!N:N,'EPA Export Aggregation'!$A:$A,$B76,'EPA Export Aggregation'!$D:$D,$A$1)*IF($A76="CH4",About!$D$58,IF($A76="N2O",About!$D$59,1))</f>
        <v>8.1549836699999995E-4</v>
      </c>
      <c r="L76" s="121">
        <f>SUMIFS('EPA Export Aggregation'!O:O,'EPA Export Aggregation'!$A:$A,$B76,'EPA Export Aggregation'!$D:$D,$A$1)*IF($A76="CH4",About!$D$58,IF($A76="N2O",About!$D$59,1))</f>
        <v>8.2753480060000003E-4</v>
      </c>
      <c r="M76" s="121">
        <f>SUMIFS('EPA Export Aggregation'!P:P,'EPA Export Aggregation'!$A:$A,$B76,'EPA Export Aggregation'!$D:$D,$A$1)*IF($A76="CH4",About!$D$58,IF($A76="N2O",About!$D$59,1))</f>
        <v>5.0395641579999997E-4</v>
      </c>
      <c r="N76" s="121">
        <f>SUMIFS('EPA Export Aggregation'!Q:Q,'EPA Export Aggregation'!$A:$A,$B76,'EPA Export Aggregation'!$D:$D,$A$1)*IF($A76="CH4",About!$D$58,IF($A76="N2O",About!$D$59,1))</f>
        <v>3.3488481950000001E-4</v>
      </c>
      <c r="O76" s="121">
        <f>SUMIFS('EPA Export Aggregation'!R:R,'EPA Export Aggregation'!$A:$A,$B76,'EPA Export Aggregation'!$D:$D,$A$1)*IF($A76="CH4",About!$D$58,IF($A76="N2O",About!$D$59,1))</f>
        <v>3.201534595E-4</v>
      </c>
      <c r="P76" s="121">
        <f>SUMIFS('EPA Export Aggregation'!S:S,'EPA Export Aggregation'!$A:$A,$B76,'EPA Export Aggregation'!$D:$D,$A$1)*IF($A76="CH4",About!$D$58,IF($A76="N2O",About!$D$59,1))</f>
        <v>3.347778453E-4</v>
      </c>
      <c r="Q76" s="121">
        <f>SUMIFS('EPA Export Aggregation'!T:T,'EPA Export Aggregation'!$A:$A,$B76,'EPA Export Aggregation'!$D:$D,$A$1)*IF($A76="CH4",About!$D$58,IF($A76="N2O",About!$D$59,1))</f>
        <v>3.3332203080000002E-4</v>
      </c>
      <c r="R76" s="121">
        <f>SUMIFS('EPA Export Aggregation'!U:U,'EPA Export Aggregation'!$A:$A,$B76,'EPA Export Aggregation'!$D:$D,$A$1)*IF($A76="CH4",About!$D$58,IF($A76="N2O",About!$D$59,1))</f>
        <v>3.1997413629999998E-4</v>
      </c>
      <c r="S76" s="121">
        <f>SUMIFS('EPA Export Aggregation'!V:V,'EPA Export Aggregation'!$A:$A,$B76,'EPA Export Aggregation'!$D:$D,$A$1)*IF($A76="CH4",About!$D$58,IF($A76="N2O",About!$D$59,1))</f>
        <v>3.8095567999999998E-4</v>
      </c>
      <c r="T76" s="121">
        <f>SUMIFS('EPA Export Aggregation'!W:W,'EPA Export Aggregation'!$A:$A,$B76,'EPA Export Aggregation'!$D:$D,$A$1)*IF($A76="CH4",About!$D$58,IF($A76="N2O",About!$D$59,1))</f>
        <v>3.7071316479999998E-4</v>
      </c>
      <c r="U76" s="121">
        <f>SUMIFS('EPA Export Aggregation'!X:X,'EPA Export Aggregation'!$A:$A,$B76,'EPA Export Aggregation'!$D:$D,$A$1)*IF($A76="CH4",About!$D$58,IF($A76="N2O",About!$D$59,1))</f>
        <v>3.5038224590000001E-4</v>
      </c>
      <c r="V76" s="121">
        <f>SUMIFS('EPA Export Aggregation'!Y:Y,'EPA Export Aggregation'!$A:$A,$B76,'EPA Export Aggregation'!$D:$D,$A$1)*IF($A76="CH4",About!$D$58,IF($A76="N2O",About!$D$59,1))</f>
        <v>2.6890548929999999E-4</v>
      </c>
      <c r="W76" s="121">
        <f>SUMIFS('EPA Export Aggregation'!Z:Z,'EPA Export Aggregation'!$A:$A,$B76,'EPA Export Aggregation'!$D:$D,$A$1)*IF($A76="CH4",About!$D$58,IF($A76="N2O",About!$D$59,1))</f>
        <v>3.5925175289999999E-4</v>
      </c>
      <c r="X76" s="121">
        <f>SUMIFS('EPA Export Aggregation'!AA:AA,'EPA Export Aggregation'!$A:$A,$B76,'EPA Export Aggregation'!$D:$D,$A$1)*IF($A76="CH4",About!$D$58,IF($A76="N2O",About!$D$59,1))</f>
        <v>9.0933427686000004E-3</v>
      </c>
      <c r="Y76" s="121">
        <f>SUMIFS('EPA Export Aggregation'!AB:AB,'EPA Export Aggregation'!$A:$A,$B76,'EPA Export Aggregation'!$D:$D,$A$1)*IF($A76="CH4",About!$D$58,IF($A76="N2O",About!$D$59,1))</f>
        <v>9.8954879899000002E-3</v>
      </c>
      <c r="Z76" s="121">
        <f>SUMIFS('EPA Export Aggregation'!AC:AC,'EPA Export Aggregation'!$A:$A,$B76,'EPA Export Aggregation'!$D:$D,$A$1)*IF($A76="CH4",About!$D$58,IF($A76="N2O",About!$D$59,1))</f>
        <v>3.660021838E-4</v>
      </c>
      <c r="AA76" s="121">
        <f>SUMIFS('EPA Export Aggregation'!AD:AD,'EPA Export Aggregation'!$A:$A,$B76,'EPA Export Aggregation'!$D:$D,$A$1)*IF($A76="CH4",About!$D$58,IF($A76="N2O",About!$D$59,1))</f>
        <v>4.4334183300000002E-5</v>
      </c>
      <c r="AB76" s="121">
        <f>SUMIFS('EPA Export Aggregation'!AE:AE,'EPA Export Aggregation'!$A:$A,$B76,'EPA Export Aggregation'!$D:$D,$A$1)*IF($A76="CH4",About!$D$58,IF($A76="N2O",About!$D$59,1))</f>
        <v>6.1861777200000005E-5</v>
      </c>
      <c r="AC76" s="121">
        <f>SUMIFS('EPA Export Aggregation'!AF:AF,'EPA Export Aggregation'!$A:$A,$B76,'EPA Export Aggregation'!$D:$D,$A$1)*IF($A76="CH4",About!$D$58,IF($A76="N2O",About!$D$59,1))</f>
        <v>1.8057655959999999E-4</v>
      </c>
      <c r="AD76" s="121">
        <f>SUMIFS('EPA Export Aggregation'!AG:AG,'EPA Export Aggregation'!$A:$A,$B76,'EPA Export Aggregation'!$D:$D,$A$1)*IF($A76="CH4",About!$D$58,IF($A76="N2O",About!$D$59,1))</f>
        <v>2.3821609041999999E-3</v>
      </c>
      <c r="AE76" s="121">
        <f>SUMIFS('EPA Export Aggregation'!AH:AH,'EPA Export Aggregation'!$A:$A,$B76,'EPA Export Aggregation'!$D:$D,$A$1)*IF($A76="CH4",About!$D$58,IF($A76="N2O",About!$D$59,1))</f>
        <v>5.5571072500000002E-5</v>
      </c>
      <c r="AF76" s="121">
        <f>SUMIFS('EPA Export Aggregation'!AI:AI,'EPA Export Aggregation'!$A:$A,$B76,'EPA Export Aggregation'!$D:$D,$A$1)*IF($A76="CH4",About!$D$58,IF($A76="N2O",About!$D$59,1))</f>
        <v>4.6633847599999999E-5</v>
      </c>
      <c r="AG76" s="121">
        <f>SUMIFS('EPA Export Aggregation'!AJ:AJ,'EPA Export Aggregation'!$A:$A,$B76,'EPA Export Aggregation'!$D:$D,$A$1)*IF($A76="CH4",About!$D$58,IF($A76="N2O",About!$D$59,1))</f>
        <v>4.7795857000000003E-5</v>
      </c>
      <c r="AH76" s="121">
        <f>SUMIFS('EPA Export Aggregation'!AK:AK,'EPA Export Aggregation'!$A:$A,$B76,'EPA Export Aggregation'!$D:$D,$A$1)*IF($A76="CH4",About!$D$58,IF($A76="N2O",About!$D$59,1))</f>
        <v>5.0028828400000001E-5</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2.1817122580260002</v>
      </c>
      <c r="D79" s="121">
        <f>SUMIFS('EPA Export Aggregation'!G:G,'EPA Export Aggregation'!$A:$A,$B79,'EPA Export Aggregation'!$D:$D,$A$1)*IF($A79="CH4",About!$D$58,IF($A79="N2O",About!$D$59,1))</f>
        <v>0.62944418791500001</v>
      </c>
      <c r="E79" s="121">
        <f>SUMIFS('EPA Export Aggregation'!H:H,'EPA Export Aggregation'!$A:$A,$B79,'EPA Export Aggregation'!$D:$D,$A$1)*IF($A79="CH4",About!$D$58,IF($A79="N2O",About!$D$59,1))</f>
        <v>0.50743575147599995</v>
      </c>
      <c r="F79" s="121">
        <f>SUMIFS('EPA Export Aggregation'!I:I,'EPA Export Aggregation'!$A:$A,$B79,'EPA Export Aggregation'!$D:$D,$A$1)*IF($A79="CH4",About!$D$58,IF($A79="N2O",About!$D$59,1))</f>
        <v>0.55541147756099996</v>
      </c>
      <c r="G79" s="121">
        <f>SUMIFS('EPA Export Aggregation'!J:J,'EPA Export Aggregation'!$A:$A,$B79,'EPA Export Aggregation'!$D:$D,$A$1)*IF($A79="CH4",About!$D$58,IF($A79="N2O",About!$D$59,1))</f>
        <v>0.50077550831399997</v>
      </c>
      <c r="H79" s="121">
        <f>SUMIFS('EPA Export Aggregation'!K:K,'EPA Export Aggregation'!$A:$A,$B79,'EPA Export Aggregation'!$D:$D,$A$1)*IF($A79="CH4",About!$D$58,IF($A79="N2O",About!$D$59,1))</f>
        <v>0.51366670187999997</v>
      </c>
      <c r="I79" s="121">
        <f>SUMIFS('EPA Export Aggregation'!L:L,'EPA Export Aggregation'!$A:$A,$B79,'EPA Export Aggregation'!$D:$D,$A$1)*IF($A79="CH4",About!$D$58,IF($A79="N2O",About!$D$59,1))</f>
        <v>0.31463563649100001</v>
      </c>
      <c r="J79" s="121">
        <f>SUMIFS('EPA Export Aggregation'!M:M,'EPA Export Aggregation'!$A:$A,$B79,'EPA Export Aggregation'!$D:$D,$A$1)*IF($A79="CH4",About!$D$58,IF($A79="N2O",About!$D$59,1))</f>
        <v>0.33422158687499998</v>
      </c>
      <c r="K79" s="121">
        <f>SUMIFS('EPA Export Aggregation'!N:N,'EPA Export Aggregation'!$A:$A,$B79,'EPA Export Aggregation'!$D:$D,$A$1)*IF($A79="CH4",About!$D$58,IF($A79="N2O",About!$D$59,1))</f>
        <v>0.24129313983</v>
      </c>
      <c r="L79" s="121">
        <f>SUMIFS('EPA Export Aggregation'!O:O,'EPA Export Aggregation'!$A:$A,$B79,'EPA Export Aggregation'!$D:$D,$A$1)*IF($A79="CH4",About!$D$58,IF($A79="N2O",About!$D$59,1))</f>
        <v>0.27369629379900001</v>
      </c>
      <c r="M79" s="121">
        <f>SUMIFS('EPA Export Aggregation'!P:P,'EPA Export Aggregation'!$A:$A,$B79,'EPA Export Aggregation'!$D:$D,$A$1)*IF($A79="CH4",About!$D$58,IF($A79="N2O",About!$D$59,1))</f>
        <v>0.31540562641800002</v>
      </c>
      <c r="N79" s="121">
        <f>SUMIFS('EPA Export Aggregation'!Q:Q,'EPA Export Aggregation'!$A:$A,$B79,'EPA Export Aggregation'!$D:$D,$A$1)*IF($A79="CH4",About!$D$58,IF($A79="N2O",About!$D$59,1))</f>
        <v>0.369271834041</v>
      </c>
      <c r="O79" s="121">
        <f>SUMIFS('EPA Export Aggregation'!R:R,'EPA Export Aggregation'!$A:$A,$B79,'EPA Export Aggregation'!$D:$D,$A$1)*IF($A79="CH4",About!$D$58,IF($A79="N2O",About!$D$59,1))</f>
        <v>0.32961160690500002</v>
      </c>
      <c r="P79" s="121">
        <f>SUMIFS('EPA Export Aggregation'!S:S,'EPA Export Aggregation'!$A:$A,$B79,'EPA Export Aggregation'!$D:$D,$A$1)*IF($A79="CH4",About!$D$58,IF($A79="N2O",About!$D$59,1))</f>
        <v>0.37056680220900001</v>
      </c>
      <c r="Q79" s="121">
        <f>SUMIFS('EPA Export Aggregation'!T:T,'EPA Export Aggregation'!$A:$A,$B79,'EPA Export Aggregation'!$D:$D,$A$1)*IF($A79="CH4",About!$D$58,IF($A79="N2O",About!$D$59,1))</f>
        <v>0.27222416362200003</v>
      </c>
      <c r="R79" s="121">
        <f>SUMIFS('EPA Export Aggregation'!U:U,'EPA Export Aggregation'!$A:$A,$B79,'EPA Export Aggregation'!$D:$D,$A$1)*IF($A79="CH4",About!$D$58,IF($A79="N2O",About!$D$59,1))</f>
        <v>0.35337489737700001</v>
      </c>
      <c r="S79" s="121">
        <f>SUMIFS('EPA Export Aggregation'!V:V,'EPA Export Aggregation'!$A:$A,$B79,'EPA Export Aggregation'!$D:$D,$A$1)*IF($A79="CH4",About!$D$58,IF($A79="N2O",About!$D$59,1))</f>
        <v>0.21990244249800001</v>
      </c>
      <c r="T79" s="121">
        <f>SUMIFS('EPA Export Aggregation'!W:W,'EPA Export Aggregation'!$A:$A,$B79,'EPA Export Aggregation'!$D:$D,$A$1)*IF($A79="CH4",About!$D$58,IF($A79="N2O",About!$D$59,1))</f>
        <v>0.16265214737100001</v>
      </c>
      <c r="U79" s="121">
        <f>SUMIFS('EPA Export Aggregation'!X:X,'EPA Export Aggregation'!$A:$A,$B79,'EPA Export Aggregation'!$D:$D,$A$1)*IF($A79="CH4",About!$D$58,IF($A79="N2O",About!$D$59,1))</f>
        <v>0.123134356662</v>
      </c>
      <c r="V79" s="121">
        <f>SUMIFS('EPA Export Aggregation'!Y:Y,'EPA Export Aggregation'!$A:$A,$B79,'EPA Export Aggregation'!$D:$D,$A$1)*IF($A79="CH4",About!$D$58,IF($A79="N2O",About!$D$59,1))</f>
        <v>0.31952419460999998</v>
      </c>
      <c r="W79" s="121">
        <f>SUMIFS('EPA Export Aggregation'!Z:Z,'EPA Export Aggregation'!$A:$A,$B79,'EPA Export Aggregation'!$D:$D,$A$1)*IF($A79="CH4",About!$D$58,IF($A79="N2O",About!$D$59,1))</f>
        <v>0.18075553550099999</v>
      </c>
      <c r="X79" s="121">
        <f>SUMIFS('EPA Export Aggregation'!AA:AA,'EPA Export Aggregation'!$A:$A,$B79,'EPA Export Aggregation'!$D:$D,$A$1)*IF($A79="CH4",About!$D$58,IF($A79="N2O",About!$D$59,1))</f>
        <v>0.131462082831</v>
      </c>
      <c r="Y79" s="121">
        <f>SUMIFS('EPA Export Aggregation'!AB:AB,'EPA Export Aggregation'!$A:$A,$B79,'EPA Export Aggregation'!$D:$D,$A$1)*IF($A79="CH4",About!$D$58,IF($A79="N2O",About!$D$59,1))</f>
        <v>0.233345220273</v>
      </c>
      <c r="Z79" s="121">
        <f>SUMIFS('EPA Export Aggregation'!AC:AC,'EPA Export Aggregation'!$A:$A,$B79,'EPA Export Aggregation'!$D:$D,$A$1)*IF($A79="CH4",About!$D$58,IF($A79="N2O",About!$D$59,1))</f>
        <v>0.23667692991</v>
      </c>
      <c r="AA79" s="121">
        <f>SUMIFS('EPA Export Aggregation'!AD:AD,'EPA Export Aggregation'!$A:$A,$B79,'EPA Export Aggregation'!$D:$D,$A$1)*IF($A79="CH4",About!$D$58,IF($A79="N2O",About!$D$59,1))</f>
        <v>0.25919142074399998</v>
      </c>
      <c r="AB79" s="121">
        <f>SUMIFS('EPA Export Aggregation'!AE:AE,'EPA Export Aggregation'!$A:$A,$B79,'EPA Export Aggregation'!$D:$D,$A$1)*IF($A79="CH4",About!$D$58,IF($A79="N2O",About!$D$59,1))</f>
        <v>0.36121850071200001</v>
      </c>
      <c r="AC79" s="121">
        <f>SUMIFS('EPA Export Aggregation'!AF:AF,'EPA Export Aggregation'!$A:$A,$B79,'EPA Export Aggregation'!$D:$D,$A$1)*IF($A79="CH4",About!$D$58,IF($A79="N2O",About!$D$59,1))</f>
        <v>3.1979441070000003E-2</v>
      </c>
      <c r="AD79" s="121">
        <f>SUMIFS('EPA Export Aggregation'!AG:AG,'EPA Export Aggregation'!$A:$A,$B79,'EPA Export Aggregation'!$D:$D,$A$1)*IF($A79="CH4",About!$D$58,IF($A79="N2O",About!$D$59,1))</f>
        <v>0</v>
      </c>
      <c r="AE79" s="121">
        <f>SUMIFS('EPA Export Aggregation'!AH:AH,'EPA Export Aggregation'!$A:$A,$B79,'EPA Export Aggregation'!$D:$D,$A$1)*IF($A79="CH4",About!$D$58,IF($A79="N2O",About!$D$59,1))</f>
        <v>8.4513488888999996E-2</v>
      </c>
      <c r="AF79" s="121">
        <f>SUMIFS('EPA Export Aggregation'!AI:AI,'EPA Export Aggregation'!$A:$A,$B79,'EPA Export Aggregation'!$D:$D,$A$1)*IF($A79="CH4",About!$D$58,IF($A79="N2O",About!$D$59,1))</f>
        <v>0.22377398399099999</v>
      </c>
      <c r="AG79" s="121">
        <f>SUMIFS('EPA Export Aggregation'!AJ:AJ,'EPA Export Aggregation'!$A:$A,$B79,'EPA Export Aggregation'!$D:$D,$A$1)*IF($A79="CH4",About!$D$58,IF($A79="N2O",About!$D$59,1))</f>
        <v>0.108134765976</v>
      </c>
      <c r="AH79" s="121">
        <f>SUMIFS('EPA Export Aggregation'!AK:AK,'EPA Export Aggregation'!$A:$A,$B79,'EPA Export Aggregation'!$D:$D,$A$1)*IF($A79="CH4",About!$D$58,IF($A79="N2O",About!$D$59,1))</f>
        <v>0.113462804505</v>
      </c>
    </row>
    <row r="80" spans="1:34" x14ac:dyDescent="0.25">
      <c r="A80" s="119" t="s">
        <v>2033</v>
      </c>
      <c r="B80" s="120" t="s">
        <v>2040</v>
      </c>
      <c r="C80" s="121">
        <f>SUMIFS('EPA Export Aggregation'!F:F,'EPA Export Aggregation'!$A:$A,$B80,'EPA Export Aggregation'!$D:$D,$A$1)*IF($A80="CH4",About!$D$58,IF($A80="N2O",About!$D$59,1))</f>
        <v>4.5977266339754996E-3</v>
      </c>
      <c r="D80" s="121">
        <f>SUMIFS('EPA Export Aggregation'!G:G,'EPA Export Aggregation'!$A:$A,$B80,'EPA Export Aggregation'!$D:$D,$A$1)*IF($A80="CH4",About!$D$58,IF($A80="N2O",About!$D$59,1))</f>
        <v>4.5977266339754996E-3</v>
      </c>
      <c r="E80" s="121">
        <f>SUMIFS('EPA Export Aggregation'!H:H,'EPA Export Aggregation'!$A:$A,$B80,'EPA Export Aggregation'!$D:$D,$A$1)*IF($A80="CH4",About!$D$58,IF($A80="N2O",About!$D$59,1))</f>
        <v>4.5977266339754996E-3</v>
      </c>
      <c r="F80" s="121">
        <f>SUMIFS('EPA Export Aggregation'!I:I,'EPA Export Aggregation'!$A:$A,$B80,'EPA Export Aggregation'!$D:$D,$A$1)*IF($A80="CH4",About!$D$58,IF($A80="N2O",About!$D$59,1))</f>
        <v>5.7471587385196001E-3</v>
      </c>
      <c r="G80" s="121">
        <f>SUMIFS('EPA Export Aggregation'!J:J,'EPA Export Aggregation'!$A:$A,$B80,'EPA Export Aggregation'!$D:$D,$A$1)*IF($A80="CH4",About!$D$58,IF($A80="N2O",About!$D$59,1))</f>
        <v>6.3218745671915003E-3</v>
      </c>
      <c r="H80" s="121">
        <f>SUMIFS('EPA Export Aggregation'!K:K,'EPA Export Aggregation'!$A:$A,$B80,'EPA Export Aggregation'!$D:$D,$A$1)*IF($A80="CH4",About!$D$58,IF($A80="N2O",About!$D$59,1))</f>
        <v>7.9444510011238006E-3</v>
      </c>
      <c r="I80" s="121">
        <f>SUMIFS('EPA Export Aggregation'!L:L,'EPA Export Aggregation'!$A:$A,$B80,'EPA Export Aggregation'!$D:$D,$A$1)*IF($A80="CH4",About!$D$58,IF($A80="N2O",About!$D$59,1))</f>
        <v>8.8220190412444006E-3</v>
      </c>
      <c r="J80" s="121">
        <f>SUMIFS('EPA Export Aggregation'!M:M,'EPA Export Aggregation'!$A:$A,$B80,'EPA Export Aggregation'!$D:$D,$A$1)*IF($A80="CH4",About!$D$58,IF($A80="N2O",About!$D$59,1))</f>
        <v>9.3231102342560008E-3</v>
      </c>
      <c r="K80" s="121">
        <f>SUMIFS('EPA Export Aggregation'!N:N,'EPA Export Aggregation'!$A:$A,$B80,'EPA Export Aggregation'!$D:$D,$A$1)*IF($A80="CH4",About!$D$58,IF($A80="N2O",About!$D$59,1))</f>
        <v>1.14317738593876E-2</v>
      </c>
      <c r="L80" s="121">
        <f>SUMIFS('EPA Export Aggregation'!O:O,'EPA Export Aggregation'!$A:$A,$B80,'EPA Export Aggregation'!$D:$D,$A$1)*IF($A80="CH4",About!$D$58,IF($A80="N2O",About!$D$59,1))</f>
        <v>1.1600501223126201E-2</v>
      </c>
      <c r="M80" s="121">
        <f>SUMIFS('EPA Export Aggregation'!P:P,'EPA Export Aggregation'!$A:$A,$B80,'EPA Export Aggregation'!$D:$D,$A$1)*IF($A80="CH4",About!$D$58,IF($A80="N2O",About!$D$59,1))</f>
        <v>9.8944310150301008E-3</v>
      </c>
      <c r="N80" s="121">
        <f>SUMIFS('EPA Export Aggregation'!Q:Q,'EPA Export Aggregation'!$A:$A,$B80,'EPA Export Aggregation'!$D:$D,$A$1)*IF($A80="CH4",About!$D$58,IF($A80="N2O",About!$D$59,1))</f>
        <v>6.9634447202925002E-3</v>
      </c>
      <c r="O80" s="121">
        <f>SUMIFS('EPA Export Aggregation'!R:R,'EPA Export Aggregation'!$A:$A,$B80,'EPA Export Aggregation'!$D:$D,$A$1)*IF($A80="CH4",About!$D$58,IF($A80="N2O",About!$D$59,1))</f>
        <v>6.8214952464502997E-3</v>
      </c>
      <c r="P80" s="121">
        <f>SUMIFS('EPA Export Aggregation'!S:S,'EPA Export Aggregation'!$A:$A,$B80,'EPA Export Aggregation'!$D:$D,$A$1)*IF($A80="CH4",About!$D$58,IF($A80="N2O",About!$D$59,1))</f>
        <v>6.2367377376970996E-3</v>
      </c>
      <c r="Q80" s="121">
        <f>SUMIFS('EPA Export Aggregation'!T:T,'EPA Export Aggregation'!$A:$A,$B80,'EPA Export Aggregation'!$D:$D,$A$1)*IF($A80="CH4",About!$D$58,IF($A80="N2O",About!$D$59,1))</f>
        <v>5.7929394633829999E-3</v>
      </c>
      <c r="R80" s="121">
        <f>SUMIFS('EPA Export Aggregation'!U:U,'EPA Export Aggregation'!$A:$A,$B80,'EPA Export Aggregation'!$D:$D,$A$1)*IF($A80="CH4",About!$D$58,IF($A80="N2O",About!$D$59,1))</f>
        <v>5.3374184531850997E-3</v>
      </c>
      <c r="S80" s="121">
        <f>SUMIFS('EPA Export Aggregation'!V:V,'EPA Export Aggregation'!$A:$A,$B80,'EPA Export Aggregation'!$D:$D,$A$1)*IF($A80="CH4",About!$D$58,IF($A80="N2O",About!$D$59,1))</f>
        <v>5.7025909562402003E-3</v>
      </c>
      <c r="T80" s="121">
        <f>SUMIFS('EPA Export Aggregation'!W:W,'EPA Export Aggregation'!$A:$A,$B80,'EPA Export Aggregation'!$D:$D,$A$1)*IF($A80="CH4",About!$D$58,IF($A80="N2O",About!$D$59,1))</f>
        <v>5.4492001930421998E-3</v>
      </c>
      <c r="U80" s="121">
        <f>SUMIFS('EPA Export Aggregation'!X:X,'EPA Export Aggregation'!$A:$A,$B80,'EPA Export Aggregation'!$D:$D,$A$1)*IF($A80="CH4",About!$D$58,IF($A80="N2O",About!$D$59,1))</f>
        <v>4.952056754366E-3</v>
      </c>
      <c r="V80" s="121">
        <f>SUMIFS('EPA Export Aggregation'!Y:Y,'EPA Export Aggregation'!$A:$A,$B80,'EPA Export Aggregation'!$D:$D,$A$1)*IF($A80="CH4",About!$D$58,IF($A80="N2O",About!$D$59,1))</f>
        <v>3.3968493429484001E-3</v>
      </c>
      <c r="W80" s="121">
        <f>SUMIFS('EPA Export Aggregation'!Z:Z,'EPA Export Aggregation'!$A:$A,$B80,'EPA Export Aggregation'!$D:$D,$A$1)*IF($A80="CH4",About!$D$58,IF($A80="N2O",About!$D$59,1))</f>
        <v>4.5657718965845997E-3</v>
      </c>
      <c r="X80" s="121">
        <f>SUMIFS('EPA Export Aggregation'!AA:AA,'EPA Export Aggregation'!$A:$A,$B80,'EPA Export Aggregation'!$D:$D,$A$1)*IF($A80="CH4",About!$D$58,IF($A80="N2O",About!$D$59,1))</f>
        <v>7.5100313538222002E-3</v>
      </c>
      <c r="Y80" s="121">
        <f>SUMIFS('EPA Export Aggregation'!AB:AB,'EPA Export Aggregation'!$A:$A,$B80,'EPA Export Aggregation'!$D:$D,$A$1)*IF($A80="CH4",About!$D$58,IF($A80="N2O",About!$D$59,1))</f>
        <v>7.3517788163248001E-3</v>
      </c>
      <c r="Z80" s="121">
        <f>SUMIFS('EPA Export Aggregation'!AC:AC,'EPA Export Aggregation'!$A:$A,$B80,'EPA Export Aggregation'!$D:$D,$A$1)*IF($A80="CH4",About!$D$58,IF($A80="N2O",About!$D$59,1))</f>
        <v>3.9781991334983001E-3</v>
      </c>
      <c r="AA80" s="121">
        <f>SUMIFS('EPA Export Aggregation'!AD:AD,'EPA Export Aggregation'!$A:$A,$B80,'EPA Export Aggregation'!$D:$D,$A$1)*IF($A80="CH4",About!$D$58,IF($A80="N2O",About!$D$59,1))</f>
        <v>6.3439989744136999E-3</v>
      </c>
      <c r="AB80" s="121">
        <f>SUMIFS('EPA Export Aggregation'!AE:AE,'EPA Export Aggregation'!$A:$A,$B80,'EPA Export Aggregation'!$D:$D,$A$1)*IF($A80="CH4",About!$D$58,IF($A80="N2O",About!$D$59,1))</f>
        <v>6.6844814092710996E-3</v>
      </c>
      <c r="AC80" s="121">
        <f>SUMIFS('EPA Export Aggregation'!AF:AF,'EPA Export Aggregation'!$A:$A,$B80,'EPA Export Aggregation'!$D:$D,$A$1)*IF($A80="CH4",About!$D$58,IF($A80="N2O",About!$D$59,1))</f>
        <v>5.2291023374234002E-3</v>
      </c>
      <c r="AD80" s="121">
        <f>SUMIFS('EPA Export Aggregation'!AG:AG,'EPA Export Aggregation'!$A:$A,$B80,'EPA Export Aggregation'!$D:$D,$A$1)*IF($A80="CH4",About!$D$58,IF($A80="N2O",About!$D$59,1))</f>
        <v>7.6385880942190002E-4</v>
      </c>
      <c r="AE80" s="121">
        <f>SUMIFS('EPA Export Aggregation'!AH:AH,'EPA Export Aggregation'!$A:$A,$B80,'EPA Export Aggregation'!$D:$D,$A$1)*IF($A80="CH4",About!$D$58,IF($A80="N2O",About!$D$59,1))</f>
        <v>6.4556345802790004E-4</v>
      </c>
      <c r="AF80" s="121">
        <f>SUMIFS('EPA Export Aggregation'!AI:AI,'EPA Export Aggregation'!$A:$A,$B80,'EPA Export Aggregation'!$D:$D,$A$1)*IF($A80="CH4",About!$D$58,IF($A80="N2O",About!$D$59,1))</f>
        <v>5.3658849419999999E-4</v>
      </c>
      <c r="AG80" s="121">
        <f>SUMIFS('EPA Export Aggregation'!AJ:AJ,'EPA Export Aggregation'!$A:$A,$B80,'EPA Export Aggregation'!$D:$D,$A$1)*IF($A80="CH4",About!$D$58,IF($A80="N2O",About!$D$59,1))</f>
        <v>4.1459274803419999E-4</v>
      </c>
      <c r="AH80" s="121">
        <f>SUMIFS('EPA Export Aggregation'!AK:AK,'EPA Export Aggregation'!$A:$A,$B80,'EPA Export Aggregation'!$D:$D,$A$1)*IF($A80="CH4",About!$D$58,IF($A80="N2O",About!$D$59,1))</f>
        <v>4.2570205062610002E-4</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9.2421270000000002E-4</v>
      </c>
      <c r="D84" s="121">
        <f>SUMIFS('EPA Export Aggregation'!G:G,'EPA Export Aggregation'!$A:$A,$B84,'EPA Export Aggregation'!$D:$D,$A$1)*IF($A84="CH4",About!$D$58,IF($A84="N2O",About!$D$59,1))</f>
        <v>9.2421270000000002E-4</v>
      </c>
      <c r="E84" s="121">
        <f>SUMIFS('EPA Export Aggregation'!H:H,'EPA Export Aggregation'!$A:$A,$B84,'EPA Export Aggregation'!$D:$D,$A$1)*IF($A84="CH4",About!$D$58,IF($A84="N2O",About!$D$59,1))</f>
        <v>9.2421270000000002E-4</v>
      </c>
      <c r="F84" s="121">
        <f>SUMIFS('EPA Export Aggregation'!I:I,'EPA Export Aggregation'!$A:$A,$B84,'EPA Export Aggregation'!$D:$D,$A$1)*IF($A84="CH4",About!$D$58,IF($A84="N2O",About!$D$59,1))</f>
        <v>1.1552647000000001E-3</v>
      </c>
      <c r="G84" s="121">
        <f>SUMIFS('EPA Export Aggregation'!J:J,'EPA Export Aggregation'!$A:$A,$B84,'EPA Export Aggregation'!$D:$D,$A$1)*IF($A84="CH4",About!$D$58,IF($A84="N2O",About!$D$59,1))</f>
        <v>1.2707907E-3</v>
      </c>
      <c r="H84" s="121">
        <f>SUMIFS('EPA Export Aggregation'!K:K,'EPA Export Aggregation'!$A:$A,$B84,'EPA Export Aggregation'!$D:$D,$A$1)*IF($A84="CH4",About!$D$58,IF($A84="N2O",About!$D$59,1))</f>
        <v>1.5969542499999999E-3</v>
      </c>
      <c r="I84" s="121">
        <f>SUMIFS('EPA Export Aggregation'!L:L,'EPA Export Aggregation'!$A:$A,$B84,'EPA Export Aggregation'!$D:$D,$A$1)*IF($A84="CH4",About!$D$58,IF($A84="N2O",About!$D$59,1))</f>
        <v>1.7733569999999999E-3</v>
      </c>
      <c r="J84" s="121">
        <f>SUMIFS('EPA Export Aggregation'!M:M,'EPA Export Aggregation'!$A:$A,$B84,'EPA Export Aggregation'!$D:$D,$A$1)*IF($A84="CH4",About!$D$58,IF($A84="N2O",About!$D$59,1))</f>
        <v>1.87408505E-3</v>
      </c>
      <c r="K84" s="121">
        <f>SUMIFS('EPA Export Aggregation'!N:N,'EPA Export Aggregation'!$A:$A,$B84,'EPA Export Aggregation'!$D:$D,$A$1)*IF($A84="CH4",About!$D$58,IF($A84="N2O",About!$D$59,1))</f>
        <v>2.2979569000000002E-3</v>
      </c>
      <c r="L84" s="121">
        <f>SUMIFS('EPA Export Aggregation'!O:O,'EPA Export Aggregation'!$A:$A,$B84,'EPA Export Aggregation'!$D:$D,$A$1)*IF($A84="CH4",About!$D$58,IF($A84="N2O",About!$D$59,1))</f>
        <v>2.3318744500000002E-3</v>
      </c>
      <c r="M84" s="121">
        <f>SUMIFS('EPA Export Aggregation'!P:P,'EPA Export Aggregation'!$A:$A,$B84,'EPA Export Aggregation'!$D:$D,$A$1)*IF($A84="CH4",About!$D$58,IF($A84="N2O",About!$D$59,1))</f>
        <v>1.88473995E-3</v>
      </c>
      <c r="N84" s="121">
        <f>SUMIFS('EPA Export Aggregation'!Q:Q,'EPA Export Aggregation'!$A:$A,$B84,'EPA Export Aggregation'!$D:$D,$A$1)*IF($A84="CH4",About!$D$58,IF($A84="N2O",About!$D$59,1))</f>
        <v>1.2814644000000001E-3</v>
      </c>
      <c r="O84" s="121">
        <f>SUMIFS('EPA Export Aggregation'!R:R,'EPA Export Aggregation'!$A:$A,$B84,'EPA Export Aggregation'!$D:$D,$A$1)*IF($A84="CH4",About!$D$58,IF($A84="N2O",About!$D$59,1))</f>
        <v>1.13744465E-3</v>
      </c>
      <c r="P84" s="121">
        <f>SUMIFS('EPA Export Aggregation'!S:S,'EPA Export Aggregation'!$A:$A,$B84,'EPA Export Aggregation'!$D:$D,$A$1)*IF($A84="CH4",About!$D$58,IF($A84="N2O",About!$D$59,1))</f>
        <v>1.37029205E-3</v>
      </c>
      <c r="Q84" s="121">
        <f>SUMIFS('EPA Export Aggregation'!T:T,'EPA Export Aggregation'!$A:$A,$B84,'EPA Export Aggregation'!$D:$D,$A$1)*IF($A84="CH4",About!$D$58,IF($A84="N2O",About!$D$59,1))</f>
        <v>1.3153889999999999E-3</v>
      </c>
      <c r="R84" s="121">
        <f>SUMIFS('EPA Export Aggregation'!U:U,'EPA Export Aggregation'!$A:$A,$B84,'EPA Export Aggregation'!$D:$D,$A$1)*IF($A84="CH4",About!$D$58,IF($A84="N2O",About!$D$59,1))</f>
        <v>1.43037685E-3</v>
      </c>
      <c r="S84" s="121">
        <f>SUMIFS('EPA Export Aggregation'!V:V,'EPA Export Aggregation'!$A:$A,$B84,'EPA Export Aggregation'!$D:$D,$A$1)*IF($A84="CH4",About!$D$58,IF($A84="N2O",About!$D$59,1))</f>
        <v>1.38904505E-3</v>
      </c>
      <c r="T84" s="121">
        <f>SUMIFS('EPA Export Aggregation'!W:W,'EPA Export Aggregation'!$A:$A,$B84,'EPA Export Aggregation'!$D:$D,$A$1)*IF($A84="CH4",About!$D$58,IF($A84="N2O",About!$D$59,1))</f>
        <v>1.11758715E-3</v>
      </c>
      <c r="U84" s="121">
        <f>SUMIFS('EPA Export Aggregation'!X:X,'EPA Export Aggregation'!$A:$A,$B84,'EPA Export Aggregation'!$D:$D,$A$1)*IF($A84="CH4",About!$D$58,IF($A84="N2O",About!$D$59,1))</f>
        <v>1.02625675E-3</v>
      </c>
      <c r="V84" s="121">
        <f>SUMIFS('EPA Export Aggregation'!Y:Y,'EPA Export Aggregation'!$A:$A,$B84,'EPA Export Aggregation'!$D:$D,$A$1)*IF($A84="CH4",About!$D$58,IF($A84="N2O",About!$D$59,1))</f>
        <v>7.8416209999999996E-4</v>
      </c>
      <c r="W84" s="121">
        <f>SUMIFS('EPA Export Aggregation'!Z:Z,'EPA Export Aggregation'!$A:$A,$B84,'EPA Export Aggregation'!$D:$D,$A$1)*IF($A84="CH4",About!$D$58,IF($A84="N2O",About!$D$59,1))</f>
        <v>1.0252180500000001E-3</v>
      </c>
      <c r="X84" s="121">
        <f>SUMIFS('EPA Export Aggregation'!AA:AA,'EPA Export Aggregation'!$A:$A,$B84,'EPA Export Aggregation'!$D:$D,$A$1)*IF($A84="CH4",About!$D$58,IF($A84="N2O",About!$D$59,1))</f>
        <v>8.4028010000000003E-4</v>
      </c>
      <c r="Y84" s="121">
        <f>SUMIFS('EPA Export Aggregation'!AB:AB,'EPA Export Aggregation'!$A:$A,$B84,'EPA Export Aggregation'!$D:$D,$A$1)*IF($A84="CH4",About!$D$58,IF($A84="N2O",About!$D$59,1))</f>
        <v>8.8440369999999999E-4</v>
      </c>
      <c r="Z84" s="121">
        <f>SUMIFS('EPA Export Aggregation'!AC:AC,'EPA Export Aggregation'!$A:$A,$B84,'EPA Export Aggregation'!$D:$D,$A$1)*IF($A84="CH4",About!$D$58,IF($A84="N2O",About!$D$59,1))</f>
        <v>1.0234203E-3</v>
      </c>
      <c r="AA84" s="121">
        <f>SUMIFS('EPA Export Aggregation'!AD:AD,'EPA Export Aggregation'!$A:$A,$B84,'EPA Export Aggregation'!$D:$D,$A$1)*IF($A84="CH4",About!$D$58,IF($A84="N2O",About!$D$59,1))</f>
        <v>1.2781884999999999E-4</v>
      </c>
      <c r="AB84" s="121">
        <f>SUMIFS('EPA Export Aggregation'!AE:AE,'EPA Export Aggregation'!$A:$A,$B84,'EPA Export Aggregation'!$D:$D,$A$1)*IF($A84="CH4",About!$D$58,IF($A84="N2O",About!$D$59,1))</f>
        <v>1.7564605E-4</v>
      </c>
      <c r="AC84" s="121">
        <f>SUMIFS('EPA Export Aggregation'!AF:AF,'EPA Export Aggregation'!$A:$A,$B84,'EPA Export Aggregation'!$D:$D,$A$1)*IF($A84="CH4",About!$D$58,IF($A84="N2O",About!$D$59,1))</f>
        <v>2.1528115E-4</v>
      </c>
      <c r="AD84" s="121">
        <f>SUMIFS('EPA Export Aggregation'!AG:AG,'EPA Export Aggregation'!$A:$A,$B84,'EPA Export Aggregation'!$D:$D,$A$1)*IF($A84="CH4",About!$D$58,IF($A84="N2O",About!$D$59,1))</f>
        <v>1.9085525000000001E-4</v>
      </c>
      <c r="AE84" s="121">
        <f>SUMIFS('EPA Export Aggregation'!AH:AH,'EPA Export Aggregation'!$A:$A,$B84,'EPA Export Aggregation'!$D:$D,$A$1)*IF($A84="CH4",About!$D$58,IF($A84="N2O",About!$D$59,1))</f>
        <v>1.8877314999999999E-4</v>
      </c>
      <c r="AF84" s="121">
        <f>SUMIFS('EPA Export Aggregation'!AI:AI,'EPA Export Aggregation'!$A:$A,$B84,'EPA Export Aggregation'!$D:$D,$A$1)*IF($A84="CH4",About!$D$58,IF($A84="N2O",About!$D$59,1))</f>
        <v>1.8092885E-4</v>
      </c>
      <c r="AG84" s="121">
        <f>SUMIFS('EPA Export Aggregation'!AJ:AJ,'EPA Export Aggregation'!$A:$A,$B84,'EPA Export Aggregation'!$D:$D,$A$1)*IF($A84="CH4",About!$D$58,IF($A84="N2O",About!$D$59,1))</f>
        <v>2.1953464999999999E-4</v>
      </c>
      <c r="AH84" s="121">
        <f>SUMIFS('EPA Export Aggregation'!AK:AK,'EPA Export Aggregation'!$A:$A,$B84,'EPA Export Aggregation'!$D:$D,$A$1)*IF($A84="CH4",About!$D$58,IF($A84="N2O",About!$D$59,1))</f>
        <v>2.6716210000000002E-4</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8.1169759999999994E-5</v>
      </c>
      <c r="D87" s="121">
        <f>SUMIFS('EPA Export Aggregation'!$F:$F,'EPA Export Aggregation'!$A:$A,$B87,'EPA Export Aggregation'!$D:$D,$A$1)*IF($A87="CH4",About!$D$58,IF($A87="N2O",About!$D$59,1))</f>
        <v>8.1169759999999994E-5</v>
      </c>
      <c r="E87" s="121">
        <f>SUMIFS('EPA Export Aggregation'!$F:$F,'EPA Export Aggregation'!$A:$A,$B87,'EPA Export Aggregation'!$D:$D,$A$1)*IF($A87="CH4",About!$D$58,IF($A87="N2O",About!$D$59,1))</f>
        <v>8.1169759999999994E-5</v>
      </c>
      <c r="F87" s="121">
        <f>SUMIFS('EPA Export Aggregation'!$F:$F,'EPA Export Aggregation'!$A:$A,$B87,'EPA Export Aggregation'!$D:$D,$A$1)*IF($A87="CH4",About!$D$58,IF($A87="N2O",About!$D$59,1))</f>
        <v>8.1169759999999994E-5</v>
      </c>
      <c r="G87" s="121">
        <f>SUMIFS('EPA Export Aggregation'!$F:$F,'EPA Export Aggregation'!$A:$A,$B87,'EPA Export Aggregation'!$D:$D,$A$1)*IF($A87="CH4",About!$D$58,IF($A87="N2O",About!$D$59,1))</f>
        <v>8.1169759999999994E-5</v>
      </c>
      <c r="H87" s="121">
        <f>SUMIFS('EPA Export Aggregation'!$F:$F,'EPA Export Aggregation'!$A:$A,$B87,'EPA Export Aggregation'!$D:$D,$A$1)*IF($A87="CH4",About!$D$58,IF($A87="N2O",About!$D$59,1))</f>
        <v>8.1169759999999994E-5</v>
      </c>
      <c r="I87" s="121">
        <f>SUMIFS('EPA Export Aggregation'!$F:$F,'EPA Export Aggregation'!$A:$A,$B87,'EPA Export Aggregation'!$D:$D,$A$1)*IF($A87="CH4",About!$D$58,IF($A87="N2O",About!$D$59,1))</f>
        <v>8.1169759999999994E-5</v>
      </c>
      <c r="J87" s="121">
        <f>SUMIFS('EPA Export Aggregation'!$F:$F,'EPA Export Aggregation'!$A:$A,$B87,'EPA Export Aggregation'!$D:$D,$A$1)*IF($A87="CH4",About!$D$58,IF($A87="N2O",About!$D$59,1))</f>
        <v>8.1169759999999994E-5</v>
      </c>
      <c r="K87" s="121">
        <f>SUMIFS('EPA Export Aggregation'!$F:$F,'EPA Export Aggregation'!$A:$A,$B87,'EPA Export Aggregation'!$D:$D,$A$1)*IF($A87="CH4",About!$D$58,IF($A87="N2O",About!$D$59,1))</f>
        <v>8.1169759999999994E-5</v>
      </c>
      <c r="L87" s="121">
        <f>SUMIFS('EPA Export Aggregation'!$F:$F,'EPA Export Aggregation'!$A:$A,$B87,'EPA Export Aggregation'!$D:$D,$A$1)*IF($A87="CH4",About!$D$58,IF($A87="N2O",About!$D$59,1))</f>
        <v>8.1169759999999994E-5</v>
      </c>
      <c r="M87" s="121">
        <f>SUMIFS('EPA Export Aggregation'!$F:$F,'EPA Export Aggregation'!$A:$A,$B87,'EPA Export Aggregation'!$D:$D,$A$1)*IF($A87="CH4",About!$D$58,IF($A87="N2O",About!$D$59,1))</f>
        <v>8.1169759999999994E-5</v>
      </c>
      <c r="N87" s="121">
        <f>SUMIFS('EPA Export Aggregation'!$F:$F,'EPA Export Aggregation'!$A:$A,$B87,'EPA Export Aggregation'!$D:$D,$A$1)*IF($A87="CH4",About!$D$58,IF($A87="N2O",About!$D$59,1))</f>
        <v>8.1169759999999994E-5</v>
      </c>
      <c r="O87" s="121">
        <f>SUMIFS('EPA Export Aggregation'!$F:$F,'EPA Export Aggregation'!$A:$A,$B87,'EPA Export Aggregation'!$D:$D,$A$1)*IF($A87="CH4",About!$D$58,IF($A87="N2O",About!$D$59,1))</f>
        <v>8.1169759999999994E-5</v>
      </c>
      <c r="P87" s="121">
        <f>SUMIFS('EPA Export Aggregation'!$F:$F,'EPA Export Aggregation'!$A:$A,$B87,'EPA Export Aggregation'!$D:$D,$A$1)*IF($A87="CH4",About!$D$58,IF($A87="N2O",About!$D$59,1))</f>
        <v>8.1169759999999994E-5</v>
      </c>
      <c r="Q87" s="121">
        <f>SUMIFS('EPA Export Aggregation'!$F:$F,'EPA Export Aggregation'!$A:$A,$B87,'EPA Export Aggregation'!$D:$D,$A$1)*IF($A87="CH4",About!$D$58,IF($A87="N2O",About!$D$59,1))</f>
        <v>8.1169759999999994E-5</v>
      </c>
      <c r="R87" s="121">
        <f>SUMIFS('EPA Export Aggregation'!$F:$F,'EPA Export Aggregation'!$A:$A,$B87,'EPA Export Aggregation'!$D:$D,$A$1)*IF($A87="CH4",About!$D$58,IF($A87="N2O",About!$D$59,1))</f>
        <v>8.1169759999999994E-5</v>
      </c>
      <c r="S87" s="121">
        <f>SUMIFS('EPA Export Aggregation'!$F:$F,'EPA Export Aggregation'!$A:$A,$B87,'EPA Export Aggregation'!$D:$D,$A$1)*IF($A87="CH4",About!$D$58,IF($A87="N2O",About!$D$59,1))</f>
        <v>8.1169759999999994E-5</v>
      </c>
      <c r="T87" s="121">
        <f>SUMIFS('EPA Export Aggregation'!$F:$F,'EPA Export Aggregation'!$A:$A,$B87,'EPA Export Aggregation'!$D:$D,$A$1)*IF($A87="CH4",About!$D$58,IF($A87="N2O",About!$D$59,1))</f>
        <v>8.1169759999999994E-5</v>
      </c>
      <c r="U87" s="121">
        <f>SUMIFS('EPA Export Aggregation'!$F:$F,'EPA Export Aggregation'!$A:$A,$B87,'EPA Export Aggregation'!$D:$D,$A$1)*IF($A87="CH4",About!$D$58,IF($A87="N2O",About!$D$59,1))</f>
        <v>8.1169759999999994E-5</v>
      </c>
      <c r="V87" s="121">
        <f>SUMIFS('EPA Export Aggregation'!$F:$F,'EPA Export Aggregation'!$A:$A,$B87,'EPA Export Aggregation'!$D:$D,$A$1)*IF($A87="CH4",About!$D$58,IF($A87="N2O",About!$D$59,1))</f>
        <v>8.1169759999999994E-5</v>
      </c>
      <c r="W87" s="121">
        <f>SUMIFS('EPA Export Aggregation'!$F:$F,'EPA Export Aggregation'!$A:$A,$B87,'EPA Export Aggregation'!$D:$D,$A$1)*IF($A87="CH4",About!$D$58,IF($A87="N2O",About!$D$59,1))</f>
        <v>8.1169759999999994E-5</v>
      </c>
      <c r="X87" s="121">
        <f>SUMIFS('EPA Export Aggregation'!$F:$F,'EPA Export Aggregation'!$A:$A,$B87,'EPA Export Aggregation'!$D:$D,$A$1)*IF($A87="CH4",About!$D$58,IF($A87="N2O",About!$D$59,1))</f>
        <v>8.1169759999999994E-5</v>
      </c>
      <c r="Y87" s="121">
        <f>SUMIFS('EPA Export Aggregation'!$F:$F,'EPA Export Aggregation'!$A:$A,$B87,'EPA Export Aggregation'!$D:$D,$A$1)*IF($A87="CH4",About!$D$58,IF($A87="N2O",About!$D$59,1))</f>
        <v>8.1169759999999994E-5</v>
      </c>
      <c r="Z87" s="121">
        <f>SUMIFS('EPA Export Aggregation'!$F:$F,'EPA Export Aggregation'!$A:$A,$B87,'EPA Export Aggregation'!$D:$D,$A$1)*IF($A87="CH4",About!$D$58,IF($A87="N2O",About!$D$59,1))</f>
        <v>8.1169759999999994E-5</v>
      </c>
      <c r="AA87" s="121">
        <f>SUMIFS('EPA Export Aggregation'!$F:$F,'EPA Export Aggregation'!$A:$A,$B87,'EPA Export Aggregation'!$D:$D,$A$1)*IF($A87="CH4",About!$D$58,IF($A87="N2O",About!$D$59,1))</f>
        <v>8.1169759999999994E-5</v>
      </c>
      <c r="AB87" s="121">
        <f>SUMIFS('EPA Export Aggregation'!$F:$F,'EPA Export Aggregation'!$A:$A,$B87,'EPA Export Aggregation'!$D:$D,$A$1)*IF($A87="CH4",About!$D$58,IF($A87="N2O",About!$D$59,1))</f>
        <v>8.1169759999999994E-5</v>
      </c>
      <c r="AC87" s="121">
        <f>SUMIFS('EPA Export Aggregation'!$F:$F,'EPA Export Aggregation'!$A:$A,$B87,'EPA Export Aggregation'!$D:$D,$A$1)*IF($A87="CH4",About!$D$58,IF($A87="N2O",About!$D$59,1))</f>
        <v>8.1169759999999994E-5</v>
      </c>
      <c r="AD87" s="121">
        <f>SUMIFS('EPA Export Aggregation'!$F:$F,'EPA Export Aggregation'!$A:$A,$B87,'EPA Export Aggregation'!$D:$D,$A$1)*IF($A87="CH4",About!$D$58,IF($A87="N2O",About!$D$59,1))</f>
        <v>8.1169759999999994E-5</v>
      </c>
      <c r="AE87" s="121">
        <f>SUMIFS('EPA Export Aggregation'!$F:$F,'EPA Export Aggregation'!$A:$A,$B87,'EPA Export Aggregation'!$D:$D,$A$1)*IF($A87="CH4",About!$D$58,IF($A87="N2O",About!$D$59,1))</f>
        <v>8.1169759999999994E-5</v>
      </c>
      <c r="AF87" s="121">
        <f>SUMIFS('EPA Export Aggregation'!$F:$F,'EPA Export Aggregation'!$A:$A,$B87,'EPA Export Aggregation'!$D:$D,$A$1)*IF($A87="CH4",About!$D$58,IF($A87="N2O",About!$D$59,1))</f>
        <v>8.1169759999999994E-5</v>
      </c>
      <c r="AG87" s="121">
        <f>SUMIFS('EPA Export Aggregation'!$F:$F,'EPA Export Aggregation'!$A:$A,$B87,'EPA Export Aggregation'!$D:$D,$A$1)*IF($A87="CH4",About!$D$58,IF($A87="N2O",About!$D$59,1))</f>
        <v>8.1169759999999994E-5</v>
      </c>
      <c r="AH87" s="121">
        <f>SUMIFS('EPA Export Aggregation'!$F:$F,'EPA Export Aggregation'!$A:$A,$B87,'EPA Export Aggregation'!$D:$D,$A$1)*IF($A87="CH4",About!$D$58,IF($A87="N2O",About!$D$59,1))</f>
        <v>8.1169759999999994E-5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2025-03-20T20:51:29Z</dcterms:modified>
</cp:coreProperties>
</file>