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MT\bldgs\SYDEC\"/>
    </mc:Choice>
  </mc:AlternateContent>
  <xr:revisionPtr revIDLastSave="0" documentId="8_{78A20147-4C5F-4086-A528-3F8A739AF51A}"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30" i="20" l="1"/>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<sst xmlns="http://schemas.openxmlformats.org/spreadsheetml/2006/main" count="51018" uniqueCount="1393">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</sst>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65</v>
      </c>
      <c r="C1" s="17">
        <v>45330</v>
      </c>
      <c r="D1" s="2"/>
      <c r="E1" s="2"/>
      <c r="F1" s="19" t="s">
        <v>145</v>
      </c>
      <c r="G1" s="19" t="s">
        <v>145</v>
      </c>
    </row>
    <row r="2" spans="1:7" ht="14.25" customHeight="1" x14ac:dyDescent="0.25">
      <c r="A2" s="1"/>
      <c r="B2" s="18" t="str">
        <f>LOOKUP(B1,F2:G51,G2:G51)</f>
        <v>MT</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b">
        <f>IF(A30=About!$B$1,SUM('BDESC-rural-residential'!$AF$8,'BDESC-urban-residential'!$AF$8,'BDESC-commercial'!$AF$8)='REEDS calc'!Q30,"NA")</f>
        <v>1</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MONTANA</v>
      </c>
    </row>
    <row r="3" spans="1:7" x14ac:dyDescent="0.2">
      <c r="A3" s="18" t="s">
        <v>94</v>
      </c>
      <c r="B3" s="18">
        <v>0.59</v>
      </c>
      <c r="C3" s="18">
        <v>0.41</v>
      </c>
      <c r="F3" s="14" t="s">
        <v>12</v>
      </c>
      <c r="G3">
        <f>SUMIFS(B:B,A:A,G2)</f>
        <v>0.55899999999999905</v>
      </c>
    </row>
    <row r="4" spans="1:7" x14ac:dyDescent="0.2">
      <c r="A4" s="18" t="s">
        <v>95</v>
      </c>
      <c r="B4" s="18">
        <v>0.66</v>
      </c>
      <c r="C4" s="18">
        <v>0.33999999999999903</v>
      </c>
      <c r="F4" s="14" t="s">
        <v>13</v>
      </c>
      <c r="G4">
        <f>SUMIFS(C:C,A:A,G2)</f>
        <v>0.441</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5.1724147663599904</v>
      </c>
      <c r="C8" s="71">
        <f>INDEX('REEDS calc'!$C$64:$AG$113,MATCH(About!$B$2,'REEDS calc'!$B$64:$B$113,0),MATCH(C$1,'REEDS calc'!$C$63:$AG$63,0))*SUMIFS('res v com'!$E$3:$E$52,'res v com'!$B$3:$B$52,About!$B$2)*SUMIFS('Urban and Rural'!$C$2:$C$53,'Urban and Rural'!$A$2:$A$53,About!$B$1)</f>
        <v>5.1724147663599904</v>
      </c>
      <c r="D8" s="71">
        <f>INDEX('REEDS calc'!$C$64:$AG$113,MATCH(About!$B$2,'REEDS calc'!$B$64:$B$113,0),MATCH(D$1,'REEDS calc'!$C$63:$AG$63,0))*SUMIFS('res v com'!$E$3:$E$52,'res v com'!$B$3:$B$52,About!$B$2)*SUMIFS('Urban and Rural'!$C$2:$C$53,'Urban and Rural'!$A$2:$A$53,About!$B$1)</f>
        <v>5.1724147663599904</v>
      </c>
      <c r="E8" s="71">
        <f>INDEX('REEDS calc'!$C$64:$AG$113,MATCH(About!$B$2,'REEDS calc'!$B$64:$B$113,0),MATCH(E$1,'REEDS calc'!$C$63:$AG$63,0))*SUMIFS('res v com'!$E$3:$E$52,'res v com'!$B$3:$B$52,About!$B$2)*SUMIFS('Urban and Rural'!$C$2:$C$53,'Urban and Rural'!$A$2:$A$53,About!$B$1)</f>
        <v>6.9291994266503245</v>
      </c>
      <c r="F8" s="71">
        <f>INDEX('REEDS calc'!$C$64:$AG$113,MATCH(About!$B$2,'REEDS calc'!$B$64:$B$113,0),MATCH(F$1,'REEDS calc'!$C$63:$AG$63,0))*SUMIFS('res v com'!$E$3:$E$52,'res v com'!$B$3:$B$52,About!$B$2)*SUMIFS('Urban and Rural'!$C$2:$C$53,'Urban and Rural'!$A$2:$A$53,About!$B$1)</f>
        <v>8.6859840869406586</v>
      </c>
      <c r="G8" s="71">
        <f>INDEX('REEDS calc'!$C$64:$AG$113,MATCH(About!$B$2,'REEDS calc'!$B$64:$B$113,0),MATCH(G$1,'REEDS calc'!$C$63:$AG$63,0))*SUMIFS('res v com'!$E$3:$E$52,'res v com'!$B$3:$B$52,About!$B$2)*SUMIFS('Urban and Rural'!$C$2:$C$53,'Urban and Rural'!$A$2:$A$53,About!$B$1)</f>
        <v>11.48031230095645</v>
      </c>
      <c r="H8" s="71">
        <f>INDEX('REEDS calc'!$C$64:$AG$113,MATCH(About!$B$2,'REEDS calc'!$B$64:$B$113,0),MATCH(H$1,'REEDS calc'!$C$63:$AG$63,0))*SUMIFS('res v com'!$E$3:$E$52,'res v com'!$B$3:$B$52,About!$B$2)*SUMIFS('Urban and Rural'!$C$2:$C$53,'Urban and Rural'!$A$2:$A$53,About!$B$1)</f>
        <v>14.274640514972246</v>
      </c>
      <c r="I8" s="71">
        <f>INDEX('REEDS calc'!$C$64:$AG$113,MATCH(About!$B$2,'REEDS calc'!$B$64:$B$113,0),MATCH(I$1,'REEDS calc'!$C$63:$AG$63,0))*SUMIFS('res v com'!$E$3:$E$52,'res v com'!$B$3:$B$52,About!$B$2)*SUMIFS('Urban and Rural'!$C$2:$C$53,'Urban and Rural'!$A$2:$A$53,About!$B$1)</f>
        <v>19.745463825545336</v>
      </c>
      <c r="J8" s="71">
        <f>INDEX('REEDS calc'!$C$64:$AG$113,MATCH(About!$B$2,'REEDS calc'!$B$64:$B$113,0),MATCH(J$1,'REEDS calc'!$C$63:$AG$63,0))*SUMIFS('res v com'!$E$3:$E$52,'res v com'!$B$3:$B$52,About!$B$2)*SUMIFS('Urban and Rural'!$C$2:$C$53,'Urban and Rural'!$A$2:$A$53,About!$B$1)</f>
        <v>25.216287136118424</v>
      </c>
      <c r="K8" s="71">
        <f>INDEX('REEDS calc'!$C$64:$AG$113,MATCH(About!$B$2,'REEDS calc'!$B$64:$B$113,0),MATCH(K$1,'REEDS calc'!$C$63:$AG$63,0))*SUMIFS('res v com'!$E$3:$E$52,'res v com'!$B$3:$B$52,About!$B$2)*SUMIFS('Urban and Rural'!$C$2:$C$53,'Urban and Rural'!$A$2:$A$53,About!$B$1)</f>
        <v>33.717104895624303</v>
      </c>
      <c r="L8" s="71">
        <f>INDEX('REEDS calc'!$C$64:$AG$113,MATCH(About!$B$2,'REEDS calc'!$B$64:$B$113,0),MATCH(L$1,'REEDS calc'!$C$63:$AG$63,0))*SUMIFS('res v com'!$E$3:$E$52,'res v com'!$B$3:$B$52,About!$B$2)*SUMIFS('Urban and Rural'!$C$2:$C$53,'Urban and Rural'!$A$2:$A$53,About!$B$1)</f>
        <v>42.217922655130174</v>
      </c>
      <c r="M8" s="71">
        <f>INDEX('REEDS calc'!$C$64:$AG$113,MATCH(About!$B$2,'REEDS calc'!$B$64:$B$113,0),MATCH(M$1,'REEDS calc'!$C$63:$AG$63,0))*SUMIFS('res v com'!$E$3:$E$52,'res v com'!$B$3:$B$52,About!$B$2)*SUMIFS('Urban and Rural'!$C$2:$C$53,'Urban and Rural'!$A$2:$A$53,About!$B$1)</f>
        <v>52.099071219149884</v>
      </c>
      <c r="N8" s="71">
        <f>INDEX('REEDS calc'!$C$64:$AG$113,MATCH(About!$B$2,'REEDS calc'!$B$64:$B$113,0),MATCH(N$1,'REEDS calc'!$C$63:$AG$63,0))*SUMIFS('res v com'!$E$3:$E$52,'res v com'!$B$3:$B$52,About!$B$2)*SUMIFS('Urban and Rural'!$C$2:$C$53,'Urban and Rural'!$A$2:$A$53,About!$B$1)</f>
        <v>61.980219783169581</v>
      </c>
      <c r="O8" s="71">
        <f>INDEX('REEDS calc'!$C$64:$AG$113,MATCH(About!$B$2,'REEDS calc'!$B$64:$B$113,0),MATCH(O$1,'REEDS calc'!$C$63:$AG$63,0))*SUMIFS('res v com'!$E$3:$E$52,'res v com'!$B$3:$B$52,About!$B$2)*SUMIFS('Urban and Rural'!$C$2:$C$53,'Urban and Rural'!$A$2:$A$53,About!$B$1)</f>
        <v>71.491035692319727</v>
      </c>
      <c r="P8" s="71">
        <f>INDEX('REEDS calc'!$C$64:$AG$113,MATCH(About!$B$2,'REEDS calc'!$B$64:$B$113,0),MATCH(P$1,'REEDS calc'!$C$63:$AG$63,0))*SUMIFS('res v com'!$E$3:$E$52,'res v com'!$B$3:$B$52,About!$B$2)*SUMIFS('Urban and Rural'!$C$2:$C$53,'Urban and Rural'!$A$2:$A$53,About!$B$1)</f>
        <v>81.001851601469852</v>
      </c>
      <c r="Q8" s="71">
        <f>INDEX('REEDS calc'!$C$64:$AG$113,MATCH(About!$B$2,'REEDS calc'!$B$64:$B$113,0),MATCH(Q$1,'REEDS calc'!$C$63:$AG$63,0))*SUMIFS('res v com'!$E$3:$E$52,'res v com'!$B$3:$B$52,About!$B$2)*SUMIFS('Urban and Rural'!$C$2:$C$53,'Urban and Rural'!$A$2:$A$53,About!$B$1)</f>
        <v>83.021847900758388</v>
      </c>
      <c r="R8" s="71">
        <f>INDEX('REEDS calc'!$C$64:$AG$113,MATCH(About!$B$2,'REEDS calc'!$B$64:$B$113,0),MATCH(R$1,'REEDS calc'!$C$63:$AG$63,0))*SUMIFS('res v com'!$E$3:$E$52,'res v com'!$B$3:$B$52,About!$B$2)*SUMIFS('Urban and Rural'!$C$2:$C$53,'Urban and Rural'!$A$2:$A$53,About!$B$1)</f>
        <v>85.04184420004691</v>
      </c>
      <c r="S8" s="71">
        <f>INDEX('REEDS calc'!$C$64:$AG$113,MATCH(About!$B$2,'REEDS calc'!$B$64:$B$113,0),MATCH(S$1,'REEDS calc'!$C$63:$AG$63,0))*SUMIFS('res v com'!$E$3:$E$52,'res v com'!$B$3:$B$52,About!$B$2)*SUMIFS('Urban and Rural'!$C$2:$C$53,'Urban and Rural'!$A$2:$A$53,About!$B$1)</f>
        <v>87.196506919288012</v>
      </c>
      <c r="T8" s="71">
        <f>INDEX('REEDS calc'!$C$64:$AG$113,MATCH(About!$B$2,'REEDS calc'!$B$64:$B$113,0),MATCH(T$1,'REEDS calc'!$C$63:$AG$63,0))*SUMIFS('res v com'!$E$3:$E$52,'res v com'!$B$3:$B$52,About!$B$2)*SUMIFS('Urban and Rural'!$C$2:$C$53,'Urban and Rural'!$A$2:$A$53,About!$B$1)</f>
        <v>89.3511696385291</v>
      </c>
      <c r="U8" s="71">
        <f>INDEX('REEDS calc'!$C$64:$AG$113,MATCH(About!$B$2,'REEDS calc'!$B$64:$B$113,0),MATCH(U$1,'REEDS calc'!$C$63:$AG$63,0))*SUMIFS('res v com'!$E$3:$E$52,'res v com'!$B$3:$B$52,About!$B$2)*SUMIFS('Urban and Rural'!$C$2:$C$53,'Urban and Rural'!$A$2:$A$53,About!$B$1)</f>
        <v>91.488999055276111</v>
      </c>
      <c r="V8" s="71">
        <f>INDEX('REEDS calc'!$C$64:$AG$113,MATCH(About!$B$2,'REEDS calc'!$B$64:$B$113,0),MATCH(V$1,'REEDS calc'!$C$63:$AG$63,0))*SUMIFS('res v com'!$E$3:$E$52,'res v com'!$B$3:$B$52,About!$B$2)*SUMIFS('Urban and Rural'!$C$2:$C$53,'Urban and Rural'!$A$2:$A$53,About!$B$1)</f>
        <v>93.626828472023149</v>
      </c>
      <c r="W8" s="71">
        <f>INDEX('REEDS calc'!$C$64:$AG$113,MATCH(About!$B$2,'REEDS calc'!$B$64:$B$113,0),MATCH(W$1,'REEDS calc'!$C$63:$AG$63,0))*SUMIFS('res v com'!$E$3:$E$52,'res v com'!$B$3:$B$52,About!$B$2)*SUMIFS('Urban and Rural'!$C$2:$C$53,'Urban and Rural'!$A$2:$A$53,About!$B$1)</f>
        <v>95.478491746370963</v>
      </c>
      <c r="X8" s="71">
        <f>INDEX('REEDS calc'!$C$64:$AG$113,MATCH(About!$B$2,'REEDS calc'!$B$64:$B$113,0),MATCH(X$1,'REEDS calc'!$C$63:$AG$63,0))*SUMIFS('res v com'!$E$3:$E$52,'res v com'!$B$3:$B$52,About!$B$2)*SUMIFS('Urban and Rural'!$C$2:$C$53,'Urban and Rural'!$A$2:$A$53,About!$B$1)</f>
        <v>97.330155020718777</v>
      </c>
      <c r="Y8" s="71">
        <f>INDEX('REEDS calc'!$C$64:$AG$113,MATCH(About!$B$2,'REEDS calc'!$B$64:$B$113,0),MATCH(Y$1,'REEDS calc'!$C$63:$AG$63,0))*SUMIFS('res v com'!$E$3:$E$52,'res v com'!$B$3:$B$52,About!$B$2)*SUMIFS('Urban and Rural'!$C$2:$C$53,'Urban and Rural'!$A$2:$A$53,About!$B$1)</f>
        <v>99.484817739959865</v>
      </c>
      <c r="Z8" s="71">
        <f>INDEX('REEDS calc'!$C$64:$AG$113,MATCH(About!$B$2,'REEDS calc'!$B$64:$B$113,0),MATCH(Z$1,'REEDS calc'!$C$63:$AG$63,0))*SUMIFS('res v com'!$E$3:$E$52,'res v com'!$B$3:$B$52,About!$B$2)*SUMIFS('Urban and Rural'!$C$2:$C$53,'Urban and Rural'!$A$2:$A$53,About!$B$1)</f>
        <v>101.63948045920095</v>
      </c>
      <c r="AA8" s="71">
        <f>INDEX('REEDS calc'!$C$64:$AG$113,MATCH(About!$B$2,'REEDS calc'!$B$64:$B$113,0),MATCH(AA$1,'REEDS calc'!$C$63:$AG$63,0))*SUMIFS('res v com'!$E$3:$E$52,'res v com'!$B$3:$B$52,About!$B$2)*SUMIFS('Urban and Rural'!$C$2:$C$53,'Urban and Rural'!$A$2:$A$53,About!$B$1)</f>
        <v>103.60897685100727</v>
      </c>
      <c r="AB8" s="71">
        <f>INDEX('REEDS calc'!$C$64:$AG$113,MATCH(About!$B$2,'REEDS calc'!$B$64:$B$113,0),MATCH(AB$1,'REEDS calc'!$C$63:$AG$63,0))*SUMIFS('res v com'!$E$3:$E$52,'res v com'!$B$3:$B$52,About!$B$2)*SUMIFS('Urban and Rural'!$C$2:$C$53,'Urban and Rural'!$A$2:$A$53,About!$B$1)</f>
        <v>105.57847324281359</v>
      </c>
      <c r="AC8" s="71">
        <f>INDEX('REEDS calc'!$C$64:$AG$113,MATCH(About!$B$2,'REEDS calc'!$B$64:$B$113,0),MATCH(AC$1,'REEDS calc'!$C$63:$AG$63,0))*SUMIFS('res v com'!$E$3:$E$52,'res v com'!$B$3:$B$52,About!$B$2)*SUMIFS('Urban and Rural'!$C$2:$C$53,'Urban and Rural'!$A$2:$A$53,About!$B$1)</f>
        <v>108.03613540694795</v>
      </c>
      <c r="AD8" s="71">
        <f>INDEX('REEDS calc'!$C$64:$AG$113,MATCH(About!$B$2,'REEDS calc'!$B$64:$B$113,0),MATCH(AD$1,'REEDS calc'!$C$63:$AG$63,0))*SUMIFS('res v com'!$E$3:$E$52,'res v com'!$B$3:$B$52,About!$B$2)*SUMIFS('Urban and Rural'!$C$2:$C$53,'Urban and Rural'!$A$2:$A$53,About!$B$1)</f>
        <v>110.49379757108233</v>
      </c>
      <c r="AE8" s="71">
        <f>INDEX('REEDS calc'!$C$64:$AG$113,MATCH(About!$B$2,'REEDS calc'!$B$64:$B$113,0),MATCH(AE$1,'REEDS calc'!$C$63:$AG$63,0))*SUMIFS('res v com'!$E$3:$E$52,'res v com'!$B$3:$B$52,About!$B$2)*SUMIFS('Urban and Rural'!$C$2:$C$53,'Urban and Rural'!$A$2:$A$53,About!$B$1)</f>
        <v>113.4732921125329</v>
      </c>
      <c r="AF8" s="71">
        <f>INDEX('REEDS calc'!$C$64:$AG$113,MATCH(About!$B$2,'REEDS calc'!$B$64:$B$113,0),MATCH(AF$1,'REEDS calc'!$C$63:$AG$63,0))*SUMIFS('res v com'!$E$3:$E$52,'res v com'!$B$3:$B$52,About!$B$2)*SUMIFS('Urban and Rural'!$C$2:$C$53,'Urban and Rural'!$A$2:$A$53,About!$B$1)</f>
        <v>116.45278665398347</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6.5564169033905433</v>
      </c>
      <c r="C8" s="71">
        <f>INDEX('REEDS calc'!$C$64:$AG$113,MATCH(About!$B$2,'REEDS calc'!$B$64:$B$113,0),MATCH(C$1,'REEDS calc'!$C$63:$AG$63,0))*SUMIFS('res v com'!$E$3:$E$52,'res v com'!$B$3:$B$52,About!$B$2)*SUMIFS('Urban and Rural'!$B$2:$B$53,'Urban and Rural'!$A$2:$A$53,About!$B$1)</f>
        <v>6.5564169033905433</v>
      </c>
      <c r="D8" s="71">
        <f>INDEX('REEDS calc'!$C$64:$AG$113,MATCH(About!$B$2,'REEDS calc'!$B$64:$B$113,0),MATCH(D$1,'REEDS calc'!$C$63:$AG$63,0))*SUMIFS('res v com'!$E$3:$E$52,'res v com'!$B$3:$B$52,About!$B$2)*SUMIFS('Urban and Rural'!$B$2:$B$53,'Urban and Rural'!$A$2:$A$53,About!$B$1)</f>
        <v>6.5564169033905433</v>
      </c>
      <c r="E8" s="71">
        <f>INDEX('REEDS calc'!$C$64:$AG$113,MATCH(About!$B$2,'REEDS calc'!$B$64:$B$113,0),MATCH(E$1,'REEDS calc'!$C$63:$AG$63,0))*SUMIFS('res v com'!$E$3:$E$52,'res v com'!$B$3:$B$52,About!$B$2)*SUMIFS('Urban and Rural'!$B$2:$B$53,'Urban and Rural'!$A$2:$A$53,About!$B$1)</f>
        <v>8.7832709285658161</v>
      </c>
      <c r="F8" s="71">
        <f>INDEX('REEDS calc'!$C$64:$AG$113,MATCH(About!$B$2,'REEDS calc'!$B$64:$B$113,0),MATCH(F$1,'REEDS calc'!$C$63:$AG$63,0))*SUMIFS('res v com'!$E$3:$E$52,'res v com'!$B$3:$B$52,About!$B$2)*SUMIFS('Urban and Rural'!$B$2:$B$53,'Urban and Rural'!$A$2:$A$53,About!$B$1)</f>
        <v>11.010124953741089</v>
      </c>
      <c r="G8" s="71">
        <f>INDEX('REEDS calc'!$C$64:$AG$113,MATCH(About!$B$2,'REEDS calc'!$B$64:$B$113,0),MATCH(G$1,'REEDS calc'!$C$63:$AG$63,0))*SUMIFS('res v com'!$E$3:$E$52,'res v com'!$B$3:$B$52,About!$B$2)*SUMIFS('Urban and Rural'!$B$2:$B$53,'Urban and Rural'!$A$2:$A$53,About!$B$1)</f>
        <v>14.552141896223686</v>
      </c>
      <c r="H8" s="71">
        <f>INDEX('REEDS calc'!$C$64:$AG$113,MATCH(About!$B$2,'REEDS calc'!$B$64:$B$113,0),MATCH(H$1,'REEDS calc'!$C$63:$AG$63,0))*SUMIFS('res v com'!$E$3:$E$52,'res v com'!$B$3:$B$52,About!$B$2)*SUMIFS('Urban and Rural'!$B$2:$B$53,'Urban and Rural'!$A$2:$A$53,About!$B$1)</f>
        <v>18.094158838706285</v>
      </c>
      <c r="I8" s="71">
        <f>INDEX('REEDS calc'!$C$64:$AG$113,MATCH(About!$B$2,'REEDS calc'!$B$64:$B$113,0),MATCH(I$1,'REEDS calc'!$C$63:$AG$63,0))*SUMIFS('res v com'!$E$3:$E$52,'res v com'!$B$3:$B$52,About!$B$2)*SUMIFS('Urban and Rural'!$B$2:$B$53,'Urban and Rural'!$A$2:$A$53,About!$B$1)</f>
        <v>25.028830563446313</v>
      </c>
      <c r="J8" s="71">
        <f>INDEX('REEDS calc'!$C$64:$AG$113,MATCH(About!$B$2,'REEDS calc'!$B$64:$B$113,0),MATCH(J$1,'REEDS calc'!$C$63:$AG$63,0))*SUMIFS('res v com'!$E$3:$E$52,'res v com'!$B$3:$B$52,About!$B$2)*SUMIFS('Urban and Rural'!$B$2:$B$53,'Urban and Rural'!$A$2:$A$53,About!$B$1)</f>
        <v>31.963502288186337</v>
      </c>
      <c r="K8" s="71">
        <f>INDEX('REEDS calc'!$C$64:$AG$113,MATCH(About!$B$2,'REEDS calc'!$B$64:$B$113,0),MATCH(K$1,'REEDS calc'!$C$63:$AG$63,0))*SUMIFS('res v com'!$E$3:$E$52,'res v com'!$B$3:$B$52,About!$B$2)*SUMIFS('Urban and Rural'!$B$2:$B$53,'Urban and Rural'!$A$2:$A$53,About!$B$1)</f>
        <v>42.738915275859299</v>
      </c>
      <c r="L8" s="71">
        <f>INDEX('REEDS calc'!$C$64:$AG$113,MATCH(About!$B$2,'REEDS calc'!$B$64:$B$113,0),MATCH(L$1,'REEDS calc'!$C$63:$AG$63,0))*SUMIFS('res v com'!$E$3:$E$52,'res v com'!$B$3:$B$52,About!$B$2)*SUMIFS('Urban and Rural'!$B$2:$B$53,'Urban and Rural'!$A$2:$A$53,About!$B$1)</f>
        <v>53.514328263532263</v>
      </c>
      <c r="M8" s="71">
        <f>INDEX('REEDS calc'!$C$64:$AG$113,MATCH(About!$B$2,'REEDS calc'!$B$64:$B$113,0),MATCH(M$1,'REEDS calc'!$C$63:$AG$63,0))*SUMIFS('res v com'!$E$3:$E$52,'res v com'!$B$3:$B$52,About!$B$2)*SUMIFS('Urban and Rural'!$B$2:$B$53,'Urban and Rural'!$A$2:$A$53,About!$B$1)</f>
        <v>66.039412270985792</v>
      </c>
      <c r="N8" s="71">
        <f>INDEX('REEDS calc'!$C$64:$AG$113,MATCH(About!$B$2,'REEDS calc'!$B$64:$B$113,0),MATCH(N$1,'REEDS calc'!$C$63:$AG$63,0))*SUMIFS('res v com'!$E$3:$E$52,'res v com'!$B$3:$B$52,About!$B$2)*SUMIFS('Urban and Rural'!$B$2:$B$53,'Urban and Rural'!$A$2:$A$53,About!$B$1)</f>
        <v>78.564496278439307</v>
      </c>
      <c r="O8" s="71">
        <f>INDEX('REEDS calc'!$C$64:$AG$113,MATCH(About!$B$2,'REEDS calc'!$B$64:$B$113,0),MATCH(O$1,'REEDS calc'!$C$63:$AG$63,0))*SUMIFS('res v com'!$E$3:$E$52,'res v com'!$B$3:$B$52,About!$B$2)*SUMIFS('Urban and Rural'!$B$2:$B$53,'Urban and Rural'!$A$2:$A$53,About!$B$1)</f>
        <v>90.620156353756599</v>
      </c>
      <c r="P8" s="71">
        <f>INDEX('REEDS calc'!$C$64:$AG$113,MATCH(About!$B$2,'REEDS calc'!$B$64:$B$113,0),MATCH(P$1,'REEDS calc'!$C$63:$AG$63,0))*SUMIFS('res v com'!$E$3:$E$52,'res v com'!$B$3:$B$52,About!$B$2)*SUMIFS('Urban and Rural'!$B$2:$B$53,'Urban and Rural'!$A$2:$A$53,About!$B$1)</f>
        <v>102.67581642907386</v>
      </c>
      <c r="Q8" s="71">
        <f>INDEX('REEDS calc'!$C$64:$AG$113,MATCH(About!$B$2,'REEDS calc'!$B$64:$B$113,0),MATCH(Q$1,'REEDS calc'!$C$63:$AG$63,0))*SUMIFS('res v com'!$E$3:$E$52,'res v com'!$B$3:$B$52,About!$B$2)*SUMIFS('Urban and Rural'!$B$2:$B$53,'Urban and Rural'!$A$2:$A$53,About!$B$1)</f>
        <v>105.2363106043625</v>
      </c>
      <c r="R8" s="71">
        <f>INDEX('REEDS calc'!$C$64:$AG$113,MATCH(About!$B$2,'REEDS calc'!$B$64:$B$113,0),MATCH(R$1,'REEDS calc'!$C$63:$AG$63,0))*SUMIFS('res v com'!$E$3:$E$52,'res v com'!$B$3:$B$52,About!$B$2)*SUMIFS('Urban and Rural'!$B$2:$B$53,'Urban and Rural'!$A$2:$A$53,About!$B$1)</f>
        <v>107.79680477965111</v>
      </c>
      <c r="S8" s="71">
        <f>INDEX('REEDS calc'!$C$64:$AG$113,MATCH(About!$B$2,'REEDS calc'!$B$64:$B$113,0),MATCH(S$1,'REEDS calc'!$C$63:$AG$63,0))*SUMIFS('res v com'!$E$3:$E$52,'res v com'!$B$3:$B$52,About!$B$2)*SUMIFS('Urban and Rural'!$B$2:$B$53,'Urban and Rural'!$A$2:$A$53,About!$B$1)</f>
        <v>110.52799856662566</v>
      </c>
      <c r="T8" s="71">
        <f>INDEX('REEDS calc'!$C$64:$AG$113,MATCH(About!$B$2,'REEDS calc'!$B$64:$B$113,0),MATCH(T$1,'REEDS calc'!$C$63:$AG$63,0))*SUMIFS('res v com'!$E$3:$E$52,'res v com'!$B$3:$B$52,About!$B$2)*SUMIFS('Urban and Rural'!$B$2:$B$53,'Urban and Rural'!$A$2:$A$53,About!$B$1)</f>
        <v>113.25919235360018</v>
      </c>
      <c r="U8" s="71">
        <f>INDEX('REEDS calc'!$C$64:$AG$113,MATCH(About!$B$2,'REEDS calc'!$B$64:$B$113,0),MATCH(U$1,'REEDS calc'!$C$63:$AG$63,0))*SUMIFS('res v com'!$E$3:$E$52,'res v com'!$B$3:$B$52,About!$B$2)*SUMIFS('Urban and Rural'!$B$2:$B$53,'Urban and Rural'!$A$2:$A$53,About!$B$1)</f>
        <v>115.96904868911398</v>
      </c>
      <c r="V8" s="71">
        <f>INDEX('REEDS calc'!$C$64:$AG$113,MATCH(About!$B$2,'REEDS calc'!$B$64:$B$113,0),MATCH(V$1,'REEDS calc'!$C$63:$AG$63,0))*SUMIFS('res v com'!$E$3:$E$52,'res v com'!$B$3:$B$52,About!$B$2)*SUMIFS('Urban and Rural'!$B$2:$B$53,'Urban and Rural'!$A$2:$A$53,About!$B$1)</f>
        <v>118.67890502462778</v>
      </c>
      <c r="W8" s="71">
        <f>INDEX('REEDS calc'!$C$64:$AG$113,MATCH(About!$B$2,'REEDS calc'!$B$64:$B$113,0),MATCH(W$1,'REEDS calc'!$C$63:$AG$63,0))*SUMIFS('res v com'!$E$3:$E$52,'res v com'!$B$3:$B$52,About!$B$2)*SUMIFS('Urban and Rural'!$B$2:$B$53,'Urban and Rural'!$A$2:$A$53,About!$B$1)</f>
        <v>121.02602468530903</v>
      </c>
      <c r="X8" s="71">
        <f>INDEX('REEDS calc'!$C$64:$AG$113,MATCH(About!$B$2,'REEDS calc'!$B$64:$B$113,0),MATCH(X$1,'REEDS calc'!$C$63:$AG$63,0))*SUMIFS('res v com'!$E$3:$E$52,'res v com'!$B$3:$B$52,About!$B$2)*SUMIFS('Urban and Rural'!$B$2:$B$53,'Urban and Rural'!$A$2:$A$53,About!$B$1)</f>
        <v>123.37314434599026</v>
      </c>
      <c r="Y8" s="71">
        <f>INDEX('REEDS calc'!$C$64:$AG$113,MATCH(About!$B$2,'REEDS calc'!$B$64:$B$113,0),MATCH(Y$1,'REEDS calc'!$C$63:$AG$63,0))*SUMIFS('res v com'!$E$3:$E$52,'res v com'!$B$3:$B$52,About!$B$2)*SUMIFS('Urban and Rural'!$B$2:$B$53,'Urban and Rural'!$A$2:$A$53,About!$B$1)</f>
        <v>126.10433813296478</v>
      </c>
      <c r="Z8" s="71">
        <f>INDEX('REEDS calc'!$C$64:$AG$113,MATCH(About!$B$2,'REEDS calc'!$B$64:$B$113,0),MATCH(Z$1,'REEDS calc'!$C$63:$AG$63,0))*SUMIFS('res v com'!$E$3:$E$52,'res v com'!$B$3:$B$52,About!$B$2)*SUMIFS('Urban and Rural'!$B$2:$B$53,'Urban and Rural'!$A$2:$A$53,About!$B$1)</f>
        <v>128.83553191993931</v>
      </c>
      <c r="AA8" s="71">
        <f>INDEX('REEDS calc'!$C$64:$AG$113,MATCH(About!$B$2,'REEDS calc'!$B$64:$B$113,0),MATCH(AA$1,'REEDS calc'!$C$63:$AG$63,0))*SUMIFS('res v com'!$E$3:$E$52,'res v com'!$B$3:$B$52,About!$B$2)*SUMIFS('Urban and Rural'!$B$2:$B$53,'Urban and Rural'!$A$2:$A$53,About!$B$1)</f>
        <v>131.33201374084572</v>
      </c>
      <c r="AB8" s="71">
        <f>INDEX('REEDS calc'!$C$64:$AG$113,MATCH(About!$B$2,'REEDS calc'!$B$64:$B$113,0),MATCH(AB$1,'REEDS calc'!$C$63:$AG$63,0))*SUMIFS('res v com'!$E$3:$E$52,'res v com'!$B$3:$B$52,About!$B$2)*SUMIFS('Urban and Rural'!$B$2:$B$53,'Urban and Rural'!$A$2:$A$53,About!$B$1)</f>
        <v>133.82849556175213</v>
      </c>
      <c r="AC8" s="71">
        <f>INDEX('REEDS calc'!$C$64:$AG$113,MATCH(About!$B$2,'REEDS calc'!$B$64:$B$113,0),MATCH(AC$1,'REEDS calc'!$C$63:$AG$63,0))*SUMIFS('res v com'!$E$3:$E$52,'res v com'!$B$3:$B$52,About!$B$2)*SUMIFS('Urban and Rural'!$B$2:$B$53,'Urban and Rural'!$A$2:$A$53,About!$B$1)</f>
        <v>136.94376347501995</v>
      </c>
      <c r="AD8" s="71">
        <f>INDEX('REEDS calc'!$C$64:$AG$113,MATCH(About!$B$2,'REEDS calc'!$B$64:$B$113,0),MATCH(AD$1,'REEDS calc'!$C$63:$AG$63,0))*SUMIFS('res v com'!$E$3:$E$52,'res v com'!$B$3:$B$52,About!$B$2)*SUMIFS('Urban and Rural'!$B$2:$B$53,'Urban and Rural'!$A$2:$A$53,About!$B$1)</f>
        <v>140.05903138828779</v>
      </c>
      <c r="AE8" s="71">
        <f>INDEX('REEDS calc'!$C$64:$AG$113,MATCH(About!$B$2,'REEDS calc'!$B$64:$B$113,0),MATCH(AE$1,'REEDS calc'!$C$63:$AG$63,0))*SUMIFS('res v com'!$E$3:$E$52,'res v com'!$B$3:$B$52,About!$B$2)*SUMIFS('Urban and Rural'!$B$2:$B$53,'Urban and Rural'!$A$2:$A$53,About!$B$1)</f>
        <v>143.83576029683852</v>
      </c>
      <c r="AF8" s="71">
        <f>INDEX('REEDS calc'!$C$64:$AG$113,MATCH(About!$B$2,'REEDS calc'!$B$64:$B$113,0),MATCH(AF$1,'REEDS calc'!$C$63:$AG$63,0))*SUMIFS('res v com'!$E$3:$E$52,'res v com'!$B$3:$B$52,About!$B$2)*SUMIFS('Urban and Rural'!$B$2:$B$53,'Urban and Rural'!$A$2:$A$53,About!$B$1)</f>
        <v>147.61248920538924</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3.6348046938857559</v>
      </c>
      <c r="C8" s="71">
        <f>INDEX('REEDS calc'!$C$64:$AG$113,MATCH(About!$B$2,'REEDS calc'!$B$64:$B$113,0),MATCH(C$1,'REEDS calc'!$C$63:$AG$63,0))*SUMIFS('res v com'!$F$3:$F$52,'res v com'!$B$3:$B$52,About!$B$2)</f>
        <v>3.6348046938857559</v>
      </c>
      <c r="D8" s="71">
        <f>INDEX('REEDS calc'!$C$64:$AG$113,MATCH(About!$B$2,'REEDS calc'!$B$64:$B$113,0),MATCH(D$1,'REEDS calc'!$C$63:$AG$63,0))*SUMIFS('res v com'!$F$3:$F$52,'res v com'!$B$3:$B$52,About!$B$2)</f>
        <v>3.6348046938857559</v>
      </c>
      <c r="E8" s="71">
        <f>INDEX('REEDS calc'!$C$64:$AG$113,MATCH(About!$B$2,'REEDS calc'!$B$64:$B$113,0),MATCH(E$1,'REEDS calc'!$C$63:$AG$63,0))*SUMIFS('res v com'!$F$3:$F$52,'res v com'!$B$3:$B$52,About!$B$2)</f>
        <v>4.8693478266019961</v>
      </c>
      <c r="F8" s="71">
        <f>INDEX('REEDS calc'!$C$64:$AG$113,MATCH(About!$B$2,'REEDS calc'!$B$64:$B$113,0),MATCH(F$1,'REEDS calc'!$C$63:$AG$63,0))*SUMIFS('res v com'!$F$3:$F$52,'res v com'!$B$3:$B$52,About!$B$2)</f>
        <v>6.1038909593182362</v>
      </c>
      <c r="G8" s="71">
        <f>INDEX('REEDS calc'!$C$64:$AG$113,MATCH(About!$B$2,'REEDS calc'!$B$64:$B$113,0),MATCH(G$1,'REEDS calc'!$C$63:$AG$63,0))*SUMIFS('res v com'!$F$3:$F$52,'res v com'!$B$3:$B$52,About!$B$2)</f>
        <v>8.0675458028198399</v>
      </c>
      <c r="H8" s="71">
        <f>INDEX('REEDS calc'!$C$64:$AG$113,MATCH(About!$B$2,'REEDS calc'!$B$64:$B$113,0),MATCH(H$1,'REEDS calc'!$C$63:$AG$63,0))*SUMIFS('res v com'!$F$3:$F$52,'res v com'!$B$3:$B$52,About!$B$2)</f>
        <v>10.031200646321441</v>
      </c>
      <c r="I8" s="71">
        <f>INDEX('REEDS calc'!$C$64:$AG$113,MATCH(About!$B$2,'REEDS calc'!$B$64:$B$113,0),MATCH(I$1,'REEDS calc'!$C$63:$AG$63,0))*SUMIFS('res v com'!$F$3:$F$52,'res v com'!$B$3:$B$52,About!$B$2)</f>
        <v>13.875705611008316</v>
      </c>
      <c r="J8" s="71">
        <f>INDEX('REEDS calc'!$C$64:$AG$113,MATCH(About!$B$2,'REEDS calc'!$B$64:$B$113,0),MATCH(J$1,'REEDS calc'!$C$63:$AG$63,0))*SUMIFS('res v com'!$F$3:$F$52,'res v com'!$B$3:$B$52,About!$B$2)</f>
        <v>17.720210575695191</v>
      </c>
      <c r="K8" s="71">
        <f>INDEX('REEDS calc'!$C$64:$AG$113,MATCH(About!$B$2,'REEDS calc'!$B$64:$B$113,0),MATCH(K$1,'REEDS calc'!$C$63:$AG$63,0))*SUMIFS('res v com'!$F$3:$F$52,'res v com'!$B$3:$B$52,About!$B$2)</f>
        <v>23.69397982851633</v>
      </c>
      <c r="L8" s="71">
        <f>INDEX('REEDS calc'!$C$64:$AG$113,MATCH(About!$B$2,'REEDS calc'!$B$64:$B$113,0),MATCH(L$1,'REEDS calc'!$C$63:$AG$63,0))*SUMIFS('res v com'!$F$3:$F$52,'res v com'!$B$3:$B$52,About!$B$2)</f>
        <v>29.667749081337472</v>
      </c>
      <c r="M8" s="71">
        <f>INDEX('REEDS calc'!$C$64:$AG$113,MATCH(About!$B$2,'REEDS calc'!$B$64:$B$113,0),MATCH(M$1,'REEDS calc'!$C$63:$AG$63,0))*SUMIFS('res v com'!$F$3:$F$52,'res v com'!$B$3:$B$52,About!$B$2)</f>
        <v>36.611516509864224</v>
      </c>
      <c r="N8" s="71">
        <f>INDEX('REEDS calc'!$C$64:$AG$113,MATCH(About!$B$2,'REEDS calc'!$B$64:$B$113,0),MATCH(N$1,'REEDS calc'!$C$63:$AG$63,0))*SUMIFS('res v com'!$F$3:$F$52,'res v com'!$B$3:$B$52,About!$B$2)</f>
        <v>43.555283938390978</v>
      </c>
      <c r="O8" s="71">
        <f>INDEX('REEDS calc'!$C$64:$AG$113,MATCH(About!$B$2,'REEDS calc'!$B$64:$B$113,0),MATCH(O$1,'REEDS calc'!$C$63:$AG$63,0))*SUMIFS('res v com'!$F$3:$F$52,'res v com'!$B$3:$B$52,About!$B$2)</f>
        <v>50.238807953923541</v>
      </c>
      <c r="P8" s="71">
        <f>INDEX('REEDS calc'!$C$64:$AG$113,MATCH(About!$B$2,'REEDS calc'!$B$64:$B$113,0),MATCH(P$1,'REEDS calc'!$C$63:$AG$63,0))*SUMIFS('res v com'!$F$3:$F$52,'res v com'!$B$3:$B$52,About!$B$2)</f>
        <v>56.922331969456103</v>
      </c>
      <c r="Q8" s="71">
        <f>INDEX('REEDS calc'!$C$64:$AG$113,MATCH(About!$B$2,'REEDS calc'!$B$64:$B$113,0),MATCH(Q$1,'REEDS calc'!$C$63:$AG$63,0))*SUMIFS('res v com'!$F$3:$F$52,'res v com'!$B$3:$B$52,About!$B$2)</f>
        <v>58.341841494878949</v>
      </c>
      <c r="R8" s="71">
        <f>INDEX('REEDS calc'!$C$64:$AG$113,MATCH(About!$B$2,'REEDS calc'!$B$64:$B$113,0),MATCH(R$1,'REEDS calc'!$C$63:$AG$63,0))*SUMIFS('res v com'!$F$3:$F$52,'res v com'!$B$3:$B$52,About!$B$2)</f>
        <v>59.761351020301795</v>
      </c>
      <c r="S8" s="71">
        <f>INDEX('REEDS calc'!$C$64:$AG$113,MATCH(About!$B$2,'REEDS calc'!$B$64:$B$113,0),MATCH(S$1,'REEDS calc'!$C$63:$AG$63,0))*SUMIFS('res v com'!$F$3:$F$52,'res v com'!$B$3:$B$52,About!$B$2)</f>
        <v>61.275494514086162</v>
      </c>
      <c r="T8" s="71">
        <f>INDEX('REEDS calc'!$C$64:$AG$113,MATCH(About!$B$2,'REEDS calc'!$B$64:$B$113,0),MATCH(T$1,'REEDS calc'!$C$63:$AG$63,0))*SUMIFS('res v com'!$F$3:$F$52,'res v com'!$B$3:$B$52,About!$B$2)</f>
        <v>62.789638007870529</v>
      </c>
      <c r="U8" s="71">
        <f>INDEX('REEDS calc'!$C$64:$AG$113,MATCH(About!$B$2,'REEDS calc'!$B$64:$B$113,0),MATCH(U$1,'REEDS calc'!$C$63:$AG$63,0))*SUMIFS('res v com'!$F$3:$F$52,'res v com'!$B$3:$B$52,About!$B$2)</f>
        <v>64.291952255609715</v>
      </c>
      <c r="V8" s="71">
        <f>INDEX('REEDS calc'!$C$64:$AG$113,MATCH(About!$B$2,'REEDS calc'!$B$64:$B$113,0),MATCH(V$1,'REEDS calc'!$C$63:$AG$63,0))*SUMIFS('res v com'!$F$3:$F$52,'res v com'!$B$3:$B$52,About!$B$2)</f>
        <v>65.794266503348894</v>
      </c>
      <c r="W8" s="71">
        <f>INDEX('REEDS calc'!$C$64:$AG$113,MATCH(About!$B$2,'REEDS calc'!$B$64:$B$113,0),MATCH(W$1,'REEDS calc'!$C$63:$AG$63,0))*SUMIFS('res v com'!$F$3:$F$52,'res v com'!$B$3:$B$52,About!$B$2)</f>
        <v>67.095483568319835</v>
      </c>
      <c r="X8" s="71">
        <f>INDEX('REEDS calc'!$C$64:$AG$113,MATCH(About!$B$2,'REEDS calc'!$B$64:$B$113,0),MATCH(X$1,'REEDS calc'!$C$63:$AG$63,0))*SUMIFS('res v com'!$F$3:$F$52,'res v com'!$B$3:$B$52,About!$B$2)</f>
        <v>68.396700633290777</v>
      </c>
      <c r="Y8" s="71">
        <f>INDEX('REEDS calc'!$C$64:$AG$113,MATCH(About!$B$2,'REEDS calc'!$B$64:$B$113,0),MATCH(Y$1,'REEDS calc'!$C$63:$AG$63,0))*SUMIFS('res v com'!$F$3:$F$52,'res v com'!$B$3:$B$52,About!$B$2)</f>
        <v>69.910844127075137</v>
      </c>
      <c r="Z8" s="71">
        <f>INDEX('REEDS calc'!$C$64:$AG$113,MATCH(About!$B$2,'REEDS calc'!$B$64:$B$113,0),MATCH(Z$1,'REEDS calc'!$C$63:$AG$63,0))*SUMIFS('res v com'!$F$3:$F$52,'res v com'!$B$3:$B$52,About!$B$2)</f>
        <v>71.424987620859511</v>
      </c>
      <c r="AA8" s="71">
        <f>INDEX('REEDS calc'!$C$64:$AG$113,MATCH(About!$B$2,'REEDS calc'!$B$64:$B$113,0),MATCH(AA$1,'REEDS calc'!$C$63:$AG$63,0))*SUMIFS('res v com'!$F$3:$F$52,'res v com'!$B$3:$B$52,About!$B$2)</f>
        <v>72.809009408146778</v>
      </c>
      <c r="AB8" s="71">
        <f>INDEX('REEDS calc'!$C$64:$AG$113,MATCH(About!$B$2,'REEDS calc'!$B$64:$B$113,0),MATCH(AB$1,'REEDS calc'!$C$63:$AG$63,0))*SUMIFS('res v com'!$F$3:$F$52,'res v com'!$B$3:$B$52,About!$B$2)</f>
        <v>74.19303119543406</v>
      </c>
      <c r="AC8" s="71">
        <f>INDEX('REEDS calc'!$C$64:$AG$113,MATCH(About!$B$2,'REEDS calc'!$B$64:$B$113,0),MATCH(AC$1,'REEDS calc'!$C$63:$AG$63,0))*SUMIFS('res v com'!$F$3:$F$52,'res v com'!$B$3:$B$52,About!$B$2)</f>
        <v>75.920101118031852</v>
      </c>
      <c r="AD8" s="71">
        <f>INDEX('REEDS calc'!$C$64:$AG$113,MATCH(About!$B$2,'REEDS calc'!$B$64:$B$113,0),MATCH(AD$1,'REEDS calc'!$C$63:$AG$63,0))*SUMIFS('res v com'!$F$3:$F$52,'res v com'!$B$3:$B$52,About!$B$2)</f>
        <v>77.647171040629644</v>
      </c>
      <c r="AE8" s="71">
        <f>INDEX('REEDS calc'!$C$64:$AG$113,MATCH(About!$B$2,'REEDS calc'!$B$64:$B$113,0),MATCH(AE$1,'REEDS calc'!$C$63:$AG$63,0))*SUMIFS('res v com'!$F$3:$F$52,'res v com'!$B$3:$B$52,About!$B$2)</f>
        <v>79.740947590628338</v>
      </c>
      <c r="AF8" s="71">
        <f>INDEX('REEDS calc'!$C$64:$AG$113,MATCH(About!$B$2,'REEDS calc'!$B$64:$B$113,0),MATCH(AF$1,'REEDS calc'!$C$63:$AG$63,0))*SUMIFS('res v com'!$F$3:$F$52,'res v com'!$B$3:$B$52,About!$B$2)</f>
        <v>81.834724140627046</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6.5564169033905433</v>
      </c>
      <c r="C8" s="24">
        <f>'BDESC-rural-residential'!B8</f>
        <v>5.1724147663599904</v>
      </c>
      <c r="D8" s="24">
        <f>'BDESC-commercial'!B8</f>
        <v>3.6348046938857559</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2024-02-08T19:17:41Z</dcterms:modified>
</cp:coreProperties>
</file>