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elec\EIaE\"/>
    </mc:Choice>
  </mc:AlternateContent>
  <xr:revisionPtr revIDLastSave="0" documentId="8_{F1D474B0-BE07-43A2-9732-48174B65EE55}" xr6:coauthVersionLast="47" xr6:coauthVersionMax="47" xr10:uidLastSave="{00000000-0000-0000-0000-000000000000}"/>
  <bookViews>
    <workbookView xWindow="2340" yWindow="234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<sst xmlns="http://schemas.openxmlformats.org/spreadsheetml/2006/main" count="15219" uniqueCount="1084">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</sst>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514</v>
      </c>
      <c r="C1" s="86">
        <v>45477</v>
      </c>
      <c r="D1" s="87"/>
      <c r="E1" s="87"/>
      <c r="F1" s="87"/>
      <c r="G1" s="87"/>
      <c r="H1" s="87"/>
      <c r="I1" s="87"/>
      <c r="J1" s="87"/>
      <c r="K1" s="85" t="s">
        <v>533</v>
      </c>
      <c r="L1" s="85" t="s">
        <v>535</v>
      </c>
      <c r="M1" s="163" t="s">
        <v>1053</v>
      </c>
    </row>
    <row r="2" spans="1:13">
      <c r="A2" s="1" t="s">
        <v>1</v>
      </c>
      <c r="B2" s="87" t="str">
        <f>LOOKUP(B1,K1:L50,L1:L50)</f>
        <v>MT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MT</v>
      </c>
      <c r="C7" s="91">
        <f t="shared" ref="C7:AE7" si="3">SUMIFS(C$20:C$119,$B$20:$B$119,$B$7,$A$20:$A$119,$A$7)</f>
        <v>11373538</v>
      </c>
      <c r="D7" s="91">
        <f t="shared" si="3"/>
        <v>13562541</v>
      </c>
      <c r="E7" s="91">
        <f t="shared" si="3"/>
        <v>11179025</v>
      </c>
      <c r="F7" s="91">
        <f t="shared" si="3"/>
        <v>9308690</v>
      </c>
      <c r="G7" s="91">
        <f t="shared" si="3"/>
        <v>10365981</v>
      </c>
      <c r="H7" s="91">
        <f t="shared" si="3"/>
        <v>10856760</v>
      </c>
      <c r="I7" s="91">
        <f t="shared" si="3"/>
        <v>11352244</v>
      </c>
      <c r="J7" s="91">
        <f t="shared" si="3"/>
        <v>15240973</v>
      </c>
      <c r="K7" s="91">
        <f t="shared" si="3"/>
        <v>12684082</v>
      </c>
      <c r="L7" s="91">
        <f t="shared" si="3"/>
        <v>16469590</v>
      </c>
      <c r="M7" s="91">
        <f t="shared" si="3"/>
        <v>10102981</v>
      </c>
      <c r="N7" s="91">
        <f t="shared" si="3"/>
        <v>11564270</v>
      </c>
      <c r="O7" s="91">
        <f t="shared" si="3"/>
        <v>11243329</v>
      </c>
      <c r="P7" s="91">
        <f t="shared" si="3"/>
        <v>11999804</v>
      </c>
      <c r="Q7" s="91">
        <f t="shared" si="3"/>
        <v>12206457</v>
      </c>
      <c r="R7" s="91">
        <f t="shared" si="3"/>
        <v>12925428</v>
      </c>
      <c r="S7" s="91">
        <f t="shared" si="3"/>
        <v>12658405</v>
      </c>
      <c r="T7" s="91">
        <f t="shared" si="3"/>
        <v>11993603</v>
      </c>
      <c r="U7" s="91">
        <f t="shared" si="3"/>
        <v>12648765</v>
      </c>
      <c r="V7" s="91">
        <f t="shared" si="3"/>
        <v>10835220</v>
      </c>
      <c r="W7" s="91">
        <f t="shared" si="3"/>
        <v>14602114</v>
      </c>
      <c r="X7" s="91">
        <f t="shared" si="3"/>
        <v>15022823</v>
      </c>
      <c r="Y7" s="91">
        <f t="shared" si="3"/>
        <v>12769007</v>
      </c>
      <c r="Z7" s="91">
        <f t="shared" si="3"/>
        <v>12312424</v>
      </c>
      <c r="AA7" s="91">
        <f t="shared" si="3"/>
        <v>14165750</v>
      </c>
      <c r="AB7" s="91">
        <f t="shared" si="3"/>
        <v>13893533</v>
      </c>
      <c r="AC7" s="91">
        <f t="shared" si="3"/>
        <v>12825852</v>
      </c>
      <c r="AD7" s="91">
        <f t="shared" si="3"/>
        <v>12703358</v>
      </c>
      <c r="AE7" s="91">
        <f t="shared" si="3"/>
        <v>11935501</v>
      </c>
      <c r="AF7" s="119">
        <f>AVERAGE(U7:AE7)</f>
        <v>13064940.636363637</v>
      </c>
      <c r="AG7" s="119">
        <f t="shared" si="2"/>
        <v>13064940.636363637</v>
      </c>
      <c r="AH7" s="119">
        <f t="shared" si="2"/>
        <v>13064940.636363637</v>
      </c>
      <c r="AI7" s="119">
        <f t="shared" si="2"/>
        <v>13064940.636363637</v>
      </c>
      <c r="AJ7" s="119">
        <f t="shared" si="2"/>
        <v>13064940.636363637</v>
      </c>
      <c r="AK7" s="119">
        <f t="shared" si="2"/>
        <v>13064940.636363637</v>
      </c>
      <c r="AL7" s="119">
        <f t="shared" si="2"/>
        <v>13064940.636363637</v>
      </c>
      <c r="AM7" s="119">
        <f t="shared" si="2"/>
        <v>13064940.636363637</v>
      </c>
      <c r="AN7" s="119">
        <f t="shared" si="2"/>
        <v>13064940.636363637</v>
      </c>
      <c r="AO7" s="119">
        <f t="shared" si="2"/>
        <v>13064940.636363637</v>
      </c>
      <c r="AP7" s="119">
        <f t="shared" si="2"/>
        <v>13064940.636363637</v>
      </c>
      <c r="AQ7" s="119">
        <f t="shared" si="2"/>
        <v>13064940.636363637</v>
      </c>
      <c r="AR7" s="119">
        <f t="shared" si="2"/>
        <v>13064940.636363637</v>
      </c>
      <c r="AS7" s="119">
        <f t="shared" si="2"/>
        <v>13064940.636363637</v>
      </c>
      <c r="AT7" s="119">
        <f t="shared" si="2"/>
        <v>13064940.636363637</v>
      </c>
      <c r="AU7" s="119">
        <f t="shared" si="2"/>
        <v>13064940.636363637</v>
      </c>
      <c r="AV7" s="119">
        <f t="shared" si="2"/>
        <v>13064940.636363637</v>
      </c>
      <c r="AW7" s="119">
        <f t="shared" si="2"/>
        <v>13064940.636363637</v>
      </c>
      <c r="AX7" s="119">
        <f t="shared" si="2"/>
        <v>13064940.636363637</v>
      </c>
      <c r="AY7" s="119">
        <f t="shared" si="2"/>
        <v>13064940.636363637</v>
      </c>
      <c r="AZ7" s="119">
        <f t="shared" si="2"/>
        <v>13064940.636363637</v>
      </c>
      <c r="BA7" s="119">
        <f t="shared" si="2"/>
        <v>13064940.636363637</v>
      </c>
      <c r="BB7" s="119">
        <f t="shared" si="2"/>
        <v>13064940.636363637</v>
      </c>
      <c r="BC7" s="119">
        <f t="shared" si="2"/>
        <v>13064940.636363637</v>
      </c>
      <c r="BD7" s="119">
        <f t="shared" si="2"/>
        <v>13064940.636363637</v>
      </c>
      <c r="BE7" s="119">
        <f t="shared" si="2"/>
        <v>13064940.636363637</v>
      </c>
      <c r="BF7" s="119">
        <f t="shared" si="2"/>
        <v>13064940.636363637</v>
      </c>
      <c r="BG7" s="119">
        <f t="shared" si="2"/>
        <v>13064940.636363637</v>
      </c>
      <c r="BH7" s="119">
        <f t="shared" si="2"/>
        <v>13064940.636363637</v>
      </c>
      <c r="BI7" s="119">
        <f t="shared" si="2"/>
        <v>13064940.636363637</v>
      </c>
      <c r="BJ7" s="119">
        <f t="shared" si="2"/>
        <v>13064940.636363637</v>
      </c>
      <c r="BK7" s="119">
        <f t="shared" si="2"/>
        <v>13064940.636363637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MT</v>
      </c>
      <c r="C10" s="91">
        <f t="shared" ref="C10:AE10" si="5">SUMIFS(C$122:C$219,$B$122:$B$219,$B$6,$A$122:$A$219,$A$6)</f>
        <v>47054</v>
      </c>
      <c r="D10" s="91">
        <f t="shared" si="5"/>
        <v>25432</v>
      </c>
      <c r="E10" s="91">
        <f t="shared" si="5"/>
        <v>17091</v>
      </c>
      <c r="F10" s="91">
        <f t="shared" si="5"/>
        <v>3040</v>
      </c>
      <c r="G10" s="91">
        <f t="shared" si="5"/>
        <v>0</v>
      </c>
      <c r="H10" s="91">
        <f t="shared" si="5"/>
        <v>0</v>
      </c>
      <c r="I10" s="91">
        <f t="shared" si="5"/>
        <v>38140</v>
      </c>
      <c r="J10" s="91">
        <f t="shared" si="5"/>
        <v>14176</v>
      </c>
      <c r="K10" s="91">
        <f t="shared" si="5"/>
        <v>26840</v>
      </c>
      <c r="L10" s="91">
        <f t="shared" si="5"/>
        <v>18826</v>
      </c>
      <c r="M10" s="91">
        <f t="shared" si="5"/>
        <v>257</v>
      </c>
      <c r="N10" s="91">
        <f t="shared" si="5"/>
        <v>0</v>
      </c>
      <c r="O10" s="91">
        <f t="shared" si="5"/>
        <v>52103</v>
      </c>
      <c r="P10" s="91">
        <f t="shared" si="5"/>
        <v>11070</v>
      </c>
      <c r="Q10" s="91">
        <f t="shared" si="5"/>
        <v>40136</v>
      </c>
      <c r="R10" s="91">
        <f t="shared" si="5"/>
        <v>109021</v>
      </c>
      <c r="S10" s="91">
        <f t="shared" si="5"/>
        <v>85520</v>
      </c>
      <c r="T10" s="91">
        <f t="shared" si="5"/>
        <v>94523</v>
      </c>
      <c r="U10" s="91">
        <f t="shared" si="5"/>
        <v>241397</v>
      </c>
      <c r="V10" s="91">
        <f t="shared" si="5"/>
        <v>215729</v>
      </c>
      <c r="W10" s="91">
        <f t="shared" si="5"/>
        <v>250017</v>
      </c>
      <c r="X10" s="91">
        <f t="shared" si="5"/>
        <v>41278</v>
      </c>
      <c r="Y10" s="91">
        <f t="shared" si="5"/>
        <v>168522</v>
      </c>
      <c r="Z10" s="91">
        <f t="shared" si="5"/>
        <v>58392</v>
      </c>
      <c r="AA10" s="91">
        <f t="shared" si="5"/>
        <v>82559</v>
      </c>
      <c r="AB10" s="91">
        <f t="shared" si="5"/>
        <v>136441</v>
      </c>
      <c r="AC10" s="91">
        <f t="shared" si="5"/>
        <v>167205</v>
      </c>
      <c r="AD10" s="91">
        <f t="shared" si="5"/>
        <v>262928</v>
      </c>
      <c r="AE10" s="91">
        <f t="shared" si="5"/>
        <v>55597</v>
      </c>
      <c r="AF10" s="119">
        <f t="shared" ref="AF10:BK11" si="6">AE10</f>
        <v>55597</v>
      </c>
      <c r="AG10" s="119">
        <f t="shared" si="6"/>
        <v>55597</v>
      </c>
      <c r="AH10" s="119">
        <f t="shared" si="6"/>
        <v>55597</v>
      </c>
      <c r="AI10" s="119">
        <f t="shared" si="6"/>
        <v>55597</v>
      </c>
      <c r="AJ10" s="119">
        <f t="shared" si="6"/>
        <v>55597</v>
      </c>
      <c r="AK10" s="119">
        <f t="shared" si="6"/>
        <v>55597</v>
      </c>
      <c r="AL10" s="119">
        <f t="shared" si="6"/>
        <v>55597</v>
      </c>
      <c r="AM10" s="119">
        <f t="shared" si="6"/>
        <v>55597</v>
      </c>
      <c r="AN10" s="119">
        <f t="shared" si="6"/>
        <v>55597</v>
      </c>
      <c r="AO10" s="119">
        <f t="shared" si="6"/>
        <v>55597</v>
      </c>
      <c r="AP10" s="119">
        <f t="shared" si="6"/>
        <v>55597</v>
      </c>
      <c r="AQ10" s="119">
        <f t="shared" si="6"/>
        <v>55597</v>
      </c>
      <c r="AR10" s="119">
        <f t="shared" si="6"/>
        <v>55597</v>
      </c>
      <c r="AS10" s="119">
        <f t="shared" si="6"/>
        <v>55597</v>
      </c>
      <c r="AT10" s="119">
        <f t="shared" si="6"/>
        <v>55597</v>
      </c>
      <c r="AU10" s="119">
        <f t="shared" si="6"/>
        <v>55597</v>
      </c>
      <c r="AV10" s="119">
        <f t="shared" si="6"/>
        <v>55597</v>
      </c>
      <c r="AW10" s="119">
        <f t="shared" si="6"/>
        <v>55597</v>
      </c>
      <c r="AX10" s="119">
        <f t="shared" si="6"/>
        <v>55597</v>
      </c>
      <c r="AY10" s="119">
        <f t="shared" si="6"/>
        <v>55597</v>
      </c>
      <c r="AZ10" s="119">
        <f t="shared" si="6"/>
        <v>55597</v>
      </c>
      <c r="BA10" s="119">
        <f t="shared" si="6"/>
        <v>55597</v>
      </c>
      <c r="BB10" s="119">
        <f t="shared" si="6"/>
        <v>55597</v>
      </c>
      <c r="BC10" s="119">
        <f t="shared" si="6"/>
        <v>55597</v>
      </c>
      <c r="BD10" s="119">
        <f t="shared" si="6"/>
        <v>55597</v>
      </c>
      <c r="BE10" s="119">
        <f t="shared" si="6"/>
        <v>55597</v>
      </c>
      <c r="BF10" s="119">
        <f t="shared" si="6"/>
        <v>55597</v>
      </c>
      <c r="BG10" s="119">
        <f t="shared" si="6"/>
        <v>55597</v>
      </c>
      <c r="BH10" s="119">
        <f t="shared" si="6"/>
        <v>55597</v>
      </c>
      <c r="BI10" s="119">
        <f t="shared" si="6"/>
        <v>55597</v>
      </c>
      <c r="BJ10" s="119">
        <f t="shared" si="6"/>
        <v>55597</v>
      </c>
      <c r="BK10" s="119">
        <f t="shared" si="6"/>
        <v>55597</v>
      </c>
    </row>
    <row r="11" spans="1:63">
      <c r="A11" s="91" t="s">
        <v>848</v>
      </c>
      <c r="B11" s="91" t="str">
        <f>About!B2</f>
        <v>MT</v>
      </c>
      <c r="C11" s="91">
        <f t="shared" ref="C11:AE11" si="7">SUMIFS(C$122:C$219,$B$122:$B$219,$B$7,$A$122:$A$219,$A$7)</f>
        <v>168</v>
      </c>
      <c r="D11" s="91">
        <f t="shared" si="7"/>
        <v>196</v>
      </c>
      <c r="E11" s="91">
        <f t="shared" si="7"/>
        <v>229</v>
      </c>
      <c r="F11" s="91">
        <f t="shared" si="7"/>
        <v>329</v>
      </c>
      <c r="G11" s="91">
        <f t="shared" si="7"/>
        <v>181</v>
      </c>
      <c r="H11" s="91">
        <f t="shared" si="7"/>
        <v>397</v>
      </c>
      <c r="I11" s="91">
        <f t="shared" si="7"/>
        <v>205</v>
      </c>
      <c r="J11" s="91">
        <f t="shared" si="7"/>
        <v>3186</v>
      </c>
      <c r="K11" s="91">
        <f t="shared" si="7"/>
        <v>4153</v>
      </c>
      <c r="L11" s="91">
        <f t="shared" si="7"/>
        <v>35360</v>
      </c>
      <c r="M11" s="91">
        <f t="shared" si="7"/>
        <v>3191</v>
      </c>
      <c r="N11" s="91">
        <f t="shared" si="7"/>
        <v>55</v>
      </c>
      <c r="O11" s="91">
        <f t="shared" si="7"/>
        <v>0</v>
      </c>
      <c r="P11" s="91">
        <f t="shared" si="7"/>
        <v>1001</v>
      </c>
      <c r="Q11" s="91">
        <f t="shared" si="7"/>
        <v>76247</v>
      </c>
      <c r="R11" s="91">
        <f t="shared" si="7"/>
        <v>99607</v>
      </c>
      <c r="S11" s="91">
        <f t="shared" si="7"/>
        <v>299130</v>
      </c>
      <c r="T11" s="91">
        <f t="shared" si="7"/>
        <v>148774</v>
      </c>
      <c r="U11" s="91">
        <f t="shared" si="7"/>
        <v>489023</v>
      </c>
      <c r="V11" s="91">
        <f t="shared" si="7"/>
        <v>503871</v>
      </c>
      <c r="W11" s="91">
        <f t="shared" si="7"/>
        <v>625508</v>
      </c>
      <c r="X11" s="91">
        <f t="shared" si="7"/>
        <v>410037</v>
      </c>
      <c r="Y11" s="91">
        <f t="shared" si="7"/>
        <v>343536</v>
      </c>
      <c r="Z11" s="91">
        <f t="shared" si="7"/>
        <v>405966</v>
      </c>
      <c r="AA11" s="91">
        <f t="shared" si="7"/>
        <v>1061102</v>
      </c>
      <c r="AB11" s="91">
        <f t="shared" si="7"/>
        <v>310843</v>
      </c>
      <c r="AC11" s="91">
        <f t="shared" si="7"/>
        <v>42794</v>
      </c>
      <c r="AD11" s="91">
        <f t="shared" si="7"/>
        <v>71574</v>
      </c>
      <c r="AE11" s="91">
        <f t="shared" si="7"/>
        <v>548897</v>
      </c>
      <c r="AF11" s="119">
        <f>AVERAGE(W11:AE11)</f>
        <v>424473</v>
      </c>
      <c r="AG11" s="119">
        <f t="shared" si="6"/>
        <v>424473</v>
      </c>
      <c r="AH11" s="119">
        <f t="shared" si="6"/>
        <v>424473</v>
      </c>
      <c r="AI11" s="119">
        <f t="shared" si="6"/>
        <v>424473</v>
      </c>
      <c r="AJ11" s="119">
        <f t="shared" si="6"/>
        <v>424473</v>
      </c>
      <c r="AK11" s="119">
        <f t="shared" si="6"/>
        <v>424473</v>
      </c>
      <c r="AL11" s="119">
        <f t="shared" si="6"/>
        <v>424473</v>
      </c>
      <c r="AM11" s="119">
        <f t="shared" si="6"/>
        <v>424473</v>
      </c>
      <c r="AN11" s="119">
        <f t="shared" si="6"/>
        <v>424473</v>
      </c>
      <c r="AO11" s="119">
        <f t="shared" si="6"/>
        <v>424473</v>
      </c>
      <c r="AP11" s="119">
        <f t="shared" si="6"/>
        <v>424473</v>
      </c>
      <c r="AQ11" s="119">
        <f t="shared" si="6"/>
        <v>424473</v>
      </c>
      <c r="AR11" s="119">
        <f t="shared" si="6"/>
        <v>424473</v>
      </c>
      <c r="AS11" s="119">
        <f t="shared" si="6"/>
        <v>424473</v>
      </c>
      <c r="AT11" s="119">
        <f t="shared" si="6"/>
        <v>424473</v>
      </c>
      <c r="AU11" s="119">
        <f t="shared" si="6"/>
        <v>424473</v>
      </c>
      <c r="AV11" s="119">
        <f t="shared" si="6"/>
        <v>424473</v>
      </c>
      <c r="AW11" s="119">
        <f t="shared" si="6"/>
        <v>424473</v>
      </c>
      <c r="AX11" s="119">
        <f t="shared" si="6"/>
        <v>424473</v>
      </c>
      <c r="AY11" s="119">
        <f t="shared" si="6"/>
        <v>424473</v>
      </c>
      <c r="AZ11" s="119">
        <f t="shared" si="6"/>
        <v>424473</v>
      </c>
      <c r="BA11" s="119">
        <f t="shared" si="6"/>
        <v>424473</v>
      </c>
      <c r="BB11" s="119">
        <f t="shared" si="6"/>
        <v>424473</v>
      </c>
      <c r="BC11" s="119">
        <f t="shared" si="6"/>
        <v>424473</v>
      </c>
      <c r="BD11" s="119">
        <f t="shared" si="6"/>
        <v>424473</v>
      </c>
      <c r="BE11" s="119">
        <f t="shared" si="6"/>
        <v>424473</v>
      </c>
      <c r="BF11" s="119">
        <f t="shared" si="6"/>
        <v>424473</v>
      </c>
      <c r="BG11" s="119">
        <f t="shared" si="6"/>
        <v>424473</v>
      </c>
      <c r="BH11" s="119">
        <f t="shared" si="6"/>
        <v>424473</v>
      </c>
      <c r="BI11" s="119">
        <f t="shared" si="6"/>
        <v>424473</v>
      </c>
      <c r="BJ11" s="119">
        <f t="shared" si="6"/>
        <v>424473</v>
      </c>
      <c r="BK11" s="119">
        <f t="shared" si="6"/>
        <v>424473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MT</v>
      </c>
      <c r="C14" s="91">
        <f t="shared" ref="C14:BK14" si="9">IF(C10&gt;C11,C10-C11,0)</f>
        <v>46886</v>
      </c>
      <c r="D14" s="91">
        <f t="shared" si="9"/>
        <v>25236</v>
      </c>
      <c r="E14" s="91">
        <f t="shared" si="9"/>
        <v>16862</v>
      </c>
      <c r="F14" s="91">
        <f t="shared" si="9"/>
        <v>2711</v>
      </c>
      <c r="G14" s="91">
        <f t="shared" si="9"/>
        <v>0</v>
      </c>
      <c r="H14" s="91">
        <f t="shared" si="9"/>
        <v>0</v>
      </c>
      <c r="I14" s="91">
        <f t="shared" si="9"/>
        <v>37935</v>
      </c>
      <c r="J14" s="91">
        <f t="shared" si="9"/>
        <v>10990</v>
      </c>
      <c r="K14" s="91">
        <f t="shared" si="9"/>
        <v>22687</v>
      </c>
      <c r="L14" s="91">
        <f t="shared" si="9"/>
        <v>0</v>
      </c>
      <c r="M14" s="91">
        <f t="shared" si="9"/>
        <v>0</v>
      </c>
      <c r="N14" s="91">
        <f t="shared" si="9"/>
        <v>0</v>
      </c>
      <c r="O14" s="91">
        <f t="shared" si="9"/>
        <v>52103</v>
      </c>
      <c r="P14" s="91">
        <f t="shared" si="9"/>
        <v>10069</v>
      </c>
      <c r="Q14" s="91">
        <f t="shared" si="9"/>
        <v>0</v>
      </c>
      <c r="R14" s="91">
        <f t="shared" si="9"/>
        <v>9414</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124411</v>
      </c>
      <c r="AD14" s="91">
        <f t="shared" si="9"/>
        <v>191354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MT</v>
      </c>
      <c r="C15" s="91">
        <f t="shared" ref="C15:BK15" si="10">IF(C11&gt;C10,C11-C10,0)</f>
        <v>0</v>
      </c>
      <c r="D15" s="91">
        <f t="shared" si="10"/>
        <v>0</v>
      </c>
      <c r="E15" s="91">
        <f t="shared" si="10"/>
        <v>0</v>
      </c>
      <c r="F15" s="91">
        <f t="shared" si="10"/>
        <v>0</v>
      </c>
      <c r="G15" s="91">
        <f t="shared" si="10"/>
        <v>181</v>
      </c>
      <c r="H15" s="91">
        <f t="shared" si="10"/>
        <v>397</v>
      </c>
      <c r="I15" s="91">
        <f t="shared" si="10"/>
        <v>0</v>
      </c>
      <c r="J15" s="91">
        <f t="shared" si="10"/>
        <v>0</v>
      </c>
      <c r="K15" s="91">
        <f t="shared" si="10"/>
        <v>0</v>
      </c>
      <c r="L15" s="91">
        <f t="shared" si="10"/>
        <v>16534</v>
      </c>
      <c r="M15" s="91">
        <f t="shared" si="10"/>
        <v>2934</v>
      </c>
      <c r="N15" s="91">
        <f t="shared" si="10"/>
        <v>55</v>
      </c>
      <c r="O15" s="91">
        <f t="shared" si="10"/>
        <v>0</v>
      </c>
      <c r="P15" s="91">
        <f t="shared" si="10"/>
        <v>0</v>
      </c>
      <c r="Q15" s="91">
        <f t="shared" si="10"/>
        <v>36111</v>
      </c>
      <c r="R15" s="91">
        <f t="shared" si="10"/>
        <v>0</v>
      </c>
      <c r="S15" s="91">
        <f t="shared" si="10"/>
        <v>213610</v>
      </c>
      <c r="T15" s="91">
        <f t="shared" si="10"/>
        <v>54251</v>
      </c>
      <c r="U15" s="91">
        <f t="shared" si="10"/>
        <v>247626</v>
      </c>
      <c r="V15" s="91">
        <f t="shared" si="10"/>
        <v>288142</v>
      </c>
      <c r="W15" s="91">
        <f t="shared" si="10"/>
        <v>375491</v>
      </c>
      <c r="X15" s="91">
        <f t="shared" si="10"/>
        <v>368759</v>
      </c>
      <c r="Y15" s="91">
        <f t="shared" si="10"/>
        <v>175014</v>
      </c>
      <c r="Z15" s="91">
        <f t="shared" si="10"/>
        <v>347574</v>
      </c>
      <c r="AA15" s="91">
        <f t="shared" si="10"/>
        <v>978543</v>
      </c>
      <c r="AB15" s="91">
        <f t="shared" si="10"/>
        <v>174402</v>
      </c>
      <c r="AC15" s="91">
        <f t="shared" si="10"/>
        <v>0</v>
      </c>
      <c r="AD15" s="91">
        <f t="shared" si="10"/>
        <v>0</v>
      </c>
      <c r="AE15" s="91">
        <f t="shared" si="10"/>
        <v>493300</v>
      </c>
      <c r="AF15" s="91">
        <f t="shared" si="10"/>
        <v>368876</v>
      </c>
      <c r="AG15" s="91">
        <f t="shared" si="10"/>
        <v>368876</v>
      </c>
      <c r="AH15" s="91">
        <f t="shared" si="10"/>
        <v>368876</v>
      </c>
      <c r="AI15" s="91">
        <f t="shared" si="10"/>
        <v>368876</v>
      </c>
      <c r="AJ15" s="91">
        <f t="shared" si="10"/>
        <v>368876</v>
      </c>
      <c r="AK15" s="91">
        <f t="shared" si="10"/>
        <v>368876</v>
      </c>
      <c r="AL15" s="91">
        <f t="shared" si="10"/>
        <v>368876</v>
      </c>
      <c r="AM15" s="91">
        <f t="shared" si="10"/>
        <v>368876</v>
      </c>
      <c r="AN15" s="91">
        <f t="shared" si="10"/>
        <v>368876</v>
      </c>
      <c r="AO15" s="91">
        <f t="shared" si="10"/>
        <v>368876</v>
      </c>
      <c r="AP15" s="91">
        <f t="shared" si="10"/>
        <v>368876</v>
      </c>
      <c r="AQ15" s="91">
        <f t="shared" si="10"/>
        <v>368876</v>
      </c>
      <c r="AR15" s="91">
        <f t="shared" si="10"/>
        <v>368876</v>
      </c>
      <c r="AS15" s="91">
        <f t="shared" si="10"/>
        <v>368876</v>
      </c>
      <c r="AT15" s="91">
        <f t="shared" si="10"/>
        <v>368876</v>
      </c>
      <c r="AU15" s="91">
        <f t="shared" si="10"/>
        <v>368876</v>
      </c>
      <c r="AV15" s="91">
        <f t="shared" si="10"/>
        <v>368876</v>
      </c>
      <c r="AW15" s="91">
        <f t="shared" si="10"/>
        <v>368876</v>
      </c>
      <c r="AX15" s="91">
        <f t="shared" si="10"/>
        <v>368876</v>
      </c>
      <c r="AY15" s="91">
        <f t="shared" si="10"/>
        <v>368876</v>
      </c>
      <c r="AZ15" s="91">
        <f t="shared" si="10"/>
        <v>368876</v>
      </c>
      <c r="BA15" s="91">
        <f t="shared" si="10"/>
        <v>368876</v>
      </c>
      <c r="BB15" s="91">
        <f t="shared" si="10"/>
        <v>368876</v>
      </c>
      <c r="BC15" s="91">
        <f t="shared" si="10"/>
        <v>368876</v>
      </c>
      <c r="BD15" s="91">
        <f t="shared" si="10"/>
        <v>368876</v>
      </c>
      <c r="BE15" s="91">
        <f t="shared" si="10"/>
        <v>368876</v>
      </c>
      <c r="BF15" s="91">
        <f t="shared" si="10"/>
        <v>368876</v>
      </c>
      <c r="BG15" s="91">
        <f t="shared" si="10"/>
        <v>368876</v>
      </c>
      <c r="BH15" s="91">
        <f t="shared" si="10"/>
        <v>368876</v>
      </c>
      <c r="BI15" s="91">
        <f t="shared" si="10"/>
        <v>368876</v>
      </c>
      <c r="BJ15" s="91">
        <f t="shared" si="10"/>
        <v>368876</v>
      </c>
      <c r="BK15" s="91">
        <f t="shared" si="10"/>
        <v>368876</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7.3192636101570313E-2</v>
      </c>
      <c r="G1105" s="107">
        <f>G379/SUMIFS(G$3:G$722,$B$3:$B$722,$B1105)*SUMIFS(Calculations!$E$3:$E$53,Calculations!$A$3:$A$53,$B1105)</f>
        <v>6.9250526007118673E-2</v>
      </c>
      <c r="H1105" s="107">
        <f>H379/SUMIFS(H$3:H$722,$B$3:$B$722,$B1105)*SUMIFS(Calculations!$E$3:$E$53,Calculations!$A$3:$A$53,$B1105)</f>
        <v>6.5523493587809734E-2</v>
      </c>
      <c r="I1105" s="107">
        <f>I379/SUMIFS(I$3:I$722,$B$3:$B$722,$B1105)*SUMIFS(Calculations!$E$3:$E$53,Calculations!$A$3:$A$53,$B1105)</f>
        <v>6.6189829038799483E-2</v>
      </c>
      <c r="J1105" s="107">
        <f>J379/SUMIFS(J$3:J$722,$B$3:$B$722,$B1105)*SUMIFS(Calculations!$E$3:$E$53,Calculations!$A$3:$A$53,$B1105)</f>
        <v>6.6832780718062743E-2</v>
      </c>
      <c r="K1105" s="107">
        <f>K379/SUMIFS(K$3:K$722,$B$3:$B$722,$B1105)*SUMIFS(Calculations!$E$3:$E$53,Calculations!$A$3:$A$53,$B1105)</f>
        <v>6.798117263356078E-2</v>
      </c>
      <c r="L1105" s="107">
        <f>L379/SUMIFS(L$3:L$722,$B$3:$B$722,$B1105)*SUMIFS(Calculations!$E$3:$E$53,Calculations!$A$3:$A$53,$B1105)</f>
        <v>6.9084928679138166E-2</v>
      </c>
      <c r="M1105" s="107">
        <f>M379/SUMIFS(M$3:M$722,$B$3:$B$722,$B1105)*SUMIFS(Calculations!$E$3:$E$53,Calculations!$A$3:$A$53,$B1105)</f>
        <v>6.9309023569399955E-2</v>
      </c>
      <c r="N1105" s="107">
        <f>N379/SUMIFS(N$3:N$722,$B$3:$B$722,$B1105)*SUMIFS(Calculations!$E$3:$E$53,Calculations!$A$3:$A$53,$B1105)</f>
        <v>6.9536624188557938E-2</v>
      </c>
      <c r="O1105" s="107">
        <f>O379/SUMIFS(O$3:O$722,$B$3:$B$722,$B1105)*SUMIFS(Calculations!$E$3:$E$53,Calculations!$A$3:$A$53,$B1105)</f>
        <v>6.8120839367431907E-2</v>
      </c>
      <c r="P1105" s="107">
        <f>P379/SUMIFS(P$3:P$722,$B$3:$B$722,$B1105)*SUMIFS(Calculations!$E$3:$E$53,Calculations!$A$3:$A$53,$B1105)</f>
        <v>6.6743655922969131E-2</v>
      </c>
      <c r="Q1105" s="107">
        <f>Q379/SUMIFS(Q$3:Q$722,$B$3:$B$722,$B1105)*SUMIFS(Calculations!$E$3:$E$53,Calculations!$A$3:$A$53,$B1105)</f>
        <v>6.5517462697264287E-2</v>
      </c>
      <c r="R1105" s="107">
        <f>R379/SUMIFS(R$3:R$722,$B$3:$B$722,$B1105)*SUMIFS(Calculations!$E$3:$E$53,Calculations!$A$3:$A$53,$B1105)</f>
        <v>6.4325197719888275E-2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4.8565836923138341E-3</v>
      </c>
      <c r="G1108" s="107">
        <f>G382/SUMIFS(G$3:G$722,$B$3:$B$722,$B1108)*SUMIFS(Calculations!$E$3:$E$53,Calculations!$A$3:$A$53,$B1108)</f>
        <v>4.9480392387058567E-3</v>
      </c>
      <c r="H1108" s="107">
        <f>H382/SUMIFS(H$3:H$722,$B$3:$B$722,$B1108)*SUMIFS(Calculations!$E$3:$E$53,Calculations!$A$3:$A$53,$B1108)</f>
        <v>5.0345050598427209E-3</v>
      </c>
      <c r="I1108" s="107">
        <f>I382/SUMIFS(I$3:I$722,$B$3:$B$722,$B1108)*SUMIFS(Calculations!$E$3:$E$53,Calculations!$A$3:$A$53,$B1108)</f>
        <v>4.9445891702299223E-3</v>
      </c>
      <c r="J1108" s="107">
        <f>J382/SUMIFS(J$3:J$722,$B$3:$B$722,$B1108)*SUMIFS(Calculations!$E$3:$E$53,Calculations!$A$3:$A$53,$B1108)</f>
        <v>4.8578287072632209E-3</v>
      </c>
      <c r="K1108" s="107">
        <f>K382/SUMIFS(K$3:K$722,$B$3:$B$722,$B1108)*SUMIFS(Calculations!$E$3:$E$53,Calculations!$A$3:$A$53,$B1108)</f>
        <v>4.7614578692533258E-3</v>
      </c>
      <c r="L1108" s="107">
        <f>L382/SUMIFS(L$3:L$722,$B$3:$B$722,$B1108)*SUMIFS(Calculations!$E$3:$E$53,Calculations!$A$3:$A$53,$B1108)</f>
        <v>4.6688327874887517E-3</v>
      </c>
      <c r="M1108" s="107">
        <f>M382/SUMIFS(M$3:M$722,$B$3:$B$722,$B1108)*SUMIFS(Calculations!$E$3:$E$53,Calculations!$A$3:$A$53,$B1108)</f>
        <v>4.7047406967668619E-3</v>
      </c>
      <c r="N1108" s="107">
        <f>N382/SUMIFS(N$3:N$722,$B$3:$B$722,$B1108)*SUMIFS(Calculations!$E$3:$E$53,Calculations!$A$3:$A$53,$B1108)</f>
        <v>4.7412103475242672E-3</v>
      </c>
      <c r="O1108" s="107">
        <f>O382/SUMIFS(O$3:O$722,$B$3:$B$722,$B1108)*SUMIFS(Calculations!$E$3:$E$53,Calculations!$A$3:$A$53,$B1108)</f>
        <v>4.6754900603599358E-3</v>
      </c>
      <c r="P1108" s="107">
        <f>P382/SUMIFS(P$3:P$722,$B$3:$B$722,$B1108)*SUMIFS(Calculations!$E$3:$E$53,Calculations!$A$3:$A$53,$B1108)</f>
        <v>4.6115616369883164E-3</v>
      </c>
      <c r="Q1108" s="107">
        <f>Q382/SUMIFS(Q$3:Q$722,$B$3:$B$722,$B1108)*SUMIFS(Calculations!$E$3:$E$53,Calculations!$A$3:$A$53,$B1108)</f>
        <v>4.5467940308954909E-3</v>
      </c>
      <c r="R1108" s="107">
        <f>R382/SUMIFS(R$3:R$722,$B$3:$B$722,$B1108)*SUMIFS(Calculations!$E$3:$E$53,Calculations!$A$3:$A$53,$B1108)</f>
        <v>4.4838185170905012E-3</v>
      </c>
    </row>
    <row r="1109" spans="2:18" ht="15.75" customHeight="1">
      <c r="B1109" s="107" t="s">
        <v>568</v>
      </c>
      <c r="C1109" s="107" t="s">
        <v>448</v>
      </c>
      <c r="D1109" s="107" t="s">
        <v>632</v>
      </c>
      <c r="E1109" s="107" t="str">
        <f t="shared" si="305"/>
        <v>hydro</v>
      </c>
      <c r="F1109" s="107">
        <f>F383/SUMIFS(F$3:F$722,$B$3:$B$722,$B1109)*SUMIFS(Calculations!$E$3:$E$53,Calculations!$A$3:$A$53,$B1109)</f>
        <v>1.709585735607938E-2</v>
      </c>
      <c r="G1109" s="107">
        <f>G383/SUMIFS(G$3:G$722,$B$3:$B$722,$B1109)*SUMIFS(Calculations!$E$3:$E$53,Calculations!$A$3:$A$53,$B1109)</f>
        <v>1.8109419989500622E-2</v>
      </c>
      <c r="H1109" s="107">
        <f>H383/SUMIFS(H$3:H$722,$B$3:$B$722,$B1109)*SUMIFS(Calculations!$E$3:$E$53,Calculations!$A$3:$A$53,$B1109)</f>
        <v>1.9067683635936545E-2</v>
      </c>
      <c r="I1109" s="107">
        <f>I383/SUMIFS(I$3:I$722,$B$3:$B$722,$B1109)*SUMIFS(Calculations!$E$3:$E$53,Calculations!$A$3:$A$53,$B1109)</f>
        <v>1.9111787937135402E-2</v>
      </c>
      <c r="J1109" s="107">
        <f>J383/SUMIFS(J$3:J$722,$B$3:$B$722,$B1109)*SUMIFS(Calculations!$E$3:$E$53,Calculations!$A$3:$A$53,$B1109)</f>
        <v>1.9154344482005432E-2</v>
      </c>
      <c r="K1109" s="107">
        <f>K383/SUMIFS(K$3:K$722,$B$3:$B$722,$B1109)*SUMIFS(Calculations!$E$3:$E$53,Calculations!$A$3:$A$53,$B1109)</f>
        <v>1.8754993297814191E-2</v>
      </c>
      <c r="L1109" s="107">
        <f>L383/SUMIFS(L$3:L$722,$B$3:$B$722,$B1109)*SUMIFS(Calculations!$E$3:$E$53,Calculations!$A$3:$A$53,$B1109)</f>
        <v>1.8371164155592822E-2</v>
      </c>
      <c r="M1109" s="107">
        <f>M383/SUMIFS(M$3:M$722,$B$3:$B$722,$B1109)*SUMIFS(Calculations!$E$3:$E$53,Calculations!$A$3:$A$53,$B1109)</f>
        <v>1.7865842846622002E-2</v>
      </c>
      <c r="N1109" s="107">
        <f>N383/SUMIFS(N$3:N$722,$B$3:$B$722,$B1109)*SUMIFS(Calculations!$E$3:$E$53,Calculations!$A$3:$A$53,$B1109)</f>
        <v>1.7352616317176689E-2</v>
      </c>
      <c r="O1109" s="107">
        <f>O383/SUMIFS(O$3:O$722,$B$3:$B$722,$B1109)*SUMIFS(Calculations!$E$3:$E$53,Calculations!$A$3:$A$53,$B1109)</f>
        <v>1.928355452331304E-2</v>
      </c>
      <c r="P1109" s="107">
        <f>P383/SUMIFS(P$3:P$722,$B$3:$B$722,$B1109)*SUMIFS(Calculations!$E$3:$E$53,Calculations!$A$3:$A$53,$B1109)</f>
        <v>2.1161845694464689E-2</v>
      </c>
      <c r="Q1109" s="107">
        <f>Q383/SUMIFS(Q$3:Q$722,$B$3:$B$722,$B1109)*SUMIFS(Calculations!$E$3:$E$53,Calculations!$A$3:$A$53,$B1109)</f>
        <v>2.2869236261525032E-2</v>
      </c>
      <c r="R1109" s="107">
        <f>R383/SUMIFS(R$3:R$722,$B$3:$B$722,$B1109)*SUMIFS(Calculations!$E$3:$E$53,Calculations!$A$3:$A$53,$B1109)</f>
        <v>2.4529384053189794E-2</v>
      </c>
    </row>
    <row r="1110" spans="2:18" ht="15.75" customHeight="1">
      <c r="B1110" s="107" t="s">
        <v>568</v>
      </c>
      <c r="C1110" s="107" t="s">
        <v>448</v>
      </c>
      <c r="D1110" s="107" t="s">
        <v>643</v>
      </c>
      <c r="E1110" s="107" t="str">
        <f t="shared" si="305"/>
        <v>onshore wind</v>
      </c>
      <c r="F1110" s="107">
        <f>F384/SUMIFS(F$3:F$722,$B$3:$B$722,$B1110)*SUMIFS(Calculations!$E$3:$E$53,Calculations!$A$3:$A$53,$B1110)</f>
        <v>2.8798070772379041E-2</v>
      </c>
      <c r="G1110" s="107">
        <f>G384/SUMIFS(G$3:G$722,$B$3:$B$722,$B1110)*SUMIFS(Calculations!$E$3:$E$53,Calculations!$A$3:$A$53,$B1110)</f>
        <v>3.1658286513039896E-2</v>
      </c>
      <c r="H1110" s="107">
        <f>H384/SUMIFS(H$3:H$722,$B$3:$B$722,$B1110)*SUMIFS(Calculations!$E$3:$E$53,Calculations!$A$3:$A$53,$B1110)</f>
        <v>3.4362451677443701E-2</v>
      </c>
      <c r="I1110" s="107">
        <f>I384/SUMIFS(I$3:I$722,$B$3:$B$722,$B1110)*SUMIFS(Calculations!$E$3:$E$53,Calculations!$A$3:$A$53,$B1110)</f>
        <v>3.3723580566187676E-2</v>
      </c>
      <c r="J1110" s="107">
        <f>J384/SUMIFS(J$3:J$722,$B$3:$B$722,$B1110)*SUMIFS(Calculations!$E$3:$E$53,Calculations!$A$3:$A$53,$B1110)</f>
        <v>3.310712941803895E-2</v>
      </c>
      <c r="K1110" s="107">
        <f>K384/SUMIFS(K$3:K$722,$B$3:$B$722,$B1110)*SUMIFS(Calculations!$E$3:$E$53,Calculations!$A$3:$A$53,$B1110)</f>
        <v>3.2463773352639322E-2</v>
      </c>
      <c r="L1110" s="107">
        <f>L384/SUMIFS(L$3:L$722,$B$3:$B$722,$B1110)*SUMIFS(Calculations!$E$3:$E$53,Calculations!$A$3:$A$53,$B1110)</f>
        <v>3.1845423347679772E-2</v>
      </c>
      <c r="M1110" s="107">
        <f>M384/SUMIFS(M$3:M$722,$B$3:$B$722,$B1110)*SUMIFS(Calculations!$E$3:$E$53,Calculations!$A$3:$A$53,$B1110)</f>
        <v>3.2098950790640186E-2</v>
      </c>
      <c r="N1110" s="107">
        <f>N384/SUMIFS(N$3:N$722,$B$3:$B$722,$B1110)*SUMIFS(Calculations!$E$3:$E$53,Calculations!$A$3:$A$53,$B1110)</f>
        <v>3.2356444403832015E-2</v>
      </c>
      <c r="O1110" s="107">
        <f>O384/SUMIFS(O$3:O$722,$B$3:$B$722,$B1110)*SUMIFS(Calculations!$E$3:$E$53,Calculations!$A$3:$A$53,$B1110)</f>
        <v>3.1906468021780668E-2</v>
      </c>
      <c r="P1110" s="107">
        <f>P384/SUMIFS(P$3:P$722,$B$3:$B$722,$B1110)*SUMIFS(Calculations!$E$3:$E$53,Calculations!$A$3:$A$53,$B1110)</f>
        <v>3.1468760246903191E-2</v>
      </c>
      <c r="Q1110" s="107">
        <f>Q384/SUMIFS(Q$3:Q$722,$B$3:$B$722,$B1110)*SUMIFS(Calculations!$E$3:$E$53,Calculations!$A$3:$A$53,$B1110)</f>
        <v>3.1042481796955585E-2</v>
      </c>
      <c r="R1110" s="107">
        <f>R384/SUMIFS(R$3:R$722,$B$3:$B$722,$B1110)*SUMIFS(Calculations!$E$3:$E$53,Calculations!$A$3:$A$53,$B1110)</f>
        <v>3.0627998291559839E-2</v>
      </c>
    </row>
    <row r="1111" spans="2:18" ht="15.75" customHeight="1">
      <c r="B1111" s="107" t="s">
        <v>568</v>
      </c>
      <c r="C1111" s="107" t="s">
        <v>448</v>
      </c>
      <c r="D1111" s="107" t="s">
        <v>644</v>
      </c>
      <c r="E1111" s="107" t="str">
        <f t="shared" si="305"/>
        <v>natural gas nonpeaker</v>
      </c>
      <c r="F1111" s="107">
        <f>F385/SUMIFS(F$3:F$722,$B$3:$B$722,$B1111)*SUMIFS(Calculations!$E$3:$E$53,Calculations!$A$3:$A$53,$B1111)</f>
        <v>1.9462952359168726E-6</v>
      </c>
      <c r="G1111" s="107">
        <f>G385/SUMIFS(G$3:G$722,$B$3:$B$722,$B1111)*SUMIFS(Calculations!$E$3:$E$53,Calculations!$A$3:$A$53,$B1111)</f>
        <v>1.2285848616828125E-6</v>
      </c>
      <c r="H1111" s="107">
        <f>H385/SUMIFS(H$3:H$722,$B$3:$B$722,$B1111)*SUMIFS(Calculations!$E$3:$E$53,Calculations!$A$3:$A$53,$B1111)</f>
        <v>5.5003206423315808E-7</v>
      </c>
      <c r="I1111" s="107">
        <f>I385/SUMIFS(I$3:I$722,$B$3:$B$722,$B1111)*SUMIFS(Calculations!$E$3:$E$53,Calculations!$A$3:$A$53,$B1111)</f>
        <v>1.1982807439049026E-6</v>
      </c>
      <c r="J1111" s="107">
        <f>J385/SUMIFS(J$3:J$722,$B$3:$B$722,$B1111)*SUMIFS(Calculations!$E$3:$E$53,Calculations!$A$3:$A$53,$B1111)</f>
        <v>1.82378037259199E-6</v>
      </c>
      <c r="K1111" s="107">
        <f>K385/SUMIFS(K$3:K$722,$B$3:$B$722,$B1111)*SUMIFS(Calculations!$E$3:$E$53,Calculations!$A$3:$A$53,$B1111)</f>
        <v>1.1539227501450976E-6</v>
      </c>
      <c r="L1111" s="107">
        <f>L385/SUMIFS(L$3:L$722,$B$3:$B$722,$B1111)*SUMIFS(Calculations!$E$3:$E$53,Calculations!$A$3:$A$53,$B1111)</f>
        <v>5.1010125464875163E-7</v>
      </c>
      <c r="M1111" s="107">
        <f>M385/SUMIFS(M$3:M$722,$B$3:$B$722,$B1111)*SUMIFS(Calculations!$E$3:$E$53,Calculations!$A$3:$A$53,$B1111)</f>
        <v>1.116912803351849E-6</v>
      </c>
      <c r="N1111" s="107">
        <f>N385/SUMIFS(N$3:N$722,$B$3:$B$722,$B1111)*SUMIFS(Calculations!$E$3:$E$53,Calculations!$A$3:$A$53,$B1111)</f>
        <v>1.7332172806012172E-6</v>
      </c>
      <c r="O1111" s="107">
        <f>O385/SUMIFS(O$3:O$722,$B$3:$B$722,$B1111)*SUMIFS(Calculations!$E$3:$E$53,Calculations!$A$3:$A$53,$B1111)</f>
        <v>1.1100917637764633E-6</v>
      </c>
      <c r="P1111" s="107">
        <f>P385/SUMIFS(P$3:P$722,$B$3:$B$722,$B1111)*SUMIFS(Calculations!$E$3:$E$53,Calculations!$A$3:$A$53,$B1111)</f>
        <v>5.0395576571511414E-7</v>
      </c>
      <c r="Q1111" s="107">
        <f>Q385/SUMIFS(Q$3:Q$722,$B$3:$B$722,$B1111)*SUMIFS(Calculations!$E$3:$E$53,Calculations!$A$3:$A$53,$B1111)</f>
        <v>4.9688583316711475E-7</v>
      </c>
      <c r="R1111" s="107">
        <f>R385/SUMIFS(R$3:R$722,$B$3:$B$722,$B1111)*SUMIFS(Calculations!$E$3:$E$53,Calculations!$A$3:$A$53,$B1111)</f>
        <v>4.9001152266475066E-7</v>
      </c>
    </row>
    <row r="1112" spans="2:18" ht="15.75" customHeight="1">
      <c r="B1112" s="107" t="s">
        <v>568</v>
      </c>
      <c r="C1112" s="107" t="s">
        <v>448</v>
      </c>
      <c r="D1112" s="107" t="s">
        <v>645</v>
      </c>
      <c r="E1112" s="107" t="str">
        <f t="shared" si="305"/>
        <v>natural gas peaker</v>
      </c>
      <c r="F1112" s="107">
        <f>F386/SUMIFS(F$3:F$722,$B$3:$B$722,$B1112)*SUMIFS(Calculations!$E$3:$E$53,Calculations!$A$3:$A$53,$B1112)</f>
        <v>4.2381744693182716E-5</v>
      </c>
      <c r="G1112" s="107">
        <f>G386/SUMIFS(G$3:G$722,$B$3:$B$722,$B1112)*SUMIFS(Calculations!$E$3:$E$53,Calculations!$A$3:$A$53,$B1112)</f>
        <v>2.5030919657462508E-5</v>
      </c>
      <c r="H1112" s="107">
        <f>H386/SUMIFS(H$3:H$722,$B$3:$B$722,$B1112)*SUMIFS(Calculations!$E$3:$E$53,Calculations!$A$3:$A$53,$B1112)</f>
        <v>8.6267386831912767E-6</v>
      </c>
      <c r="I1112" s="107">
        <f>I386/SUMIFS(I$3:I$722,$B$3:$B$722,$B1112)*SUMIFS(Calculations!$E$3:$E$53,Calculations!$A$3:$A$53,$B1112)</f>
        <v>2.9231068218621658E-5</v>
      </c>
      <c r="J1112" s="107">
        <f>J386/SUMIFS(J$3:J$722,$B$3:$B$722,$B1112)*SUMIFS(Calculations!$E$3:$E$53,Calculations!$A$3:$A$53,$B1112)</f>
        <v>4.9112328108397629E-5</v>
      </c>
      <c r="K1112" s="107">
        <f>K386/SUMIFS(K$3:K$722,$B$3:$B$722,$B1112)*SUMIFS(Calculations!$E$3:$E$53,Calculations!$A$3:$A$53,$B1112)</f>
        <v>4.3360176915872345E-5</v>
      </c>
      <c r="L1112" s="107">
        <f>L386/SUMIFS(L$3:L$722,$B$3:$B$722,$B1112)*SUMIFS(Calculations!$E$3:$E$53,Calculations!$A$3:$A$53,$B1112)</f>
        <v>3.7831601202178316E-5</v>
      </c>
      <c r="M1112" s="107">
        <f>M386/SUMIFS(M$3:M$722,$B$3:$B$722,$B1112)*SUMIFS(Calculations!$E$3:$E$53,Calculations!$A$3:$A$53,$B1112)</f>
        <v>2.5738961862699193E-5</v>
      </c>
      <c r="N1112" s="107">
        <f>N386/SUMIFS(N$3:N$722,$B$3:$B$722,$B1112)*SUMIFS(Calculations!$E$3:$E$53,Calculations!$A$3:$A$53,$B1112)</f>
        <v>1.3457145897576011E-5</v>
      </c>
      <c r="O1112" s="107">
        <f>O386/SUMIFS(O$3:O$722,$B$3:$B$722,$B1112)*SUMIFS(Calculations!$E$3:$E$53,Calculations!$A$3:$A$53,$B1112)</f>
        <v>1.448176699538648E-5</v>
      </c>
      <c r="P1112" s="107">
        <f>P386/SUMIFS(P$3:P$722,$B$3:$B$722,$B1112)*SUMIFS(Calculations!$E$3:$E$53,Calculations!$A$3:$A$53,$B1112)</f>
        <v>1.5478451796421075E-5</v>
      </c>
      <c r="Q1112" s="107">
        <f>Q386/SUMIFS(Q$3:Q$722,$B$3:$B$722,$B1112)*SUMIFS(Calculations!$E$3:$E$53,Calculations!$A$3:$A$53,$B1112)</f>
        <v>2.4756111815925898E-5</v>
      </c>
      <c r="R1112" s="107">
        <f>R386/SUMIFS(R$3:R$722,$B$3:$B$722,$B1112)*SUMIFS(Calculations!$E$3:$E$53,Calculations!$A$3:$A$53,$B1112)</f>
        <v>3.377706290371121E-5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2.0493272765563451E-4</v>
      </c>
      <c r="G1116" s="107">
        <f>G390/SUMIFS(G$3:G$722,$B$3:$B$722,$B1116)*SUMIFS(Calculations!$E$3:$E$53,Calculations!$A$3:$A$53,$B1116)</f>
        <v>1.9987743704310664E-4</v>
      </c>
      <c r="H1116" s="107">
        <f>H390/SUMIFS(H$3:H$722,$B$3:$B$722,$B1116)*SUMIFS(Calculations!$E$3:$E$53,Calculations!$A$3:$A$53,$B1116)</f>
        <v>1.9509795814716266E-4</v>
      </c>
      <c r="I1116" s="107">
        <f>I390/SUMIFS(I$3:I$722,$B$3:$B$722,$B1116)*SUMIFS(Calculations!$E$3:$E$53,Calculations!$A$3:$A$53,$B1116)</f>
        <v>1.921926286122783E-4</v>
      </c>
      <c r="J1116" s="107">
        <f>J390/SUMIFS(J$3:J$722,$B$3:$B$722,$B1116)*SUMIFS(Calculations!$E$3:$E$53,Calculations!$A$3:$A$53,$B1116)</f>
        <v>1.8938925607597942E-4</v>
      </c>
      <c r="K1116" s="107">
        <f>K390/SUMIFS(K$3:K$722,$B$3:$B$722,$B1116)*SUMIFS(Calculations!$E$3:$E$53,Calculations!$A$3:$A$53,$B1116)</f>
        <v>1.8649743699367463E-4</v>
      </c>
      <c r="L1116" s="107">
        <f>L390/SUMIFS(L$3:L$722,$B$3:$B$722,$B1116)*SUMIFS(Calculations!$E$3:$E$53,Calculations!$A$3:$A$53,$B1116)</f>
        <v>1.8371801757097195E-4</v>
      </c>
      <c r="M1116" s="107">
        <f>M390/SUMIFS(M$3:M$722,$B$3:$B$722,$B1116)*SUMIFS(Calculations!$E$3:$E$53,Calculations!$A$3:$A$53,$B1116)</f>
        <v>1.8699491183224608E-4</v>
      </c>
      <c r="N1116" s="107">
        <f>N390/SUMIFS(N$3:N$722,$B$3:$B$722,$B1116)*SUMIFS(Calculations!$E$3:$E$53,Calculations!$A$3:$A$53,$B1116)</f>
        <v>1.90323069658201E-4</v>
      </c>
      <c r="O1116" s="107">
        <f>O390/SUMIFS(O$3:O$722,$B$3:$B$722,$B1116)*SUMIFS(Calculations!$E$3:$E$53,Calculations!$A$3:$A$53,$B1116)</f>
        <v>1.9046485828261379E-4</v>
      </c>
      <c r="P1116" s="107">
        <f>P390/SUMIFS(P$3:P$722,$B$3:$B$722,$B1116)*SUMIFS(Calculations!$E$3:$E$53,Calculations!$A$3:$A$53,$B1116)</f>
        <v>1.9060278103982985E-4</v>
      </c>
      <c r="Q1116" s="107">
        <f>Q390/SUMIFS(Q$3:Q$722,$B$3:$B$722,$B1116)*SUMIFS(Calculations!$E$3:$E$53,Calculations!$A$3:$A$53,$B1116)</f>
        <v>1.9118090563782192E-4</v>
      </c>
      <c r="R1116" s="107">
        <f>R390/SUMIFS(R$3:R$722,$B$3:$B$722,$B1116)*SUMIFS(Calculations!$E$3:$E$53,Calculations!$A$3:$A$53,$B1116)</f>
        <v>1.9174303377252056E-4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2.9559459089433183E-4</v>
      </c>
      <c r="R1389" s="107">
        <f>R663/SUMIFS(R$3:R$722,$B$3:$B$722,$B1389)*SUMIFS(Calculations!$E$3:$E$53,Calculations!$A$3:$A$53,$B1389)</f>
        <v>5.7428904207630172E-4</v>
      </c>
    </row>
    <row r="1390" spans="2:18" ht="15.75" customHeight="1">
      <c r="B1390" s="107" t="s">
        <v>581</v>
      </c>
      <c r="C1390" s="107" t="s">
        <v>448</v>
      </c>
      <c r="D1390" s="107" t="s">
        <v>639</v>
      </c>
      <c r="E1390" s="107" t="str">
        <f t="shared" si="310"/>
        <v>hard coal</v>
      </c>
      <c r="F1390" s="107">
        <f>F664/SUMIFS(F$3:F$722,$B$3:$B$722,$B1390)*SUMIFS(Calculations!$E$3:$E$53,Calculations!$A$3:$A$53,$B1390)</f>
        <v>3.4476186648896512E-2</v>
      </c>
      <c r="G1390" s="107">
        <f>G664/SUMIFS(G$3:G$722,$B$3:$B$722,$B1390)*SUMIFS(Calculations!$E$3:$E$53,Calculations!$A$3:$A$53,$B1390)</f>
        <v>2.5084601073051743E-2</v>
      </c>
      <c r="H1390" s="107">
        <f>H664/SUMIFS(H$3:H$722,$B$3:$B$722,$B1390)*SUMIFS(Calculations!$E$3:$E$53,Calculations!$A$3:$A$53,$B1390)</f>
        <v>1.5558496452596925E-2</v>
      </c>
      <c r="I1390" s="107">
        <f>I664/SUMIFS(I$3:I$722,$B$3:$B$722,$B1390)*SUMIFS(Calculations!$E$3:$E$53,Calculations!$A$3:$A$53,$B1390)</f>
        <v>1.8796889855550399E-2</v>
      </c>
      <c r="J1390" s="107">
        <f>J664/SUMIFS(J$3:J$722,$B$3:$B$722,$B1390)*SUMIFS(Calculations!$E$3:$E$53,Calculations!$A$3:$A$53,$B1390)</f>
        <v>2.195030048619151E-2</v>
      </c>
      <c r="K1390" s="107">
        <f>K664/SUMIFS(K$3:K$722,$B$3:$B$722,$B1390)*SUMIFS(Calculations!$E$3:$E$53,Calculations!$A$3:$A$53,$B1390)</f>
        <v>2.2556689048094124E-2</v>
      </c>
      <c r="L1390" s="107">
        <f>L664/SUMIFS(L$3:L$722,$B$3:$B$722,$B1390)*SUMIFS(Calculations!$E$3:$E$53,Calculations!$A$3:$A$53,$B1390)</f>
        <v>2.3161911244223787E-2</v>
      </c>
      <c r="M1390" s="107">
        <f>M664/SUMIFS(M$3:M$722,$B$3:$B$722,$B1390)*SUMIFS(Calculations!$E$3:$E$53,Calculations!$A$3:$A$53,$B1390)</f>
        <v>1.1227341150105851E-2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0.3759016276097305</v>
      </c>
      <c r="G1393" s="107">
        <f>G667/SUMIFS(G$3:G$722,$B$3:$B$722,$B1393)*SUMIFS(Calculations!$E$3:$E$53,Calculations!$A$3:$A$53,$B1393)</f>
        <v>0.38749534065312852</v>
      </c>
      <c r="H1393" s="107">
        <f>H667/SUMIFS(H$3:H$722,$B$3:$B$722,$B1393)*SUMIFS(Calculations!$E$3:$E$53,Calculations!$A$3:$A$53,$B1393)</f>
        <v>0.39925511460173646</v>
      </c>
      <c r="I1393" s="107">
        <f>I667/SUMIFS(I$3:I$722,$B$3:$B$722,$B1393)*SUMIFS(Calculations!$E$3:$E$53,Calculations!$A$3:$A$53,$B1393)</f>
        <v>0.3939467843837855</v>
      </c>
      <c r="J1393" s="107">
        <f>J667/SUMIFS(J$3:J$722,$B$3:$B$722,$B1393)*SUMIFS(Calculations!$E$3:$E$53,Calculations!$A$3:$A$53,$B1393)</f>
        <v>0.3887777567650369</v>
      </c>
      <c r="K1393" s="107">
        <f>K667/SUMIFS(K$3:K$722,$B$3:$B$722,$B1393)*SUMIFS(Calculations!$E$3:$E$53,Calculations!$A$3:$A$53,$B1393)</f>
        <v>0.38840349707332561</v>
      </c>
      <c r="L1393" s="107">
        <f>L667/SUMIFS(L$3:L$722,$B$3:$B$722,$B1393)*SUMIFS(Calculations!$E$3:$E$53,Calculations!$A$3:$A$53,$B1393)</f>
        <v>0.38802995725616685</v>
      </c>
      <c r="M1393" s="107">
        <f>M667/SUMIFS(M$3:M$722,$B$3:$B$722,$B1393)*SUMIFS(Calculations!$E$3:$E$53,Calculations!$A$3:$A$53,$B1393)</f>
        <v>0.37618179783522221</v>
      </c>
      <c r="N1393" s="107">
        <f>N667/SUMIFS(N$3:N$722,$B$3:$B$722,$B1393)*SUMIFS(Calculations!$E$3:$E$53,Calculations!$A$3:$A$53,$B1393)</f>
        <v>0.36503574676084394</v>
      </c>
      <c r="O1393" s="107">
        <f>O667/SUMIFS(O$3:O$722,$B$3:$B$722,$B1393)*SUMIFS(Calculations!$E$3:$E$53,Calculations!$A$3:$A$53,$B1393)</f>
        <v>0.36040105806523098</v>
      </c>
      <c r="P1393" s="107">
        <f>P667/SUMIFS(P$3:P$722,$B$3:$B$722,$B1393)*SUMIFS(Calculations!$E$3:$E$53,Calculations!$A$3:$A$53,$B1393)</f>
        <v>0.35588258282487434</v>
      </c>
      <c r="Q1393" s="107">
        <f>Q667/SUMIFS(Q$3:Q$722,$B$3:$B$722,$B1393)*SUMIFS(Calculations!$E$3:$E$53,Calculations!$A$3:$A$53,$B1393)</f>
        <v>0.34540969386082299</v>
      </c>
      <c r="R1393" s="107">
        <f>R667/SUMIFS(R$3:R$722,$B$3:$B$722,$B1393)*SUMIFS(Calculations!$E$3:$E$53,Calculations!$A$3:$A$53,$B1393)</f>
        <v>0.33553557528072553</v>
      </c>
    </row>
    <row r="1394" spans="2:18" ht="15.75" customHeight="1">
      <c r="B1394" s="107" t="s">
        <v>581</v>
      </c>
      <c r="C1394" s="107" t="s">
        <v>448</v>
      </c>
      <c r="D1394" s="107" t="s">
        <v>632</v>
      </c>
      <c r="E1394" s="107" t="str">
        <f t="shared" si="310"/>
        <v>hydro</v>
      </c>
      <c r="F1394" s="107">
        <f>F668/SUMIFS(F$3:F$722,$B$3:$B$722,$B1394)*SUMIFS(Calculations!$E$3:$E$53,Calculations!$A$3:$A$53,$B1394)</f>
        <v>4.9280940093441077E-2</v>
      </c>
      <c r="G1394" s="107">
        <f>G668/SUMIFS(G$3:G$722,$B$3:$B$722,$B1394)*SUMIFS(Calculations!$E$3:$E$53,Calculations!$A$3:$A$53,$B1394)</f>
        <v>4.86438002948048E-2</v>
      </c>
      <c r="H1394" s="107">
        <f>H668/SUMIFS(H$3:H$722,$B$3:$B$722,$B1394)*SUMIFS(Calculations!$E$3:$E$53,Calculations!$A$3:$A$53,$B1394)</f>
        <v>4.7997534514586042E-2</v>
      </c>
      <c r="I1394" s="107">
        <f>I668/SUMIFS(I$3:I$722,$B$3:$B$722,$B1394)*SUMIFS(Calculations!$E$3:$E$53,Calculations!$A$3:$A$53,$B1394)</f>
        <v>4.5724249331309808E-2</v>
      </c>
      <c r="J1394" s="107">
        <f>J668/SUMIFS(J$3:J$722,$B$3:$B$722,$B1394)*SUMIFS(Calculations!$E$3:$E$53,Calculations!$A$3:$A$53,$B1394)</f>
        <v>4.35106202963432E-2</v>
      </c>
      <c r="K1394" s="107">
        <f>K668/SUMIFS(K$3:K$722,$B$3:$B$722,$B1394)*SUMIFS(Calculations!$E$3:$E$53,Calculations!$A$3:$A$53,$B1394)</f>
        <v>4.2086482385090752E-2</v>
      </c>
      <c r="L1394" s="107">
        <f>L668/SUMIFS(L$3:L$722,$B$3:$B$722,$B1394)*SUMIFS(Calculations!$E$3:$E$53,Calculations!$A$3:$A$53,$B1394)</f>
        <v>4.0665083749972457E-2</v>
      </c>
      <c r="M1394" s="107">
        <f>M668/SUMIFS(M$3:M$722,$B$3:$B$722,$B1394)*SUMIFS(Calculations!$E$3:$E$53,Calculations!$A$3:$A$53,$B1394)</f>
        <v>4.3688979063498383E-2</v>
      </c>
      <c r="N1394" s="107">
        <f>N668/SUMIFS(N$3:N$722,$B$3:$B$722,$B1394)*SUMIFS(Calculations!$E$3:$E$53,Calculations!$A$3:$A$53,$B1394)</f>
        <v>4.6533681806825065E-2</v>
      </c>
      <c r="O1394" s="107">
        <f>O668/SUMIFS(O$3:O$722,$B$3:$B$722,$B1394)*SUMIFS(Calculations!$E$3:$E$53,Calculations!$A$3:$A$53,$B1394)</f>
        <v>4.5548658110836381E-2</v>
      </c>
      <c r="P1394" s="107">
        <f>P668/SUMIFS(P$3:P$722,$B$3:$B$722,$B1394)*SUMIFS(Calculations!$E$3:$E$53,Calculations!$A$3:$A$53,$B1394)</f>
        <v>4.4588333594175203E-2</v>
      </c>
      <c r="Q1394" s="107">
        <f>Q668/SUMIFS(Q$3:Q$722,$B$3:$B$722,$B1394)*SUMIFS(Calculations!$E$3:$E$53,Calculations!$A$3:$A$53,$B1394)</f>
        <v>4.28808583523662E-2</v>
      </c>
      <c r="R1394" s="107">
        <f>R668/SUMIFS(R$3:R$722,$B$3:$B$722,$B1394)*SUMIFS(Calculations!$E$3:$E$53,Calculations!$A$3:$A$53,$B1394)</f>
        <v>4.1271005228927696E-2</v>
      </c>
    </row>
    <row r="1395" spans="2:18" ht="15.75" customHeight="1">
      <c r="B1395" s="107" t="s">
        <v>581</v>
      </c>
      <c r="C1395" s="107" t="s">
        <v>448</v>
      </c>
      <c r="D1395" s="107" t="s">
        <v>643</v>
      </c>
      <c r="E1395" s="107" t="str">
        <f t="shared" si="310"/>
        <v>onshore wind</v>
      </c>
      <c r="F1395" s="107">
        <f>F669/SUMIFS(F$3:F$722,$B$3:$B$722,$B1395)*SUMIFS(Calculations!$E$3:$E$53,Calculations!$A$3:$A$53,$B1395)</f>
        <v>3.9755689931517138E-2</v>
      </c>
      <c r="G1395" s="107">
        <f>G669/SUMIFS(G$3:G$722,$B$3:$B$722,$B1395)*SUMIFS(Calculations!$E$3:$E$53,Calculations!$A$3:$A$53,$B1395)</f>
        <v>4.1258063961125177E-2</v>
      </c>
      <c r="H1395" s="107">
        <f>H669/SUMIFS(H$3:H$722,$B$3:$B$722,$B1395)*SUMIFS(Calculations!$E$3:$E$53,Calculations!$A$3:$A$53,$B1395)</f>
        <v>4.2781957032164274E-2</v>
      </c>
      <c r="I1395" s="107">
        <f>I669/SUMIFS(I$3:I$722,$B$3:$B$722,$B1395)*SUMIFS(Calculations!$E$3:$E$53,Calculations!$A$3:$A$53,$B1395)</f>
        <v>4.2332438727008412E-2</v>
      </c>
      <c r="J1395" s="107">
        <f>J669/SUMIFS(J$3:J$722,$B$3:$B$722,$B1395)*SUMIFS(Calculations!$E$3:$E$53,Calculations!$A$3:$A$53,$B1395)</f>
        <v>4.189471679956952E-2</v>
      </c>
      <c r="K1395" s="107">
        <f>K669/SUMIFS(K$3:K$722,$B$3:$B$722,$B1395)*SUMIFS(Calculations!$E$3:$E$53,Calculations!$A$3:$A$53,$B1395)</f>
        <v>4.1853932064316764E-2</v>
      </c>
      <c r="L1395" s="107">
        <f>L669/SUMIFS(L$3:L$722,$B$3:$B$722,$B1395)*SUMIFS(Calculations!$E$3:$E$53,Calculations!$A$3:$A$53,$B1395)</f>
        <v>4.181322577698051E-2</v>
      </c>
      <c r="M1395" s="107">
        <f>M669/SUMIFS(M$3:M$722,$B$3:$B$722,$B1395)*SUMIFS(Calculations!$E$3:$E$53,Calculations!$A$3:$A$53,$B1395)</f>
        <v>4.0532387497985892E-2</v>
      </c>
      <c r="N1395" s="107">
        <f>N669/SUMIFS(N$3:N$722,$B$3:$B$722,$B1395)*SUMIFS(Calculations!$E$3:$E$53,Calculations!$A$3:$A$53,$B1395)</f>
        <v>3.9327450227268898E-2</v>
      </c>
      <c r="O1395" s="107">
        <f>O669/SUMIFS(O$3:O$722,$B$3:$B$722,$B1395)*SUMIFS(Calculations!$E$3:$E$53,Calculations!$A$3:$A$53,$B1395)</f>
        <v>3.8817324029703032E-2</v>
      </c>
      <c r="P1395" s="107">
        <f>P669/SUMIFS(P$3:P$722,$B$3:$B$722,$B1395)*SUMIFS(Calculations!$E$3:$E$53,Calculations!$A$3:$A$53,$B1395)</f>
        <v>3.8319989096433284E-2</v>
      </c>
      <c r="Q1395" s="107">
        <f>Q669/SUMIFS(Q$3:Q$722,$B$3:$B$722,$B1395)*SUMIFS(Calculations!$E$3:$E$53,Calculations!$A$3:$A$53,$B1395)</f>
        <v>4.444629941117452E-2</v>
      </c>
      <c r="R1395" s="107">
        <f>R669/SUMIFS(R$3:R$722,$B$3:$B$722,$B1395)*SUMIFS(Calculations!$E$3:$E$53,Calculations!$A$3:$A$53,$B1395)</f>
        <v>5.0222347903034752E-2</v>
      </c>
    </row>
    <row r="1396" spans="2:18" ht="15.75" customHeight="1">
      <c r="B1396" s="107" t="s">
        <v>581</v>
      </c>
      <c r="C1396" s="107" t="s">
        <v>448</v>
      </c>
      <c r="D1396" s="107" t="s">
        <v>644</v>
      </c>
      <c r="E1396" s="107" t="str">
        <f t="shared" si="310"/>
        <v>natural gas nonpeaker</v>
      </c>
      <c r="F1396" s="107">
        <f>F670/SUMIFS(F$3:F$722,$B$3:$B$722,$B1396)*SUMIFS(Calculations!$E$3:$E$53,Calculations!$A$3:$A$53,$B1396)</f>
        <v>3.2601409389444516E-2</v>
      </c>
      <c r="G1396" s="107">
        <f>G670/SUMIFS(G$3:G$722,$B$3:$B$722,$B1396)*SUMIFS(Calculations!$E$3:$E$53,Calculations!$A$3:$A$53,$B1396)</f>
        <v>2.9138542413240903E-2</v>
      </c>
      <c r="H1396" s="107">
        <f>H670/SUMIFS(H$3:H$722,$B$3:$B$722,$B1396)*SUMIFS(Calculations!$E$3:$E$53,Calculations!$A$3:$A$53,$B1396)</f>
        <v>2.562607555281235E-2</v>
      </c>
      <c r="I1396" s="107">
        <f>I670/SUMIFS(I$3:I$722,$B$3:$B$722,$B1396)*SUMIFS(Calculations!$E$3:$E$53,Calculations!$A$3:$A$53,$B1396)</f>
        <v>3.1038798232750839E-2</v>
      </c>
      <c r="J1396" s="107">
        <f>J670/SUMIFS(J$3:J$722,$B$3:$B$722,$B1396)*SUMIFS(Calculations!$E$3:$E$53,Calculations!$A$3:$A$53,$B1396)</f>
        <v>3.6309478819014203E-2</v>
      </c>
      <c r="K1396" s="107">
        <f>K670/SUMIFS(K$3:K$722,$B$3:$B$722,$B1396)*SUMIFS(Calculations!$E$3:$E$53,Calculations!$A$3:$A$53,$B1396)</f>
        <v>3.7577370171068096E-2</v>
      </c>
      <c r="L1396" s="107">
        <f>L670/SUMIFS(L$3:L$722,$B$3:$B$722,$B1396)*SUMIFS(Calculations!$E$3:$E$53,Calculations!$A$3:$A$53,$B1396)</f>
        <v>3.8842822781414515E-2</v>
      </c>
      <c r="M1396" s="107">
        <f>M670/SUMIFS(M$3:M$722,$B$3:$B$722,$B1396)*SUMIFS(Calculations!$E$3:$E$53,Calculations!$A$3:$A$53,$B1396)</f>
        <v>6.2268036616180703E-2</v>
      </c>
      <c r="N1396" s="107">
        <f>N670/SUMIFS(N$3:N$722,$B$3:$B$722,$B1396)*SUMIFS(Calculations!$E$3:$E$53,Calculations!$A$3:$A$53,$B1396)</f>
        <v>8.4305099129787509E-2</v>
      </c>
      <c r="O1396" s="107">
        <f>O670/SUMIFS(O$3:O$722,$B$3:$B$722,$B1396)*SUMIFS(Calculations!$E$3:$E$53,Calculations!$A$3:$A$53,$B1396)</f>
        <v>9.0898458853525696E-2</v>
      </c>
      <c r="P1396" s="107">
        <f>P670/SUMIFS(P$3:P$722,$B$3:$B$722,$B1396)*SUMIFS(Calculations!$E$3:$E$53,Calculations!$A$3:$A$53,$B1396)</f>
        <v>9.7326492022328626E-2</v>
      </c>
      <c r="Q1396" s="107">
        <f>Q670/SUMIFS(Q$3:Q$722,$B$3:$B$722,$B1396)*SUMIFS(Calculations!$E$3:$E$53,Calculations!$A$3:$A$53,$B1396)</f>
        <v>8.4926088482773138E-2</v>
      </c>
      <c r="R1396" s="107">
        <f>R670/SUMIFS(R$3:R$722,$B$3:$B$722,$B1396)*SUMIFS(Calculations!$E$3:$E$53,Calculations!$A$3:$A$53,$B1396)</f>
        <v>7.3234657836375464E-2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4.4738439774488818E-2</v>
      </c>
      <c r="G1398" s="107">
        <f>G672/SUMIFS(G$3:G$722,$B$3:$B$722,$B1398)*SUMIFS(Calculations!$E$3:$E$53,Calculations!$A$3:$A$53,$B1398)</f>
        <v>4.5056563822052809E-2</v>
      </c>
      <c r="H1398" s="107">
        <f>H672/SUMIFS(H$3:H$722,$B$3:$B$722,$B1398)*SUMIFS(Calculations!$E$3:$E$53,Calculations!$A$3:$A$53,$B1398)</f>
        <v>4.5379244474313657E-2</v>
      </c>
      <c r="I1398" s="107">
        <f>I672/SUMIFS(I$3:I$722,$B$3:$B$722,$B1398)*SUMIFS(Calculations!$E$3:$E$53,Calculations!$A$3:$A$53,$B1398)</f>
        <v>4.4775900882958346E-2</v>
      </c>
      <c r="J1398" s="107">
        <f>J672/SUMIFS(J$3:J$722,$B$3:$B$722,$B1398)*SUMIFS(Calculations!$E$3:$E$53,Calculations!$A$3:$A$53,$B1398)</f>
        <v>4.4188390392980892E-2</v>
      </c>
      <c r="K1398" s="107">
        <f>K672/SUMIFS(K$3:K$722,$B$3:$B$722,$B1398)*SUMIFS(Calculations!$E$3:$E$53,Calculations!$A$3:$A$53,$B1398)</f>
        <v>4.4145852122521957E-2</v>
      </c>
      <c r="L1398" s="107">
        <f>L672/SUMIFS(L$3:L$722,$B$3:$B$722,$B1398)*SUMIFS(Calculations!$E$3:$E$53,Calculations!$A$3:$A$53,$B1398)</f>
        <v>4.4103395672839024E-2</v>
      </c>
      <c r="M1398" s="107">
        <f>M672/SUMIFS(M$3:M$722,$B$3:$B$722,$B1398)*SUMIFS(Calculations!$E$3:$E$53,Calculations!$A$3:$A$53,$B1398)</f>
        <v>4.275673659880308E-2</v>
      </c>
      <c r="N1398" s="107">
        <f>N672/SUMIFS(N$3:N$722,$B$3:$B$722,$B1398)*SUMIFS(Calculations!$E$3:$E$53,Calculations!$A$3:$A$53,$B1398)</f>
        <v>4.1489878997913128E-2</v>
      </c>
      <c r="O1398" s="107">
        <f>O672/SUMIFS(O$3:O$722,$B$3:$B$722,$B1398)*SUMIFS(Calculations!$E$3:$E$53,Calculations!$A$3:$A$53,$B1398)</f>
        <v>4.0963101347011012E-2</v>
      </c>
      <c r="P1398" s="107">
        <f>P672/SUMIFS(P$3:P$722,$B$3:$B$722,$B1398)*SUMIFS(Calculations!$E$3:$E$53,Calculations!$A$3:$A$53,$B1398)</f>
        <v>4.0449532490697646E-2</v>
      </c>
      <c r="Q1398" s="107">
        <f>Q672/SUMIFS(Q$3:Q$722,$B$3:$B$722,$B1398)*SUMIFS(Calculations!$E$3:$E$53,Calculations!$A$3:$A$53,$B1398)</f>
        <v>3.9259186340401986E-2</v>
      </c>
      <c r="R1398" s="107">
        <f>R672/SUMIFS(R$3:R$722,$B$3:$B$722,$B1398)*SUMIFS(Calculations!$E$3:$E$53,Calculations!$A$3:$A$53,$B1398)</f>
        <v>3.8136896294195387E-2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1.4965481236116508E-3</v>
      </c>
      <c r="G1400" s="107">
        <f>G674/SUMIFS(G$3:G$722,$B$3:$B$722,$B1400)*SUMIFS(Calculations!$E$3:$E$53,Calculations!$A$3:$A$53,$B1400)</f>
        <v>1.5071897094348808E-3</v>
      </c>
      <c r="H1400" s="107">
        <f>H674/SUMIFS(H$3:H$722,$B$3:$B$722,$B1400)*SUMIFS(Calculations!$E$3:$E$53,Calculations!$A$3:$A$53,$B1400)</f>
        <v>1.5179837185040602E-3</v>
      </c>
      <c r="I1400" s="107">
        <f>I674/SUMIFS(I$3:I$722,$B$3:$B$722,$B1400)*SUMIFS(Calculations!$E$3:$E$53,Calculations!$A$3:$A$53,$B1400)</f>
        <v>1.4978012373069668E-3</v>
      </c>
      <c r="J1400" s="107">
        <f>J674/SUMIFS(J$3:J$722,$B$3:$B$722,$B1400)*SUMIFS(Calculations!$E$3:$E$53,Calculations!$A$3:$A$53,$B1400)</f>
        <v>1.4781483900952656E-3</v>
      </c>
      <c r="K1400" s="107">
        <f>K674/SUMIFS(K$3:K$722,$B$3:$B$722,$B1400)*SUMIFS(Calculations!$E$3:$E$53,Calculations!$A$3:$A$53,$B1400)</f>
        <v>1.4767254399620491E-3</v>
      </c>
      <c r="L1400" s="107">
        <f>L674/SUMIFS(L$3:L$722,$B$3:$B$722,$B1400)*SUMIFS(Calculations!$E$3:$E$53,Calculations!$A$3:$A$53,$B1400)</f>
        <v>1.4753052268203198E-3</v>
      </c>
      <c r="M1400" s="107">
        <f>M674/SUMIFS(M$3:M$722,$B$3:$B$722,$B1400)*SUMIFS(Calculations!$E$3:$E$53,Calculations!$A$3:$A$53,$B1400)</f>
        <v>1.4302580566339712E-3</v>
      </c>
      <c r="N1400" s="107">
        <f>N674/SUMIFS(N$3:N$722,$B$3:$B$722,$B1400)*SUMIFS(Calculations!$E$3:$E$53,Calculations!$A$3:$A$53,$B1400)</f>
        <v>1.3878803301184362E-3</v>
      </c>
      <c r="O1400" s="107">
        <f>O674/SUMIFS(O$3:O$722,$B$3:$B$722,$B1400)*SUMIFS(Calculations!$E$3:$E$53,Calculations!$A$3:$A$53,$B1400)</f>
        <v>1.3702590606018438E-3</v>
      </c>
      <c r="P1400" s="107">
        <f>P674/SUMIFS(P$3:P$722,$B$3:$B$722,$B1400)*SUMIFS(Calculations!$E$3:$E$53,Calculations!$A$3:$A$53,$B1400)</f>
        <v>1.3530796392332107E-3</v>
      </c>
      <c r="Q1400" s="107">
        <f>Q674/SUMIFS(Q$3:Q$722,$B$3:$B$722,$B1400)*SUMIFS(Calculations!$E$3:$E$53,Calculations!$A$3:$A$53,$B1400)</f>
        <v>1.3132613016547704E-3</v>
      </c>
      <c r="R1400" s="107">
        <f>R674/SUMIFS(R$3:R$722,$B$3:$B$722,$B1400)*SUMIFS(Calculations!$E$3:$E$53,Calculations!$A$3:$A$53,$B1400)</f>
        <v>1.2757195127308695E-3</v>
      </c>
    </row>
    <row r="1401" spans="2:18" ht="15.75" customHeight="1">
      <c r="B1401" s="107" t="s">
        <v>581</v>
      </c>
      <c r="C1401" s="107" t="s">
        <v>448</v>
      </c>
      <c r="D1401" s="107" t="s">
        <v>649</v>
      </c>
      <c r="E1401" s="107" t="str">
        <f t="shared" si="310"/>
        <v>solar PV</v>
      </c>
      <c r="F1401" s="107">
        <f>F675/SUMIFS(F$3:F$722,$B$3:$B$722,$B1401)*SUMIFS(Calculations!$E$3:$E$53,Calculations!$A$3:$A$53,$B1401)</f>
        <v>8.1421422512131705E-4</v>
      </c>
      <c r="G1401" s="107">
        <f>G675/SUMIFS(G$3:G$722,$B$3:$B$722,$B1401)*SUMIFS(Calculations!$E$3:$E$53,Calculations!$A$3:$A$53,$B1401)</f>
        <v>8.7967099312479403E-4</v>
      </c>
      <c r="H1401" s="107">
        <f>H675/SUMIFS(H$3:H$722,$B$3:$B$722,$B1401)*SUMIFS(Calculations!$E$3:$E$53,Calculations!$A$3:$A$53,$B1401)</f>
        <v>9.4606532186537761E-4</v>
      </c>
      <c r="I1401" s="107">
        <f>I675/SUMIFS(I$3:I$722,$B$3:$B$722,$B1401)*SUMIFS(Calculations!$E$3:$E$53,Calculations!$A$3:$A$53,$B1401)</f>
        <v>9.5204207882558436E-4</v>
      </c>
      <c r="J1401" s="107">
        <f>J675/SUMIFS(J$3:J$722,$B$3:$B$722,$B1401)*SUMIFS(Calculations!$E$3:$E$53,Calculations!$A$3:$A$53,$B1401)</f>
        <v>9.578619921560296E-4</v>
      </c>
      <c r="K1401" s="107">
        <f>K675/SUMIFS(K$3:K$722,$B$3:$B$722,$B1401)*SUMIFS(Calculations!$E$3:$E$53,Calculations!$A$3:$A$53,$B1401)</f>
        <v>9.6777849419567611E-4</v>
      </c>
      <c r="L1401" s="107">
        <f>L675/SUMIFS(L$3:L$722,$B$3:$B$722,$B1401)*SUMIFS(Calculations!$E$3:$E$53,Calculations!$A$3:$A$53,$B1401)</f>
        <v>9.7767592221365842E-4</v>
      </c>
      <c r="M1401" s="107">
        <f>M675/SUMIFS(M$3:M$722,$B$3:$B$722,$B1401)*SUMIFS(Calculations!$E$3:$E$53,Calculations!$A$3:$A$53,$B1401)</f>
        <v>9.9007072284292247E-4</v>
      </c>
      <c r="N1401" s="107">
        <f>N675/SUMIFS(N$3:N$722,$B$3:$B$722,$B1401)*SUMIFS(Calculations!$E$3:$E$53,Calculations!$A$3:$A$53,$B1401)</f>
        <v>1.0017310217941922E-3</v>
      </c>
      <c r="O1401" s="107">
        <f>O675/SUMIFS(O$3:O$722,$B$3:$B$722,$B1401)*SUMIFS(Calculations!$E$3:$E$53,Calculations!$A$3:$A$53,$B1401)</f>
        <v>1.085499935005265E-3</v>
      </c>
      <c r="P1401" s="107">
        <f>P675/SUMIFS(P$3:P$722,$B$3:$B$722,$B1401)*SUMIFS(Calculations!$E$3:$E$53,Calculations!$A$3:$A$53,$B1401)</f>
        <v>1.1671683673670987E-3</v>
      </c>
      <c r="Q1401" s="107">
        <f>Q675/SUMIFS(Q$3:Q$722,$B$3:$B$722,$B1401)*SUMIFS(Calculations!$E$3:$E$53,Calculations!$A$3:$A$53,$B1401)</f>
        <v>1.370631349125439E-3</v>
      </c>
      <c r="R1401" s="107">
        <f>R675/SUMIFS(R$3:R$722,$B$3:$B$722,$B1401)*SUMIFS(Calculations!$E$3:$E$53,Calculations!$A$3:$A$53,$B1401)</f>
        <v>1.562461665997706E-3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1.8041353359889463E-4</v>
      </c>
      <c r="G1403" s="107">
        <f>G677/SUMIFS(G$3:G$722,$B$3:$B$722,$B1403)*SUMIFS(Calculations!$E$3:$E$53,Calculations!$A$3:$A$53,$B1403)</f>
        <v>1.8169640988678271E-4</v>
      </c>
      <c r="H1403" s="107">
        <f>H677/SUMIFS(H$3:H$722,$B$3:$B$722,$B1403)*SUMIFS(Calculations!$E$3:$E$53,Calculations!$A$3:$A$53,$B1403)</f>
        <v>1.8299766127131519E-4</v>
      </c>
      <c r="I1403" s="107">
        <f>I677/SUMIFS(I$3:I$722,$B$3:$B$722,$B1403)*SUMIFS(Calculations!$E$3:$E$53,Calculations!$A$3:$A$53,$B1403)</f>
        <v>1.8056460035458809E-4</v>
      </c>
      <c r="J1403" s="107">
        <f>J677/SUMIFS(J$3:J$722,$B$3:$B$722,$B1403)*SUMIFS(Calculations!$E$3:$E$53,Calculations!$A$3:$A$53,$B1403)</f>
        <v>1.7819538846303498E-4</v>
      </c>
      <c r="K1403" s="107">
        <f>K677/SUMIFS(K$3:K$722,$B$3:$B$722,$B1403)*SUMIFS(Calculations!$E$3:$E$53,Calculations!$A$3:$A$53,$B1403)</f>
        <v>1.7714253127538391E-4</v>
      </c>
      <c r="L1403" s="107">
        <f>L677/SUMIFS(L$3:L$722,$B$3:$B$722,$B1403)*SUMIFS(Calculations!$E$3:$E$53,Calculations!$A$3:$A$53,$B1403)</f>
        <v>1.760916992192486E-4</v>
      </c>
      <c r="M1403" s="107">
        <f>M677/SUMIFS(M$3:M$722,$B$3:$B$722,$B1403)*SUMIFS(Calculations!$E$3:$E$53,Calculations!$A$3:$A$53,$B1403)</f>
        <v>1.698617885774337E-4</v>
      </c>
      <c r="N1403" s="107">
        <f>N677/SUMIFS(N$3:N$722,$B$3:$B$722,$B1403)*SUMIFS(Calculations!$E$3:$E$53,Calculations!$A$3:$A$53,$B1403)</f>
        <v>1.6400105529934073E-4</v>
      </c>
      <c r="O1403" s="107">
        <f>O677/SUMIFS(O$3:O$722,$B$3:$B$722,$B1403)*SUMIFS(Calculations!$E$3:$E$53,Calculations!$A$3:$A$53,$B1403)</f>
        <v>1.6110992793622367E-4</v>
      </c>
      <c r="P1403" s="107">
        <f>P677/SUMIFS(P$3:P$722,$B$3:$B$722,$B1403)*SUMIFS(Calculations!$E$3:$E$53,Calculations!$A$3:$A$53,$B1403)</f>
        <v>1.5829129474100449E-4</v>
      </c>
      <c r="Q1403" s="107">
        <f>Q677/SUMIFS(Q$3:Q$722,$B$3:$B$722,$B1403)*SUMIFS(Calculations!$E$3:$E$53,Calculations!$A$3:$A$53,$B1403)</f>
        <v>1.9343855640637089E-2</v>
      </c>
      <c r="R1403" s="107">
        <f>R677/SUMIFS(R$3:R$722,$B$3:$B$722,$B1403)*SUMIFS(Calculations!$E$3:$E$53,Calculations!$A$3:$A$53,$B1403)</f>
        <v>3.7432516565786687E-2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0.25824446801977796</v>
      </c>
      <c r="G1435" s="107">
        <f>G709/SUMIFS(G$3:G$722,$B$3:$B$722,$B1435)*SUMIFS(Calculations!$E$3:$E$53,Calculations!$A$3:$A$53,$B1435)</f>
        <v>0.25072328468329824</v>
      </c>
      <c r="H1435" s="107">
        <f>H709/SUMIFS(H$3:H$722,$B$3:$B$722,$B1435)*SUMIFS(Calculations!$E$3:$E$53,Calculations!$A$3:$A$53,$B1435)</f>
        <v>0.24366128122913905</v>
      </c>
      <c r="I1435" s="107">
        <f>I709/SUMIFS(I$3:I$722,$B$3:$B$722,$B1435)*SUMIFS(Calculations!$E$3:$E$53,Calculations!$A$3:$A$53,$B1435)</f>
        <v>0.24639821899148695</v>
      </c>
      <c r="J1435" s="107">
        <f>J709/SUMIFS(J$3:J$722,$B$3:$B$722,$B1435)*SUMIFS(Calculations!$E$3:$E$53,Calculations!$A$3:$A$53,$B1435)</f>
        <v>0.24893680396217391</v>
      </c>
      <c r="K1435" s="107">
        <f>K709/SUMIFS(K$3:K$722,$B$3:$B$722,$B1435)*SUMIFS(Calculations!$E$3:$E$53,Calculations!$A$3:$A$53,$B1435)</f>
        <v>0.2494631754591374</v>
      </c>
      <c r="L1435" s="107">
        <f>L709/SUMIFS(L$3:L$722,$B$3:$B$722,$B1435)*SUMIFS(Calculations!$E$3:$E$53,Calculations!$A$3:$A$53,$B1435)</f>
        <v>0.24997809444969377</v>
      </c>
      <c r="M1435" s="107">
        <f>M709/SUMIFS(M$3:M$722,$B$3:$B$722,$B1435)*SUMIFS(Calculations!$E$3:$E$53,Calculations!$A$3:$A$53,$B1435)</f>
        <v>0.25031149845788647</v>
      </c>
      <c r="N1435" s="107">
        <f>N709/SUMIFS(N$3:N$722,$B$3:$B$722,$B1435)*SUMIFS(Calculations!$E$3:$E$53,Calculations!$A$3:$A$53,$B1435)</f>
        <v>0.25064120951727686</v>
      </c>
      <c r="O1435" s="107">
        <f>O709/SUMIFS(O$3:O$722,$B$3:$B$722,$B1435)*SUMIFS(Calculations!$E$3:$E$53,Calculations!$A$3:$A$53,$B1435)</f>
        <v>0.24563181270321952</v>
      </c>
      <c r="P1435" s="107">
        <f>P709/SUMIFS(P$3:P$722,$B$3:$B$722,$B1435)*SUMIFS(Calculations!$E$3:$E$53,Calculations!$A$3:$A$53,$B1435)</f>
        <v>0.24038514951031895</v>
      </c>
      <c r="Q1435" s="107">
        <f>Q709/SUMIFS(Q$3:Q$722,$B$3:$B$722,$B1435)*SUMIFS(Calculations!$E$3:$E$53,Calculations!$A$3:$A$53,$B1435)</f>
        <v>0.24087979101219006</v>
      </c>
      <c r="R1435" s="107">
        <f>R709/SUMIFS(R$3:R$722,$B$3:$B$722,$B1435)*SUMIFS(Calculations!$E$3:$E$53,Calculations!$A$3:$A$53,$B1435)</f>
        <v>0.24137876689576573</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5.2657132131553154E-3</v>
      </c>
      <c r="G1438" s="107">
        <f>G712/SUMIFS(G$3:G$722,$B$3:$B$722,$B1438)*SUMIFS(Calculations!$E$3:$E$53,Calculations!$A$3:$A$53,$B1438)</f>
        <v>5.0999120334637394E-3</v>
      </c>
      <c r="H1438" s="107">
        <f>H712/SUMIFS(H$3:H$722,$B$3:$B$722,$B1438)*SUMIFS(Calculations!$E$3:$E$53,Calculations!$A$3:$A$53,$B1438)</f>
        <v>4.9442332723828265E-3</v>
      </c>
      <c r="I1438" s="107">
        <f>I712/SUMIFS(I$3:I$722,$B$3:$B$722,$B1438)*SUMIFS(Calculations!$E$3:$E$53,Calculations!$A$3:$A$53,$B1438)</f>
        <v>4.7583365334570452E-3</v>
      </c>
      <c r="J1438" s="107">
        <f>J712/SUMIFS(J$3:J$722,$B$3:$B$722,$B1438)*SUMIFS(Calculations!$E$3:$E$53,Calculations!$A$3:$A$53,$B1438)</f>
        <v>4.5859122006757722E-3</v>
      </c>
      <c r="K1438" s="107">
        <f>K712/SUMIFS(K$3:K$722,$B$3:$B$722,$B1438)*SUMIFS(Calculations!$E$3:$E$53,Calculations!$A$3:$A$53,$B1438)</f>
        <v>4.535474604740462E-3</v>
      </c>
      <c r="L1438" s="107">
        <f>L712/SUMIFS(L$3:L$722,$B$3:$B$722,$B1438)*SUMIFS(Calculations!$E$3:$E$53,Calculations!$A$3:$A$53,$B1438)</f>
        <v>4.4861344027444924E-3</v>
      </c>
      <c r="M1438" s="107">
        <f>M712/SUMIFS(M$3:M$722,$B$3:$B$722,$B1438)*SUMIFS(Calculations!$E$3:$E$53,Calculations!$A$3:$A$53,$B1438)</f>
        <v>4.4611507076373954E-3</v>
      </c>
      <c r="N1438" s="107">
        <f>N712/SUMIFS(N$3:N$722,$B$3:$B$722,$B1438)*SUMIFS(Calculations!$E$3:$E$53,Calculations!$A$3:$A$53,$B1438)</f>
        <v>4.436443744377112E-3</v>
      </c>
      <c r="O1438" s="107">
        <f>O712/SUMIFS(O$3:O$722,$B$3:$B$722,$B1438)*SUMIFS(Calculations!$E$3:$E$53,Calculations!$A$3:$A$53,$B1438)</f>
        <v>4.5390775961150782E-3</v>
      </c>
      <c r="P1438" s="107">
        <f>P712/SUMIFS(P$3:P$722,$B$3:$B$722,$B1438)*SUMIFS(Calculations!$E$3:$E$53,Calculations!$A$3:$A$53,$B1438)</f>
        <v>4.6465726244083235E-3</v>
      </c>
      <c r="Q1438" s="107">
        <f>Q712/SUMIFS(Q$3:Q$722,$B$3:$B$722,$B1438)*SUMIFS(Calculations!$E$3:$E$53,Calculations!$A$3:$A$53,$B1438)</f>
        <v>4.6668420154913261E-3</v>
      </c>
      <c r="R1438" s="107">
        <f>R712/SUMIFS(R$3:R$722,$B$3:$B$722,$B1438)*SUMIFS(Calculations!$E$3:$E$53,Calculations!$A$3:$A$53,$B1438)</f>
        <v>4.6872890206191295E-3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2.7013394107913889E-2</v>
      </c>
      <c r="G1440" s="107">
        <f>G714/SUMIFS(G$3:G$722,$B$3:$B$722,$B1440)*SUMIFS(Calculations!$E$3:$E$53,Calculations!$A$3:$A$53,$B1440)</f>
        <v>3.5068419489786777E-2</v>
      </c>
      <c r="H1440" s="107">
        <f>H714/SUMIFS(H$3:H$722,$B$3:$B$722,$B1440)*SUMIFS(Calculations!$E$3:$E$53,Calculations!$A$3:$A$53,$B1440)</f>
        <v>4.263167310630489E-2</v>
      </c>
      <c r="I1440" s="107">
        <f>I714/SUMIFS(I$3:I$722,$B$3:$B$722,$B1440)*SUMIFS(Calculations!$E$3:$E$53,Calculations!$A$3:$A$53,$B1440)</f>
        <v>4.1040694938484661E-2</v>
      </c>
      <c r="J1440" s="107">
        <f>J714/SUMIFS(J$3:J$722,$B$3:$B$722,$B1440)*SUMIFS(Calculations!$E$3:$E$53,Calculations!$A$3:$A$53,$B1440)</f>
        <v>3.9565018976436182E-2</v>
      </c>
      <c r="K1440" s="107">
        <f>K714/SUMIFS(K$3:K$722,$B$3:$B$722,$B1440)*SUMIFS(Calculations!$E$3:$E$53,Calculations!$A$3:$A$53,$B1440)</f>
        <v>3.9181628256937065E-2</v>
      </c>
      <c r="L1440" s="107">
        <f>L714/SUMIFS(L$3:L$722,$B$3:$B$722,$B1440)*SUMIFS(Calculations!$E$3:$E$53,Calculations!$A$3:$A$53,$B1440)</f>
        <v>3.8806579145402705E-2</v>
      </c>
      <c r="M1440" s="107">
        <f>M714/SUMIFS(M$3:M$722,$B$3:$B$722,$B1440)*SUMIFS(Calculations!$E$3:$E$53,Calculations!$A$3:$A$53,$B1440)</f>
        <v>3.8595950618316027E-2</v>
      </c>
      <c r="N1440" s="107">
        <f>N714/SUMIFS(N$3:N$722,$B$3:$B$722,$B1440)*SUMIFS(Calculations!$E$3:$E$53,Calculations!$A$3:$A$53,$B1440)</f>
        <v>3.838765511767088E-2</v>
      </c>
      <c r="O1440" s="107">
        <f>O714/SUMIFS(O$3:O$722,$B$3:$B$722,$B1440)*SUMIFS(Calculations!$E$3:$E$53,Calculations!$A$3:$A$53,$B1440)</f>
        <v>4.3571272063731521E-2</v>
      </c>
      <c r="P1440" s="107">
        <f>P714/SUMIFS(P$3:P$722,$B$3:$B$722,$B1440)*SUMIFS(Calculations!$E$3:$E$53,Calculations!$A$3:$A$53,$B1440)</f>
        <v>4.9000407196462967E-2</v>
      </c>
      <c r="Q1440" s="107">
        <f>Q714/SUMIFS(Q$3:Q$722,$B$3:$B$722,$B1440)*SUMIFS(Calculations!$E$3:$E$53,Calculations!$A$3:$A$53,$B1440)</f>
        <v>4.8557862391221375E-2</v>
      </c>
      <c r="R1440" s="107">
        <f>R714/SUMIFS(R$3:R$722,$B$3:$B$722,$B1440)*SUMIFS(Calculations!$E$3:$E$53,Calculations!$A$3:$A$53,$B1440)</f>
        <v>4.8111439710589093E-2</v>
      </c>
    </row>
    <row r="1441" spans="2:18" ht="15.75" customHeight="1">
      <c r="B1441" s="107" t="s">
        <v>584</v>
      </c>
      <c r="C1441" s="107" t="s">
        <v>448</v>
      </c>
      <c r="D1441" s="107" t="s">
        <v>644</v>
      </c>
      <c r="E1441" s="107" t="str">
        <f t="shared" si="311"/>
        <v>natural gas nonpeaker</v>
      </c>
      <c r="F1441" s="107">
        <f>F715/SUMIFS(F$3:F$722,$B$3:$B$722,$B1441)*SUMIFS(Calculations!$E$3:$E$53,Calculations!$A$3:$A$53,$B1441)</f>
        <v>4.682756949251984E-3</v>
      </c>
      <c r="G1441" s="107">
        <f>G715/SUMIFS(G$3:G$722,$B$3:$B$722,$B1441)*SUMIFS(Calculations!$E$3:$E$53,Calculations!$A$3:$A$53,$B1441)</f>
        <v>4.3488844214403036E-3</v>
      </c>
      <c r="H1441" s="107">
        <f>H715/SUMIFS(H$3:H$722,$B$3:$B$722,$B1441)*SUMIFS(Calculations!$E$3:$E$53,Calculations!$A$3:$A$53,$B1441)</f>
        <v>4.0353953281457768E-3</v>
      </c>
      <c r="I1441" s="107">
        <f>I715/SUMIFS(I$3:I$722,$B$3:$B$722,$B1441)*SUMIFS(Calculations!$E$3:$E$53,Calculations!$A$3:$A$53,$B1441)</f>
        <v>3.1131835089666924E-3</v>
      </c>
      <c r="J1441" s="107">
        <f>J715/SUMIFS(J$3:J$722,$B$3:$B$722,$B1441)*SUMIFS(Calculations!$E$3:$E$53,Calculations!$A$3:$A$53,$B1441)</f>
        <v>2.2578067093314792E-3</v>
      </c>
      <c r="K1441" s="107">
        <f>K715/SUMIFS(K$3:K$722,$B$3:$B$722,$B1441)*SUMIFS(Calculations!$E$3:$E$53,Calculations!$A$3:$A$53,$B1441)</f>
        <v>2.1708017879619288E-3</v>
      </c>
      <c r="L1441" s="107">
        <f>L715/SUMIFS(L$3:L$722,$B$3:$B$722,$B1441)*SUMIFS(Calculations!$E$3:$E$53,Calculations!$A$3:$A$53,$B1441)</f>
        <v>2.0856898726255425E-3</v>
      </c>
      <c r="M1441" s="107">
        <f>M715/SUMIFS(M$3:M$722,$B$3:$B$722,$B1441)*SUMIFS(Calculations!$E$3:$E$53,Calculations!$A$3:$A$53,$B1441)</f>
        <v>1.979463231801923E-3</v>
      </c>
      <c r="N1441" s="107">
        <f>N715/SUMIFS(N$3:N$722,$B$3:$B$722,$B1441)*SUMIFS(Calculations!$E$3:$E$53,Calculations!$A$3:$A$53,$B1441)</f>
        <v>1.8744132101441156E-3</v>
      </c>
      <c r="O1441" s="107">
        <f>O715/SUMIFS(O$3:O$722,$B$3:$B$722,$B1441)*SUMIFS(Calculations!$E$3:$E$53,Calculations!$A$3:$A$53,$B1441)</f>
        <v>1.5589513116285507E-3</v>
      </c>
      <c r="P1441" s="107">
        <f>P715/SUMIFS(P$3:P$722,$B$3:$B$722,$B1441)*SUMIFS(Calculations!$E$3:$E$53,Calculations!$A$3:$A$53,$B1441)</f>
        <v>1.2285477933727123E-3</v>
      </c>
      <c r="Q1441" s="107">
        <f>Q715/SUMIFS(Q$3:Q$722,$B$3:$B$722,$B1441)*SUMIFS(Calculations!$E$3:$E$53,Calculations!$A$3:$A$53,$B1441)</f>
        <v>1.1345835003332186E-3</v>
      </c>
      <c r="R1441" s="107">
        <f>R715/SUMIFS(R$3:R$722,$B$3:$B$722,$B1441)*SUMIFS(Calculations!$E$3:$E$53,Calculations!$A$3:$A$53,$B1441)</f>
        <v>1.0397958289255558E-3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3.8323023153009031E-6</v>
      </c>
      <c r="N1442" s="107">
        <f>N716/SUMIFS(N$3:N$722,$B$3:$B$722,$B1442)*SUMIFS(Calculations!$E$3:$E$53,Calculations!$A$3:$A$53,$B1442)</f>
        <v>7.6221561419890639E-6</v>
      </c>
      <c r="O1442" s="107">
        <f>O716/SUMIFS(O$3:O$722,$B$3:$B$722,$B1442)*SUMIFS(Calculations!$E$3:$E$53,Calculations!$A$3:$A$53,$B1442)</f>
        <v>3.8992445494258234E-6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3.0527789986467363E-5</v>
      </c>
      <c r="G1446" s="107">
        <f>G720/SUMIFS(G$3:G$722,$B$3:$B$722,$B1446)*SUMIFS(Calculations!$E$3:$E$53,Calculations!$A$3:$A$53,$B1446)</f>
        <v>3.8623068711917232E-5</v>
      </c>
      <c r="H1446" s="107">
        <f>H720/SUMIFS(H$3:H$722,$B$3:$B$722,$B1446)*SUMIFS(Calculations!$E$3:$E$53,Calculations!$A$3:$A$53,$B1446)</f>
        <v>4.6224118143091708E-5</v>
      </c>
      <c r="I1446" s="107">
        <f>I720/SUMIFS(I$3:I$722,$B$3:$B$722,$B1446)*SUMIFS(Calculations!$E$3:$E$53,Calculations!$A$3:$A$53,$B1446)</f>
        <v>5.561444611605691E-5</v>
      </c>
      <c r="J1446" s="107">
        <f>J720/SUMIFS(J$3:J$722,$B$3:$B$722,$B1446)*SUMIFS(Calculations!$E$3:$E$53,Calculations!$A$3:$A$53,$B1446)</f>
        <v>6.4324233305934823E-5</v>
      </c>
      <c r="K1446" s="107">
        <f>K720/SUMIFS(K$3:K$722,$B$3:$B$722,$B1446)*SUMIFS(Calculations!$E$3:$E$53,Calculations!$A$3:$A$53,$B1446)</f>
        <v>7.7099189214390455E-5</v>
      </c>
      <c r="L1446" s="107">
        <f>L720/SUMIFS(L$3:L$722,$B$3:$B$722,$B1446)*SUMIFS(Calculations!$E$3:$E$53,Calculations!$A$3:$A$53,$B1446)</f>
        <v>8.9596194539965965E-5</v>
      </c>
      <c r="M1446" s="107">
        <f>M720/SUMIFS(M$3:M$722,$B$3:$B$722,$B1446)*SUMIFS(Calculations!$E$3:$E$53,Calculations!$A$3:$A$53,$B1446)</f>
        <v>1.0596030734842084E-4</v>
      </c>
      <c r="N1446" s="107">
        <f>N720/SUMIFS(N$3:N$722,$B$3:$B$722,$B1446)*SUMIFS(Calculations!$E$3:$E$53,Calculations!$A$3:$A$53,$B1446)</f>
        <v>1.2214316309543932E-4</v>
      </c>
      <c r="O1446" s="107">
        <f>O720/SUMIFS(O$3:O$722,$B$3:$B$722,$B1446)*SUMIFS(Calculations!$E$3:$E$53,Calculations!$A$3:$A$53,$B1446)</f>
        <v>1.4478169727322808E-4</v>
      </c>
      <c r="P1446" s="107">
        <f>P720/SUMIFS(P$3:P$722,$B$3:$B$722,$B1446)*SUMIFS(Calculations!$E$3:$E$53,Calculations!$A$3:$A$53,$B1446)</f>
        <v>1.6849248889558744E-4</v>
      </c>
      <c r="Q1446" s="107">
        <f>Q720/SUMIFS(Q$3:Q$722,$B$3:$B$722,$B1446)*SUMIFS(Calculations!$E$3:$E$53,Calculations!$A$3:$A$53,$B1446)</f>
        <v>1.9083145557541203E-4</v>
      </c>
      <c r="R1446" s="107">
        <f>R720/SUMIFS(R$3:R$722,$B$3:$B$722,$B1446)*SUMIFS(Calculations!$E$3:$E$53,Calculations!$A$3:$A$53,$B1446)</f>
        <v>2.1336617131412306E-4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1.3252619001367046E-3</v>
      </c>
      <c r="G1448" s="107">
        <f>G722/SUMIFS(G$3:G$722,$B$3:$B$722,$B1448)*SUMIFS(Calculations!$E$3:$E$53,Calculations!$A$3:$A$53,$B1448)</f>
        <v>1.2829982835213423E-3</v>
      </c>
      <c r="H1448" s="107">
        <f>H722/SUMIFS(H$3:H$722,$B$3:$B$722,$B1448)*SUMIFS(Calculations!$E$3:$E$53,Calculations!$A$3:$A$53,$B1448)</f>
        <v>1.2433149261066505E-3</v>
      </c>
      <c r="I1448" s="107">
        <f>I722/SUMIFS(I$3:I$722,$B$3:$B$722,$B1448)*SUMIFS(Calculations!$E$3:$E$53,Calculations!$A$3:$A$53,$B1448)</f>
        <v>1.1960735617108998E-3</v>
      </c>
      <c r="J1448" s="107">
        <f>J722/SUMIFS(J$3:J$722,$B$3:$B$722,$B1448)*SUMIFS(Calculations!$E$3:$E$53,Calculations!$A$3:$A$53,$B1448)</f>
        <v>1.1522558982990285E-3</v>
      </c>
      <c r="K1448" s="107">
        <f>K722/SUMIFS(K$3:K$722,$B$3:$B$722,$B1448)*SUMIFS(Calculations!$E$3:$E$53,Calculations!$A$3:$A$53,$B1448)</f>
        <v>1.13394268223109E-3</v>
      </c>
      <c r="L1448" s="107">
        <f>L722/SUMIFS(L$3:L$722,$B$3:$B$722,$B1448)*SUMIFS(Calculations!$E$3:$E$53,Calculations!$A$3:$A$53,$B1448)</f>
        <v>1.1160279152158893E-3</v>
      </c>
      <c r="M1448" s="107">
        <f>M722/SUMIFS(M$3:M$722,$B$3:$B$722,$B1448)*SUMIFS(Calculations!$E$3:$E$53,Calculations!$A$3:$A$53,$B1448)</f>
        <v>1.1042663549168115E-3</v>
      </c>
      <c r="N1448" s="107">
        <f>N722/SUMIFS(N$3:N$722,$B$3:$B$722,$B1448)*SUMIFS(Calculations!$E$3:$E$53,Calculations!$A$3:$A$53,$B1448)</f>
        <v>1.092635071515887E-3</v>
      </c>
      <c r="O1448" s="107">
        <f>O722/SUMIFS(O$3:O$722,$B$3:$B$722,$B1448)*SUMIFS(Calculations!$E$3:$E$53,Calculations!$A$3:$A$53,$B1448)</f>
        <v>1.112327363704999E-3</v>
      </c>
      <c r="P1448" s="107">
        <f>P722/SUMIFS(P$3:P$722,$B$3:$B$722,$B1448)*SUMIFS(Calculations!$E$3:$E$53,Calculations!$A$3:$A$53,$B1448)</f>
        <v>1.132952366763755E-3</v>
      </c>
      <c r="Q1448" s="107">
        <f>Q722/SUMIFS(Q$3:Q$722,$B$3:$B$722,$B1448)*SUMIFS(Calculations!$E$3:$E$53,Calculations!$A$3:$A$53,$B1448)</f>
        <v>1.1322116054109279E-3</v>
      </c>
      <c r="R1448" s="107">
        <f>R722/SUMIFS(R$3:R$722,$B$3:$B$722,$B1448)*SUMIFS(Calculations!$E$3:$E$53,Calculations!$A$3:$A$53,$B1448)</f>
        <v>1.1314643530086377E-3</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0.99999999999999989</v>
      </c>
      <c r="J1449" s="95">
        <f t="shared" si="312"/>
        <v>1.0000000000000002</v>
      </c>
      <c r="K1449" s="95">
        <f t="shared" si="312"/>
        <v>1</v>
      </c>
      <c r="L1449" s="95">
        <f t="shared" si="312"/>
        <v>1</v>
      </c>
      <c r="M1449" s="95">
        <f t="shared" si="312"/>
        <v>1.0000000000000002</v>
      </c>
      <c r="N1449" s="95">
        <f t="shared" si="312"/>
        <v>1.0000000000000002</v>
      </c>
      <c r="O1449" s="95">
        <f t="shared" si="312"/>
        <v>1.0000000000000002</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WA</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4357</v>
      </c>
      <c r="R15" s="91">
        <f t="shared" si="2"/>
        <v>0.4702588949370648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609.54989999999998</v>
      </c>
      <c r="R37" s="91">
        <f t="shared" si="2"/>
        <v>6.5789823819829771E-2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ID</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ID</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ID</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ID</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2843</v>
      </c>
      <c r="R50" s="91">
        <f t="shared" si="2"/>
        <v>0.30685013502549352</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1455.5592705199999</v>
      </c>
      <c r="R53" s="91">
        <f t="shared" si="2"/>
        <v>0.15710114621761195</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9265.1091705199997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WY</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WY</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ND</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9265.1091705199997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0.4702588949370648</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6.5789823819829771E-2</v>
      </c>
      <c r="D31" s="91">
        <f t="shared" si="0"/>
        <v>6.5789823819829771E-2</v>
      </c>
      <c r="E31" s="91">
        <f t="shared" si="1"/>
        <v>0.1241924086899273</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0.30685013502549352</v>
      </c>
      <c r="D50" s="91">
        <f t="shared" si="0"/>
        <v>0.30685013502549352</v>
      </c>
      <c r="E50" s="91">
        <f t="shared" si="1"/>
        <v>0.57924546932985044</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0.15710114621761195</v>
      </c>
      <c r="D53" s="91">
        <f t="shared" si="0"/>
        <v>0.15710114621761195</v>
      </c>
      <c r="E53" s="91">
        <f t="shared" si="1"/>
        <v>0.2965621219802223</v>
      </c>
    </row>
    <row r="54" spans="1:33" ht="15.75" customHeight="1">
      <c r="A54" s="112" t="s">
        <v>617</v>
      </c>
      <c r="B54" s="95">
        <f>SUM(B3:B53)</f>
        <v>25</v>
      </c>
      <c r="C54" s="95">
        <f>SUM(C3:C53)</f>
        <v>1</v>
      </c>
      <c r="D54" s="95">
        <f>SUM(D3:D53)</f>
        <v>0.52974110506293526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0.34505841176346863</v>
      </c>
      <c r="C60" s="91">
        <f>SUMIFS('ReEDs Generation Data'!H$729:H$1448,'ReEDs Generation Data'!$E$729:$E$1448,Calculations!$A60)</f>
        <v>0.32474327126954572</v>
      </c>
      <c r="D60" s="91">
        <f>SUMIFS('ReEDs Generation Data'!I$729:I$1448,'ReEDs Generation Data'!$E$729:$E$1448,Calculations!$A60)</f>
        <v>0.33138493788583684</v>
      </c>
      <c r="E60" s="91">
        <f>SUMIFS('ReEDs Generation Data'!J$729:J$1448,'ReEDs Generation Data'!$E$729:$E$1448,Calculations!$A60)</f>
        <v>0.33771988516642815</v>
      </c>
      <c r="F60" s="91">
        <f>SUMIFS('ReEDs Generation Data'!K$729:K$1448,'ReEDs Generation Data'!$E$729:$E$1448,Calculations!$A60)</f>
        <v>0.34000103714079233</v>
      </c>
      <c r="G60" s="91">
        <f>SUMIFS('ReEDs Generation Data'!L$729:L$1448,'ReEDs Generation Data'!$E$729:$E$1448,Calculations!$A60)</f>
        <v>0.34222493437305573</v>
      </c>
      <c r="H60" s="91">
        <f>SUMIFS('ReEDs Generation Data'!M$729:M$1448,'ReEDs Generation Data'!$E$729:$E$1448,Calculations!$A60)</f>
        <v>0.33084786317739229</v>
      </c>
      <c r="I60" s="91">
        <f>SUMIFS('ReEDs Generation Data'!N$729:N$1448,'ReEDs Generation Data'!$E$729:$E$1448,Calculations!$A60)</f>
        <v>0.3201778337058348</v>
      </c>
      <c r="J60" s="91">
        <f>SUMIFS('ReEDs Generation Data'!O$729:O$1448,'ReEDs Generation Data'!$E$729:$E$1448,Calculations!$A60)</f>
        <v>0.31375265207065139</v>
      </c>
      <c r="K60" s="91">
        <f>SUMIFS('ReEDs Generation Data'!P$729:P$1448,'ReEDs Generation Data'!$E$729:$E$1448,Calculations!$A60)</f>
        <v>0.30712880543328808</v>
      </c>
      <c r="L60" s="91">
        <f>SUMIFS('ReEDs Generation Data'!Q$729:Q$1448,'ReEDs Generation Data'!$E$729:$E$1448,Calculations!$A60)</f>
        <v>0.30639725370945436</v>
      </c>
      <c r="M60" s="91">
        <f>SUMIFS('ReEDs Generation Data'!R$729:R$1448,'ReEDs Generation Data'!$E$729:$E$1448,Calculations!$A60)</f>
        <v>0.30570396461565402</v>
      </c>
    </row>
    <row r="61" spans="1:33" ht="15.75" customHeight="1">
      <c r="A61" s="111" t="s">
        <v>633</v>
      </c>
      <c r="B61" s="91">
        <f>SUMIFS('ReEDs Generation Data'!G$729:G$1448,'ReEDs Generation Data'!$E$729:$E$1448,Calculations!$A61)</f>
        <v>3.3488655419542893E-2</v>
      </c>
      <c r="C61" s="91">
        <f>SUMIFS('ReEDs Generation Data'!H$729:H$1448,'ReEDs Generation Data'!$E$729:$E$1448,Calculations!$A61)</f>
        <v>2.9662020913022356E-2</v>
      </c>
      <c r="D61" s="91">
        <f>SUMIFS('ReEDs Generation Data'!I$729:I$1448,'ReEDs Generation Data'!$E$729:$E$1448,Calculations!$A61)</f>
        <v>3.4153180022461434E-2</v>
      </c>
      <c r="E61" s="91">
        <f>SUMIFS('ReEDs Generation Data'!J$729:J$1448,'ReEDs Generation Data'!$E$729:$E$1448,Calculations!$A61)</f>
        <v>3.856910930871827E-2</v>
      </c>
      <c r="F61" s="91">
        <f>SUMIFS('ReEDs Generation Data'!K$729:K$1448,'ReEDs Generation Data'!$E$729:$E$1448,Calculations!$A61)</f>
        <v>3.9749325881780172E-2</v>
      </c>
      <c r="G61" s="91">
        <f>SUMIFS('ReEDs Generation Data'!L$729:L$1448,'ReEDs Generation Data'!$E$729:$E$1448,Calculations!$A61)</f>
        <v>4.0929022755294704E-2</v>
      </c>
      <c r="H61" s="91">
        <f>SUMIFS('ReEDs Generation Data'!M$729:M$1448,'ReEDs Generation Data'!$E$729:$E$1448,Calculations!$A61)</f>
        <v>6.424861676078597E-2</v>
      </c>
      <c r="I61" s="91">
        <f>SUMIFS('ReEDs Generation Data'!N$729:N$1448,'ReEDs Generation Data'!$E$729:$E$1448,Calculations!$A61)</f>
        <v>8.6181245557212224E-2</v>
      </c>
      <c r="J61" s="91">
        <f>SUMIFS('ReEDs Generation Data'!O$729:O$1448,'ReEDs Generation Data'!$E$729:$E$1448,Calculations!$A61)</f>
        <v>9.2458520256918017E-2</v>
      </c>
      <c r="K61" s="91">
        <f>SUMIFS('ReEDs Generation Data'!P$729:P$1448,'ReEDs Generation Data'!$E$729:$E$1448,Calculations!$A61)</f>
        <v>9.8555543771467052E-2</v>
      </c>
      <c r="L61" s="91">
        <f>SUMIFS('ReEDs Generation Data'!Q$729:Q$1448,'ReEDs Generation Data'!$E$729:$E$1448,Calculations!$A61)</f>
        <v>8.6061168868939525E-2</v>
      </c>
      <c r="M61" s="91">
        <f>SUMIFS('ReEDs Generation Data'!R$729:R$1448,'ReEDs Generation Data'!$E$729:$E$1448,Calculations!$A61)</f>
        <v>7.4274943676823676E-2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4.5056563822052809E-2</v>
      </c>
      <c r="C62" s="91">
        <f>SUMIFS('ReEDs Generation Data'!H$729:H$1448,'ReEDs Generation Data'!$E$729:$E$1448,Calculations!$A62)</f>
        <v>4.5379244474313657E-2</v>
      </c>
      <c r="D62" s="91">
        <f>SUMIFS('ReEDs Generation Data'!I$729:I$1448,'ReEDs Generation Data'!$E$729:$E$1448,Calculations!$A62)</f>
        <v>4.4775900882958346E-2</v>
      </c>
      <c r="E62" s="91">
        <f>SUMIFS('ReEDs Generation Data'!J$729:J$1448,'ReEDs Generation Data'!$E$729:$E$1448,Calculations!$A62)</f>
        <v>4.4188390392980892E-2</v>
      </c>
      <c r="F62" s="91">
        <f>SUMIFS('ReEDs Generation Data'!K$729:K$1448,'ReEDs Generation Data'!$E$729:$E$1448,Calculations!$A62)</f>
        <v>4.4145852122521957E-2</v>
      </c>
      <c r="G62" s="91">
        <f>SUMIFS('ReEDs Generation Data'!L$729:L$1448,'ReEDs Generation Data'!$E$729:$E$1448,Calculations!$A62)</f>
        <v>4.4103395672839024E-2</v>
      </c>
      <c r="H62" s="91">
        <f>SUMIFS('ReEDs Generation Data'!M$729:M$1448,'ReEDs Generation Data'!$E$729:$E$1448,Calculations!$A62)</f>
        <v>4.275673659880308E-2</v>
      </c>
      <c r="I62" s="91">
        <f>SUMIFS('ReEDs Generation Data'!N$729:N$1448,'ReEDs Generation Data'!$E$729:$E$1448,Calculations!$A62)</f>
        <v>4.1489878997913128E-2</v>
      </c>
      <c r="J62" s="91">
        <f>SUMIFS('ReEDs Generation Data'!O$729:O$1448,'ReEDs Generation Data'!$E$729:$E$1448,Calculations!$A62)</f>
        <v>4.0963101347011012E-2</v>
      </c>
      <c r="K62" s="91">
        <f>SUMIFS('ReEDs Generation Data'!P$729:P$1448,'ReEDs Generation Data'!$E$729:$E$1448,Calculations!$A62)</f>
        <v>4.0449532490697646E-2</v>
      </c>
      <c r="L62" s="91">
        <f>SUMIFS('ReEDs Generation Data'!Q$729:Q$1448,'ReEDs Generation Data'!$E$729:$E$1448,Calculations!$A62)</f>
        <v>3.9259186340401986E-2</v>
      </c>
      <c r="M62" s="91">
        <f>SUMIFS('ReEDs Generation Data'!R$729:R$1448,'ReEDs Generation Data'!$E$729:$E$1448,Calculations!$A62)</f>
        <v>3.8136896294195387E-2</v>
      </c>
    </row>
    <row r="63" spans="1:33" ht="15.75" customHeight="1">
      <c r="A63" s="111" t="s">
        <v>101</v>
      </c>
      <c r="B63" s="91">
        <f>SUMIFS('ReEDs Generation Data'!G$729:G$1448,'ReEDs Generation Data'!$E$729:$E$1448,Calculations!$A63)</f>
        <v>0.4642965122096035</v>
      </c>
      <c r="C63" s="91">
        <f>SUMIFS('ReEDs Generation Data'!H$729:H$1448,'ReEDs Generation Data'!$E$729:$E$1448,Calculations!$A63)</f>
        <v>0.4762990710844846</v>
      </c>
      <c r="D63" s="91">
        <f>SUMIFS('ReEDs Generation Data'!I$729:I$1448,'ReEDs Generation Data'!$E$729:$E$1448,Calculations!$A63)</f>
        <v>0.46848574735591764</v>
      </c>
      <c r="E63" s="91">
        <f>SUMIFS('ReEDs Generation Data'!J$729:J$1448,'ReEDs Generation Data'!$E$729:$E$1448,Calculations!$A63)</f>
        <v>0.46088646245132453</v>
      </c>
      <c r="F63" s="91">
        <f>SUMIFS('ReEDs Generation Data'!K$729:K$1448,'ReEDs Generation Data'!$E$729:$E$1448,Calculations!$A63)</f>
        <v>0.45854190523022437</v>
      </c>
      <c r="G63" s="91">
        <f>SUMIFS('ReEDs Generation Data'!L$729:L$1448,'ReEDs Generation Data'!$E$729:$E$1448,Calculations!$A63)</f>
        <v>0.45622117235196535</v>
      </c>
      <c r="H63" s="91">
        <f>SUMIFS('ReEDs Generation Data'!M$729:M$1448,'ReEDs Generation Data'!$E$729:$E$1448,Calculations!$A63)</f>
        <v>0.44690251114974688</v>
      </c>
      <c r="I63" s="91">
        <f>SUMIFS('ReEDs Generation Data'!N$729:N$1448,'ReEDs Generation Data'!$E$729:$E$1448,Calculations!$A63)</f>
        <v>0.43809969897674705</v>
      </c>
      <c r="J63" s="91">
        <f>SUMIFS('ReEDs Generation Data'!O$729:O$1448,'ReEDs Generation Data'!$E$729:$E$1448,Calculations!$A63)</f>
        <v>0.43444783835585543</v>
      </c>
      <c r="K63" s="91">
        <f>SUMIFS('ReEDs Generation Data'!P$729:P$1448,'ReEDs Generation Data'!$E$729:$E$1448,Calculations!$A63)</f>
        <v>0.43089089637491085</v>
      </c>
      <c r="L63" s="91">
        <f>SUMIFS('ReEDs Generation Data'!Q$729:Q$1448,'ReEDs Generation Data'!$E$729:$E$1448,Calculations!$A63)</f>
        <v>0.42037342452110105</v>
      </c>
      <c r="M63" s="91">
        <f>SUMIFS('ReEDs Generation Data'!R$729:R$1448,'ReEDs Generation Data'!$E$729:$E$1448,Calculations!$A63)</f>
        <v>0.41050707210055265</v>
      </c>
    </row>
    <row r="64" spans="1:33" ht="15.75" customHeight="1">
      <c r="A64" s="111" t="s">
        <v>100</v>
      </c>
      <c r="B64" s="91">
        <f>SUMIFS('ReEDs Generation Data'!G$729:G$1448,'ReEDs Generation Data'!$E$729:$E$1448,Calculations!$A64)</f>
        <v>0.10798476996395184</v>
      </c>
      <c r="C64" s="91">
        <f>SUMIFS('ReEDs Generation Data'!H$729:H$1448,'ReEDs Generation Data'!$E$729:$E$1448,Calculations!$A64)</f>
        <v>0.11977608181591287</v>
      </c>
      <c r="D64" s="91">
        <f>SUMIFS('ReEDs Generation Data'!I$729:I$1448,'ReEDs Generation Data'!$E$729:$E$1448,Calculations!$A64)</f>
        <v>0.11709671423168075</v>
      </c>
      <c r="E64" s="91">
        <f>SUMIFS('ReEDs Generation Data'!J$729:J$1448,'ReEDs Generation Data'!$E$729:$E$1448,Calculations!$A64)</f>
        <v>0.11456686519404466</v>
      </c>
      <c r="F64" s="91">
        <f>SUMIFS('ReEDs Generation Data'!K$729:K$1448,'ReEDs Generation Data'!$E$729:$E$1448,Calculations!$A64)</f>
        <v>0.11349933367389316</v>
      </c>
      <c r="G64" s="91">
        <f>SUMIFS('ReEDs Generation Data'!L$729:L$1448,'ReEDs Generation Data'!$E$729:$E$1448,Calculations!$A64)</f>
        <v>0.11246522827006297</v>
      </c>
      <c r="H64" s="91">
        <f>SUMIFS('ReEDs Generation Data'!M$729:M$1448,'ReEDs Generation Data'!$E$729:$E$1448,Calculations!$A64)</f>
        <v>0.11122728890694211</v>
      </c>
      <c r="I64" s="91">
        <f>SUMIFS('ReEDs Generation Data'!N$729:N$1448,'ReEDs Generation Data'!$E$729:$E$1448,Calculations!$A64)</f>
        <v>0.1100715497487718</v>
      </c>
      <c r="J64" s="91">
        <f>SUMIFS('ReEDs Generation Data'!O$729:O$1448,'ReEDs Generation Data'!$E$729:$E$1448,Calculations!$A64)</f>
        <v>0.11429506411521523</v>
      </c>
      <c r="K64" s="91">
        <f>SUMIFS('ReEDs Generation Data'!P$729:P$1448,'ReEDs Generation Data'!$E$729:$E$1448,Calculations!$A64)</f>
        <v>0.11878915653979945</v>
      </c>
      <c r="L64" s="91">
        <f>SUMIFS('ReEDs Generation Data'!Q$729:Q$1448,'ReEDs Generation Data'!$E$729:$E$1448,Calculations!$A64)</f>
        <v>0.12404664359935147</v>
      </c>
      <c r="M64" s="91">
        <f>SUMIFS('ReEDs Generation Data'!R$729:R$1448,'ReEDs Generation Data'!$E$729:$E$1448,Calculations!$A64)</f>
        <v>0.1289617859051837</v>
      </c>
    </row>
    <row r="65" spans="1:37" ht="15.75" customHeight="1">
      <c r="A65" s="111" t="s">
        <v>102</v>
      </c>
      <c r="B65" s="91">
        <f>SUMIFS('ReEDs Generation Data'!G$729:G$1448,'ReEDs Generation Data'!$E$729:$E$1448,Calculations!$A65)</f>
        <v>2.582866192287943E-3</v>
      </c>
      <c r="C65" s="91">
        <f>SUMIFS('ReEDs Generation Data'!H$729:H$1448,'ReEDs Generation Data'!$E$729:$E$1448,Calculations!$A65)</f>
        <v>2.6136999855335976E-3</v>
      </c>
      <c r="D65" s="91">
        <f>SUMIFS('ReEDs Generation Data'!I$729:I$1448,'ReEDs Generation Data'!$E$729:$E$1448,Calculations!$A65)</f>
        <v>2.5764873156194075E-3</v>
      </c>
      <c r="E65" s="91">
        <f>SUMIFS('ReEDs Generation Data'!J$729:J$1448,'ReEDs Generation Data'!$E$729:$E$1448,Calculations!$A65)</f>
        <v>2.5420267683000071E-3</v>
      </c>
      <c r="F65" s="91">
        <f>SUMIFS('ReEDs Generation Data'!K$729:K$1448,'ReEDs Generation Data'!$E$729:$E$1448,Calculations!$A65)</f>
        <v>2.5424603339102149E-3</v>
      </c>
      <c r="G65" s="91">
        <f>SUMIFS('ReEDs Generation Data'!L$729:L$1448,'ReEDs Generation Data'!$E$729:$E$1448,Calculations!$A65)</f>
        <v>2.5431097487597343E-3</v>
      </c>
      <c r="H65" s="91">
        <f>SUMIFS('ReEDs Generation Data'!M$729:M$1448,'ReEDs Generation Data'!$E$729:$E$1448,Calculations!$A65)</f>
        <v>2.5571540855178344E-3</v>
      </c>
      <c r="I65" s="91">
        <f>SUMIFS('ReEDs Generation Data'!N$729:N$1448,'ReEDs Generation Data'!$E$729:$E$1448,Calculations!$A65)</f>
        <v>2.5708333813630599E-3</v>
      </c>
      <c r="J65" s="91">
        <f>SUMIFS('ReEDs Generation Data'!O$729:O$1448,'ReEDs Generation Data'!$E$729:$E$1448,Calculations!$A65)</f>
        <v>2.69418378220233E-3</v>
      </c>
      <c r="K65" s="91">
        <f>SUMIFS('ReEDs Generation Data'!P$729:P$1448,'ReEDs Generation Data'!$E$729:$E$1448,Calculations!$A65)</f>
        <v>2.8175072988072753E-3</v>
      </c>
      <c r="L65" s="91">
        <f>SUMIFS('ReEDs Generation Data'!Q$729:Q$1448,'ReEDs Generation Data'!$E$729:$E$1448,Calculations!$A65)</f>
        <v>2.2228710956386691E-2</v>
      </c>
      <c r="M65" s="91">
        <f>SUMIFS('ReEDs Generation Data'!R$729:R$1448,'ReEDs Generation Data'!$E$729:$E$1448,Calculations!$A65)</f>
        <v>4.0531551789879675E-2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2.9559459089433183E-4</v>
      </c>
      <c r="M67" s="91">
        <f>SUMIFS('ReEDs Generation Data'!R$729:R$1448,'ReEDs Generation Data'!$E$729:$E$1448,Calculations!$A67)</f>
        <v>5.7428904207630172E-4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2.5030919657462508E-5</v>
      </c>
      <c r="C70" s="91">
        <f>SUMIFS('ReEDs Generation Data'!H$729:H$1448,'ReEDs Generation Data'!$E$729:$E$1448,Calculations!$A70)</f>
        <v>8.6267386831912767E-6</v>
      </c>
      <c r="D70" s="91">
        <f>SUMIFS('ReEDs Generation Data'!I$729:I$1448,'ReEDs Generation Data'!$E$729:$E$1448,Calculations!$A70)</f>
        <v>2.9231068218621658E-5</v>
      </c>
      <c r="E70" s="91">
        <f>SUMIFS('ReEDs Generation Data'!J$729:J$1448,'ReEDs Generation Data'!$E$729:$E$1448,Calculations!$A70)</f>
        <v>4.9112328108397629E-5</v>
      </c>
      <c r="F70" s="91">
        <f>SUMIFS('ReEDs Generation Data'!K$729:K$1448,'ReEDs Generation Data'!$E$729:$E$1448,Calculations!$A70)</f>
        <v>4.3360176915872345E-5</v>
      </c>
      <c r="G70" s="91">
        <f>SUMIFS('ReEDs Generation Data'!L$729:L$1448,'ReEDs Generation Data'!$E$729:$E$1448,Calculations!$A70)</f>
        <v>3.7831601202178316E-5</v>
      </c>
      <c r="H70" s="91">
        <f>SUMIFS('ReEDs Generation Data'!M$729:M$1448,'ReEDs Generation Data'!$E$729:$E$1448,Calculations!$A70)</f>
        <v>2.9571264178000095E-5</v>
      </c>
      <c r="I70" s="91">
        <f>SUMIFS('ReEDs Generation Data'!N$729:N$1448,'ReEDs Generation Data'!$E$729:$E$1448,Calculations!$A70)</f>
        <v>2.1079302039565077E-5</v>
      </c>
      <c r="J70" s="91">
        <f>SUMIFS('ReEDs Generation Data'!O$729:O$1448,'ReEDs Generation Data'!$E$729:$E$1448,Calculations!$A70)</f>
        <v>1.8381011544812302E-5</v>
      </c>
      <c r="K70" s="91">
        <f>SUMIFS('ReEDs Generation Data'!P$729:P$1448,'ReEDs Generation Data'!$E$729:$E$1448,Calculations!$A70)</f>
        <v>1.5478451796421075E-5</v>
      </c>
      <c r="L70" s="91">
        <f>SUMIFS('ReEDs Generation Data'!Q$729:Q$1448,'ReEDs Generation Data'!$E$729:$E$1448,Calculations!$A70)</f>
        <v>2.4756111815925898E-5</v>
      </c>
      <c r="M70" s="91">
        <f>SUMIFS('ReEDs Generation Data'!R$729:R$1448,'ReEDs Generation Data'!$E$729:$E$1448,Calculations!$A70)</f>
        <v>3.377706290371121E-5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1.5071897094348808E-3</v>
      </c>
      <c r="C73" s="91">
        <f>SUMIFS('ReEDs Generation Data'!H$729:H$1448,'ReEDs Generation Data'!$E$729:$E$1448,Calculations!$A73)</f>
        <v>1.5179837185040602E-3</v>
      </c>
      <c r="D73" s="91">
        <f>SUMIFS('ReEDs Generation Data'!I$729:I$1448,'ReEDs Generation Data'!$E$729:$E$1448,Calculations!$A73)</f>
        <v>1.4978012373069668E-3</v>
      </c>
      <c r="E73" s="91">
        <f>SUMIFS('ReEDs Generation Data'!J$729:J$1448,'ReEDs Generation Data'!$E$729:$E$1448,Calculations!$A73)</f>
        <v>1.4781483900952656E-3</v>
      </c>
      <c r="F73" s="91">
        <f>SUMIFS('ReEDs Generation Data'!K$729:K$1448,'ReEDs Generation Data'!$E$729:$E$1448,Calculations!$A73)</f>
        <v>1.4767254399620491E-3</v>
      </c>
      <c r="G73" s="91">
        <f>SUMIFS('ReEDs Generation Data'!L$729:L$1448,'ReEDs Generation Data'!$E$729:$E$1448,Calculations!$A73)</f>
        <v>1.4753052268203198E-3</v>
      </c>
      <c r="H73" s="91">
        <f>SUMIFS('ReEDs Generation Data'!M$729:M$1448,'ReEDs Generation Data'!$E$729:$E$1448,Calculations!$A73)</f>
        <v>1.4302580566339712E-3</v>
      </c>
      <c r="I73" s="91">
        <f>SUMIFS('ReEDs Generation Data'!N$729:N$1448,'ReEDs Generation Data'!$E$729:$E$1448,Calculations!$A73)</f>
        <v>1.3878803301184362E-3</v>
      </c>
      <c r="J73" s="91">
        <f>SUMIFS('ReEDs Generation Data'!O$729:O$1448,'ReEDs Generation Data'!$E$729:$E$1448,Calculations!$A73)</f>
        <v>1.3702590606018438E-3</v>
      </c>
      <c r="K73" s="91">
        <f>SUMIFS('ReEDs Generation Data'!P$729:P$1448,'ReEDs Generation Data'!$E$729:$E$1448,Calculations!$A73)</f>
        <v>1.3530796392332107E-3</v>
      </c>
      <c r="L73" s="91">
        <f>SUMIFS('ReEDs Generation Data'!Q$729:Q$1448,'ReEDs Generation Data'!$E$729:$E$1448,Calculations!$A73)</f>
        <v>1.3132613016547704E-3</v>
      </c>
      <c r="M73" s="91">
        <f>SUMIFS('ReEDs Generation Data'!R$729:R$1448,'ReEDs Generation Data'!$E$729:$E$1448,Calculations!$A73)</f>
        <v>1.2757195127308695E-3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Montana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53636</v>
      </c>
      <c r="C5" s="172">
        <f>SUMIFS(calcs!N:N,calcs!A:A,A2)</f>
        <v>53636</v>
      </c>
      <c r="D5" s="174">
        <f>C5</f>
        <v>53636</v>
      </c>
      <c r="E5" s="174">
        <f t="shared" ref="E5:AF5" si="0">D5</f>
        <v>53636</v>
      </c>
      <c r="F5" s="174">
        <f t="shared" si="0"/>
        <v>53636</v>
      </c>
      <c r="G5" s="174">
        <f t="shared" si="0"/>
        <v>53636</v>
      </c>
      <c r="H5" s="174">
        <f t="shared" si="0"/>
        <v>53636</v>
      </c>
      <c r="I5" s="174">
        <f t="shared" si="0"/>
        <v>53636</v>
      </c>
      <c r="J5" s="174">
        <f t="shared" si="0"/>
        <v>53636</v>
      </c>
      <c r="K5" s="174">
        <f t="shared" si="0"/>
        <v>53636</v>
      </c>
      <c r="L5" s="174">
        <f t="shared" si="0"/>
        <v>53636</v>
      </c>
      <c r="M5" s="174">
        <f t="shared" si="0"/>
        <v>53636</v>
      </c>
      <c r="N5" s="174">
        <f t="shared" si="0"/>
        <v>53636</v>
      </c>
      <c r="O5" s="174">
        <f t="shared" si="0"/>
        <v>53636</v>
      </c>
      <c r="P5" s="174">
        <f t="shared" si="0"/>
        <v>53636</v>
      </c>
      <c r="Q5" s="174">
        <f t="shared" si="0"/>
        <v>53636</v>
      </c>
      <c r="R5" s="174">
        <f t="shared" si="0"/>
        <v>53636</v>
      </c>
      <c r="S5" s="174">
        <f t="shared" si="0"/>
        <v>53636</v>
      </c>
      <c r="T5" s="174">
        <f t="shared" si="0"/>
        <v>53636</v>
      </c>
      <c r="U5" s="174">
        <f t="shared" si="0"/>
        <v>53636</v>
      </c>
      <c r="V5" s="174">
        <f t="shared" si="0"/>
        <v>53636</v>
      </c>
      <c r="W5" s="174">
        <f t="shared" si="0"/>
        <v>53636</v>
      </c>
      <c r="X5" s="174">
        <f t="shared" si="0"/>
        <v>53636</v>
      </c>
      <c r="Y5" s="174">
        <f t="shared" si="0"/>
        <v>53636</v>
      </c>
      <c r="Z5" s="174">
        <f t="shared" si="0"/>
        <v>53636</v>
      </c>
      <c r="AA5" s="174">
        <f t="shared" si="0"/>
        <v>53636</v>
      </c>
      <c r="AB5" s="174">
        <f t="shared" si="0"/>
        <v>53636</v>
      </c>
      <c r="AC5" s="174">
        <f t="shared" si="0"/>
        <v>53636</v>
      </c>
      <c r="AD5" s="174">
        <f t="shared" si="0"/>
        <v>53636</v>
      </c>
      <c r="AE5" s="174">
        <f t="shared" si="0"/>
        <v>53636</v>
      </c>
      <c r="AF5" s="174">
        <f t="shared" si="0"/>
        <v>53636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8975.9241185585834</v>
      </c>
      <c r="C10">
        <f>D10</f>
        <v>8975.9241185585834</v>
      </c>
      <c r="D10" s="170">
        <f>SUM(D$5*SUMIFS(C$39:C$48,$B$39:$B$48,$A10),D$6*IF($B$2=TRUE,SUMIFS($B$147:$B$162,$A$147:$A$162,$A10),SUMIFS(E$125:E$140,$A$125:$A$140,$A10)))</f>
        <v>8975.9241185585834</v>
      </c>
      <c r="E10">
        <f t="shared" ref="E10:N10" si="1">SUM(E$5*SUMIFS(D$39:D$48,$B$39:$B$48,$A10),E$6*IF($B$2=TRUE,SUMIFS($B$147:$B$162,$A$147:$A$162,$A10),SUMIFS(F$125:F$140,$A$125:$A$140,$A10)))</f>
        <v>8263.0620549926352</v>
      </c>
      <c r="F10">
        <f t="shared" si="1"/>
        <v>7598.6976866939585</v>
      </c>
      <c r="G10">
        <f t="shared" si="1"/>
        <v>6024.5655796098199</v>
      </c>
      <c r="H10">
        <f t="shared" si="1"/>
        <v>4861.069337782259</v>
      </c>
      <c r="I10">
        <f t="shared" si="1"/>
        <v>4283.3926213778323</v>
      </c>
      <c r="J10">
        <f t="shared" si="1"/>
        <v>1899.0734366538002</v>
      </c>
      <c r="K10">
        <f t="shared" si="1"/>
        <v>1624.0198844153863</v>
      </c>
      <c r="L10">
        <f t="shared" si="1"/>
        <v>1270.170681554263</v>
      </c>
      <c r="M10">
        <f t="shared" si="1"/>
        <v>1270.170681554263</v>
      </c>
      <c r="N10">
        <f t="shared" si="1"/>
        <v>1270.170681554263</v>
      </c>
      <c r="O10">
        <f t="shared" ref="O10:AE10" si="2">SUM(O$5*SUMIFS(N$39:N$48,$B$39:$B$48,$A10),O$6*IF($B$2=TRUE,SUMIFS($B$147:$B$162,$A$147:$A$162,$A10),SUMIFS(P$125:P$140,$A$125:$A$140,$A10)))</f>
        <v>1270.170681554263</v>
      </c>
      <c r="P10">
        <f t="shared" si="2"/>
        <v>1270.170681554263</v>
      </c>
      <c r="Q10">
        <f t="shared" si="2"/>
        <v>1270.170681554263</v>
      </c>
      <c r="R10">
        <f t="shared" si="2"/>
        <v>1270.170681554263</v>
      </c>
      <c r="S10">
        <f t="shared" si="2"/>
        <v>1270.170681554263</v>
      </c>
      <c r="T10">
        <f t="shared" si="2"/>
        <v>1270.170681554263</v>
      </c>
      <c r="U10">
        <f t="shared" si="2"/>
        <v>1270.170681554263</v>
      </c>
      <c r="V10">
        <f t="shared" si="2"/>
        <v>1270.170681554263</v>
      </c>
      <c r="W10">
        <f t="shared" si="2"/>
        <v>1270.170681554263</v>
      </c>
      <c r="X10">
        <f t="shared" si="2"/>
        <v>1270.170681554263</v>
      </c>
      <c r="Y10">
        <f t="shared" si="2"/>
        <v>1270.170681554263</v>
      </c>
      <c r="Z10">
        <f t="shared" si="2"/>
        <v>1270.170681554263</v>
      </c>
      <c r="AA10">
        <f t="shared" si="2"/>
        <v>1270.170681554263</v>
      </c>
      <c r="AB10">
        <f t="shared" si="2"/>
        <v>1270.170681554263</v>
      </c>
      <c r="AC10">
        <f t="shared" si="2"/>
        <v>1270.170681554263</v>
      </c>
      <c r="AD10">
        <f t="shared" si="2"/>
        <v>1270.170681554263</v>
      </c>
      <c r="AE10">
        <f t="shared" si="2"/>
        <v>1270.170681554263</v>
      </c>
      <c r="AF10">
        <f>SUM(AF$5*SUMIFS(AE$39:AE$48,$B$39:$B$48,$A10),AF$6*IF($B$2=TRUE,SUMIFS($B$147:$B$162,$A$147:$A$162,$A10),SUMIFS(AG$125:AG$140,$A$125:$A$140,$A10)))</f>
        <v>1270.170681554263</v>
      </c>
    </row>
    <row r="11" spans="1:32">
      <c r="A11" s="100" t="s">
        <v>346</v>
      </c>
      <c r="B11">
        <f t="shared" ref="B11:B33" si="3">D11</f>
        <v>5076.8099382332503</v>
      </c>
      <c r="C11">
        <f t="shared" ref="C11:C33" si="4">D11</f>
        <v>5076.8099382332503</v>
      </c>
      <c r="D11" s="170">
        <f t="shared" ref="D11:D33" si="5">SUM(D$5*SUMIFS(C$39:C$48,$B$39:$B$48,$A11),D$6*IF($B$2=TRUE,SUMIFS($B$147:$B$162,$A$147:$A$162,$A11),SUMIFS(E$125:E$140,$A$125:$A$140,$A11)))</f>
        <v>5076.8099382332503</v>
      </c>
      <c r="E11">
        <f t="shared" ref="E11:N11" si="6">SUM(E$5*SUMIFS(D$39:D$48,$B$39:$B$48,$A11),E$6*IF($B$2=TRUE,SUMIFS($B$147:$B$162,$A$147:$A$162,$A11),SUMIFS(F$125:F$140,$A$125:$A$140,$A11)))</f>
        <v>4088.3083595075218</v>
      </c>
      <c r="F11">
        <f t="shared" si="6"/>
        <v>4034.0190666724707</v>
      </c>
      <c r="G11">
        <f t="shared" si="6"/>
        <v>3810.5359121939832</v>
      </c>
      <c r="H11">
        <f t="shared" si="6"/>
        <v>3717.4025339107184</v>
      </c>
      <c r="I11">
        <f t="shared" si="6"/>
        <v>3249.0795901061947</v>
      </c>
      <c r="J11">
        <f t="shared" si="6"/>
        <v>2809.7882601747197</v>
      </c>
      <c r="K11">
        <f t="shared" si="6"/>
        <v>2752.5217534825897</v>
      </c>
      <c r="L11">
        <f t="shared" si="6"/>
        <v>1549.5866889073561</v>
      </c>
      <c r="M11">
        <f t="shared" si="6"/>
        <v>1549.5866889073561</v>
      </c>
      <c r="N11">
        <f t="shared" si="6"/>
        <v>1549.5866889073561</v>
      </c>
      <c r="O11">
        <f t="shared" ref="O11:AF11" si="7">SUM(O$5*SUMIFS(N$39:N$48,$B$39:$B$48,$A11),O$6*IF($B$2=TRUE,SUMIFS($B$147:$B$162,$A$147:$A$162,$A11),SUMIFS(P$125:P$140,$A$125:$A$140,$A11)))</f>
        <v>1549.5866889073561</v>
      </c>
      <c r="P11">
        <f t="shared" si="7"/>
        <v>1549.5866889073561</v>
      </c>
      <c r="Q11">
        <f t="shared" si="7"/>
        <v>1549.5866889073561</v>
      </c>
      <c r="R11">
        <f t="shared" si="7"/>
        <v>1549.5866889073561</v>
      </c>
      <c r="S11">
        <f t="shared" si="7"/>
        <v>1549.5866889073561</v>
      </c>
      <c r="T11">
        <f t="shared" si="7"/>
        <v>1549.5866889073561</v>
      </c>
      <c r="U11">
        <f t="shared" si="7"/>
        <v>1549.5866889073561</v>
      </c>
      <c r="V11">
        <f t="shared" si="7"/>
        <v>1549.5866889073561</v>
      </c>
      <c r="W11">
        <f t="shared" si="7"/>
        <v>1549.5866889073561</v>
      </c>
      <c r="X11">
        <f t="shared" si="7"/>
        <v>1549.5866889073561</v>
      </c>
      <c r="Y11">
        <f t="shared" si="7"/>
        <v>1549.5866889073561</v>
      </c>
      <c r="Z11">
        <f t="shared" si="7"/>
        <v>1549.5866889073561</v>
      </c>
      <c r="AA11">
        <f t="shared" si="7"/>
        <v>1549.5866889073561</v>
      </c>
      <c r="AB11">
        <f t="shared" si="7"/>
        <v>1549.5866889073561</v>
      </c>
      <c r="AC11">
        <f t="shared" si="7"/>
        <v>1549.5866889073561</v>
      </c>
      <c r="AD11">
        <f t="shared" si="7"/>
        <v>1549.5866889073561</v>
      </c>
      <c r="AE11">
        <f t="shared" si="7"/>
        <v>1549.5866889073561</v>
      </c>
      <c r="AF11">
        <f t="shared" si="7"/>
        <v>1549.5866889073561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1263.5299593905834</v>
      </c>
      <c r="C13">
        <f t="shared" si="4"/>
        <v>1263.5299593905834</v>
      </c>
      <c r="D13" s="170">
        <f t="shared" si="5"/>
        <v>1263.5299593905834</v>
      </c>
      <c r="E13">
        <f t="shared" ref="E13:N13" si="10">SUM(E$5*SUMIFS(D$39:D$48,$B$39:$B$48,$A13),E$6*IF($B$2=TRUE,SUMIFS($B$147:$B$162,$A$147:$A$162,$A13),SUMIFS(F$125:F$140,$A$125:$A$140,$A13)))</f>
        <v>1311.9651429717121</v>
      </c>
      <c r="F13">
        <f t="shared" si="10"/>
        <v>1320.8994380014469</v>
      </c>
      <c r="G13">
        <f t="shared" si="10"/>
        <v>1329.8402206659091</v>
      </c>
      <c r="H13">
        <f t="shared" si="10"/>
        <v>1304.5538648105189</v>
      </c>
      <c r="I13">
        <f t="shared" si="10"/>
        <v>1616.6977279109556</v>
      </c>
      <c r="J13">
        <f t="shared" si="10"/>
        <v>1765.9716601808943</v>
      </c>
      <c r="K13">
        <f t="shared" si="10"/>
        <v>1504.1164025724245</v>
      </c>
      <c r="L13">
        <f t="shared" si="10"/>
        <v>7070.3671150220007</v>
      </c>
      <c r="M13">
        <f t="shared" si="10"/>
        <v>7070.3671150220007</v>
      </c>
      <c r="N13">
        <f t="shared" si="10"/>
        <v>7070.3671150220007</v>
      </c>
      <c r="O13">
        <f t="shared" ref="O13:AF13" si="11">SUM(O$5*SUMIFS(N$39:N$48,$B$39:$B$48,$A13),O$6*IF($B$2=TRUE,SUMIFS($B$147:$B$162,$A$147:$A$162,$A13),SUMIFS(P$125:P$140,$A$125:$A$140,$A13)))</f>
        <v>7070.3671150220007</v>
      </c>
      <c r="P13">
        <f t="shared" si="11"/>
        <v>7070.3671150220007</v>
      </c>
      <c r="Q13">
        <f t="shared" si="11"/>
        <v>7070.3671150220007</v>
      </c>
      <c r="R13">
        <f t="shared" si="11"/>
        <v>7070.3671150220007</v>
      </c>
      <c r="S13">
        <f t="shared" si="11"/>
        <v>7070.3671150220007</v>
      </c>
      <c r="T13">
        <f t="shared" si="11"/>
        <v>7070.3671150220007</v>
      </c>
      <c r="U13">
        <f t="shared" si="11"/>
        <v>7070.3671150220007</v>
      </c>
      <c r="V13">
        <f t="shared" si="11"/>
        <v>7070.3671150220007</v>
      </c>
      <c r="W13">
        <f t="shared" si="11"/>
        <v>7070.3671150220007</v>
      </c>
      <c r="X13">
        <f t="shared" si="11"/>
        <v>7070.3671150220007</v>
      </c>
      <c r="Y13">
        <f t="shared" si="11"/>
        <v>7070.3671150220007</v>
      </c>
      <c r="Z13">
        <f t="shared" si="11"/>
        <v>7070.3671150220007</v>
      </c>
      <c r="AA13">
        <f t="shared" si="11"/>
        <v>7070.3671150220007</v>
      </c>
      <c r="AB13">
        <f t="shared" si="11"/>
        <v>7070.3671150220007</v>
      </c>
      <c r="AC13">
        <f t="shared" si="11"/>
        <v>7070.3671150220007</v>
      </c>
      <c r="AD13">
        <f t="shared" si="11"/>
        <v>7070.3671150220007</v>
      </c>
      <c r="AE13">
        <f t="shared" si="11"/>
        <v>7070.3671150220007</v>
      </c>
      <c r="AF13">
        <f t="shared" si="11"/>
        <v>7070.3671150220007</v>
      </c>
    </row>
    <row r="14" spans="1:32">
      <c r="A14" s="100" t="s">
        <v>101</v>
      </c>
      <c r="B14">
        <f t="shared" si="3"/>
        <v>29574.562374461377</v>
      </c>
      <c r="C14">
        <f t="shared" si="4"/>
        <v>29574.562374461377</v>
      </c>
      <c r="D14" s="170">
        <f t="shared" si="5"/>
        <v>29574.562374461377</v>
      </c>
      <c r="E14">
        <f t="shared" ref="E14:N14" si="12">SUM(E$5*SUMIFS(D$39:D$48,$B$39:$B$48,$A14),E$6*IF($B$2=TRUE,SUMIFS($B$147:$B$162,$A$147:$A$162,$A14),SUMIFS(F$125:F$140,$A$125:$A$140,$A14)))</f>
        <v>30448.815760915684</v>
      </c>
      <c r="F14">
        <f t="shared" si="12"/>
        <v>30556.587870301479</v>
      </c>
      <c r="G14">
        <f t="shared" si="12"/>
        <v>31233.297703154098</v>
      </c>
      <c r="H14">
        <f t="shared" si="12"/>
        <v>30942.957635414819</v>
      </c>
      <c r="I14">
        <f t="shared" si="12"/>
        <v>30753.215923179865</v>
      </c>
      <c r="J14">
        <f t="shared" si="12"/>
        <v>30732.095444142611</v>
      </c>
      <c r="K14">
        <f t="shared" si="12"/>
        <v>30760.726477185955</v>
      </c>
      <c r="L14">
        <f t="shared" si="12"/>
        <v>27125.823925352535</v>
      </c>
      <c r="M14">
        <f t="shared" si="12"/>
        <v>27125.823925352535</v>
      </c>
      <c r="N14">
        <f t="shared" si="12"/>
        <v>27125.823925352535</v>
      </c>
      <c r="O14">
        <f t="shared" ref="O14:AF14" si="13">SUM(O$5*SUMIFS(N$39:N$48,$B$39:$B$48,$A14),O$6*IF($B$2=TRUE,SUMIFS($B$147:$B$162,$A$147:$A$162,$A14),SUMIFS(P$125:P$140,$A$125:$A$140,$A14)))</f>
        <v>27125.823925352535</v>
      </c>
      <c r="P14">
        <f t="shared" si="13"/>
        <v>27125.823925352535</v>
      </c>
      <c r="Q14">
        <f t="shared" si="13"/>
        <v>27125.823925352535</v>
      </c>
      <c r="R14">
        <f t="shared" si="13"/>
        <v>27125.823925352535</v>
      </c>
      <c r="S14">
        <f t="shared" si="13"/>
        <v>27125.823925352535</v>
      </c>
      <c r="T14">
        <f t="shared" si="13"/>
        <v>27125.823925352535</v>
      </c>
      <c r="U14">
        <f t="shared" si="13"/>
        <v>27125.823925352535</v>
      </c>
      <c r="V14">
        <f t="shared" si="13"/>
        <v>27125.823925352535</v>
      </c>
      <c r="W14">
        <f t="shared" si="13"/>
        <v>27125.823925352535</v>
      </c>
      <c r="X14">
        <f t="shared" si="13"/>
        <v>27125.823925352535</v>
      </c>
      <c r="Y14">
        <f t="shared" si="13"/>
        <v>27125.823925352535</v>
      </c>
      <c r="Z14">
        <f t="shared" si="13"/>
        <v>27125.823925352535</v>
      </c>
      <c r="AA14">
        <f t="shared" si="13"/>
        <v>27125.823925352535</v>
      </c>
      <c r="AB14">
        <f t="shared" si="13"/>
        <v>27125.823925352535</v>
      </c>
      <c r="AC14">
        <f t="shared" si="13"/>
        <v>27125.823925352535</v>
      </c>
      <c r="AD14">
        <f t="shared" si="13"/>
        <v>27125.823925352535</v>
      </c>
      <c r="AE14">
        <f t="shared" si="13"/>
        <v>27125.823925352535</v>
      </c>
      <c r="AF14">
        <f t="shared" si="13"/>
        <v>27125.823925352535</v>
      </c>
    </row>
    <row r="15" spans="1:32">
      <c r="A15" s="100" t="s">
        <v>100</v>
      </c>
      <c r="B15">
        <f t="shared" si="3"/>
        <v>7607.4239999125075</v>
      </c>
      <c r="C15">
        <f t="shared" si="4"/>
        <v>7607.4239999125075</v>
      </c>
      <c r="D15" s="170">
        <f t="shared" si="5"/>
        <v>7607.4239999125075</v>
      </c>
      <c r="E15">
        <f t="shared" ref="E15:N15" si="14">SUM(E$5*SUMIFS(D$39:D$48,$B$39:$B$48,$A15),E$6*IF($B$2=TRUE,SUMIFS($B$147:$B$162,$A$147:$A$162,$A15),SUMIFS(F$125:F$140,$A$125:$A$140,$A15)))</f>
        <v>8499.9921300327351</v>
      </c>
      <c r="F15">
        <f t="shared" si="14"/>
        <v>9110.6556611430697</v>
      </c>
      <c r="G15">
        <f t="shared" si="14"/>
        <v>10235.768521452677</v>
      </c>
      <c r="H15">
        <f t="shared" si="14"/>
        <v>11820.640990295969</v>
      </c>
      <c r="I15">
        <f t="shared" si="14"/>
        <v>12748.642549833803</v>
      </c>
      <c r="J15">
        <f t="shared" si="14"/>
        <v>15483.90318178517</v>
      </c>
      <c r="K15">
        <f t="shared" si="14"/>
        <v>16066.578506104011</v>
      </c>
      <c r="L15">
        <f t="shared" si="14"/>
        <v>15875.547249001869</v>
      </c>
      <c r="M15">
        <f t="shared" si="14"/>
        <v>15875.547249001869</v>
      </c>
      <c r="N15">
        <f t="shared" si="14"/>
        <v>15875.547249001869</v>
      </c>
      <c r="O15">
        <f t="shared" ref="O15:AF15" si="15">SUM(O$5*SUMIFS(N$39:N$48,$B$39:$B$48,$A15),O$6*IF($B$2=TRUE,SUMIFS($B$147:$B$162,$A$147:$A$162,$A15),SUMIFS(P$125:P$140,$A$125:$A$140,$A15)))</f>
        <v>15875.547249001869</v>
      </c>
      <c r="P15">
        <f t="shared" si="15"/>
        <v>15875.547249001869</v>
      </c>
      <c r="Q15">
        <f t="shared" si="15"/>
        <v>15875.547249001869</v>
      </c>
      <c r="R15">
        <f t="shared" si="15"/>
        <v>15875.547249001869</v>
      </c>
      <c r="S15">
        <f t="shared" si="15"/>
        <v>15875.547249001869</v>
      </c>
      <c r="T15">
        <f t="shared" si="15"/>
        <v>15875.547249001869</v>
      </c>
      <c r="U15">
        <f t="shared" si="15"/>
        <v>15875.547249001869</v>
      </c>
      <c r="V15">
        <f t="shared" si="15"/>
        <v>15875.547249001869</v>
      </c>
      <c r="W15">
        <f t="shared" si="15"/>
        <v>15875.547249001869</v>
      </c>
      <c r="X15">
        <f t="shared" si="15"/>
        <v>15875.547249001869</v>
      </c>
      <c r="Y15">
        <f t="shared" si="15"/>
        <v>15875.547249001869</v>
      </c>
      <c r="Z15">
        <f t="shared" si="15"/>
        <v>15875.547249001869</v>
      </c>
      <c r="AA15">
        <f t="shared" si="15"/>
        <v>15875.547249001869</v>
      </c>
      <c r="AB15">
        <f t="shared" si="15"/>
        <v>15875.547249001869</v>
      </c>
      <c r="AC15">
        <f t="shared" si="15"/>
        <v>15875.547249001869</v>
      </c>
      <c r="AD15">
        <f t="shared" si="15"/>
        <v>15875.547249001869</v>
      </c>
      <c r="AE15">
        <f t="shared" si="15"/>
        <v>15875.547249001869</v>
      </c>
      <c r="AF15">
        <f t="shared" si="15"/>
        <v>15875.547249001869</v>
      </c>
    </row>
    <row r="16" spans="1:32">
      <c r="A16" s="100" t="s">
        <v>102</v>
      </c>
      <c r="B16">
        <f t="shared" si="3"/>
        <v>823.82144285227275</v>
      </c>
      <c r="C16">
        <f t="shared" si="4"/>
        <v>823.82144285227275</v>
      </c>
      <c r="D16" s="170">
        <f t="shared" si="5"/>
        <v>823.82144285227275</v>
      </c>
      <c r="E16">
        <f t="shared" ref="E16:N16" si="16">SUM(E$5*SUMIFS(D$39:D$48,$B$39:$B$48,$A16),E$6*IF($B$2=TRUE,SUMIFS($B$147:$B$162,$A$147:$A$162,$A16),SUMIFS(F$125:F$140,$A$125:$A$140,$A16)))</f>
        <v>843.13476825373982</v>
      </c>
      <c r="F16">
        <f t="shared" si="16"/>
        <v>836.6379593375658</v>
      </c>
      <c r="G16">
        <f t="shared" si="16"/>
        <v>824.81616436423371</v>
      </c>
      <c r="H16">
        <f t="shared" si="16"/>
        <v>815.5106545057489</v>
      </c>
      <c r="I16">
        <f t="shared" si="16"/>
        <v>812.03444067564976</v>
      </c>
      <c r="J16">
        <f t="shared" si="16"/>
        <v>810.38571089141169</v>
      </c>
      <c r="K16">
        <f t="shared" si="16"/>
        <v>805.30028408621081</v>
      </c>
      <c r="L16">
        <f t="shared" si="16"/>
        <v>653.19898263933499</v>
      </c>
      <c r="M16">
        <f t="shared" si="16"/>
        <v>653.19898263933499</v>
      </c>
      <c r="N16">
        <f t="shared" si="16"/>
        <v>653.19898263933499</v>
      </c>
      <c r="O16">
        <f t="shared" ref="O16:AF16" si="17">SUM(O$5*SUMIFS(N$39:N$48,$B$39:$B$48,$A16),O$6*IF($B$2=TRUE,SUMIFS($B$147:$B$162,$A$147:$A$162,$A16),SUMIFS(P$125:P$140,$A$125:$A$140,$A16)))</f>
        <v>653.19898263933499</v>
      </c>
      <c r="P16">
        <f t="shared" si="17"/>
        <v>653.19898263933499</v>
      </c>
      <c r="Q16">
        <f t="shared" si="17"/>
        <v>653.19898263933499</v>
      </c>
      <c r="R16">
        <f t="shared" si="17"/>
        <v>653.19898263933499</v>
      </c>
      <c r="S16">
        <f t="shared" si="17"/>
        <v>653.19898263933499</v>
      </c>
      <c r="T16">
        <f t="shared" si="17"/>
        <v>653.19898263933499</v>
      </c>
      <c r="U16">
        <f t="shared" si="17"/>
        <v>653.19898263933499</v>
      </c>
      <c r="V16">
        <f t="shared" si="17"/>
        <v>653.19898263933499</v>
      </c>
      <c r="W16">
        <f t="shared" si="17"/>
        <v>653.19898263933499</v>
      </c>
      <c r="X16">
        <f t="shared" si="17"/>
        <v>653.19898263933499</v>
      </c>
      <c r="Y16">
        <f t="shared" si="17"/>
        <v>653.19898263933499</v>
      </c>
      <c r="Z16">
        <f t="shared" si="17"/>
        <v>653.19898263933499</v>
      </c>
      <c r="AA16">
        <f t="shared" si="17"/>
        <v>653.19898263933499</v>
      </c>
      <c r="AB16">
        <f t="shared" si="17"/>
        <v>653.19898263933499</v>
      </c>
      <c r="AC16">
        <f t="shared" si="17"/>
        <v>653.19898263933499</v>
      </c>
      <c r="AD16">
        <f t="shared" si="17"/>
        <v>653.19898263933499</v>
      </c>
      <c r="AE16">
        <f t="shared" si="17"/>
        <v>653.19898263933499</v>
      </c>
      <c r="AF16">
        <f t="shared" si="17"/>
        <v>653.19898263933499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303.39145695527367</v>
      </c>
      <c r="C18">
        <f t="shared" si="4"/>
        <v>303.39145695527367</v>
      </c>
      <c r="D18" s="170">
        <f t="shared" si="5"/>
        <v>303.39145695527367</v>
      </c>
      <c r="E18">
        <f t="shared" ref="E18:N18" si="20">SUM(E$5*SUMIFS(D$39:D$48,$B$39:$B$48,$A18),E$6*IF($B$2=TRUE,SUMIFS($B$147:$B$162,$A$147:$A$162,$A18),SUMIFS(F$125:F$140,$A$125:$A$140,$A18)))</f>
        <v>180.55725195380452</v>
      </c>
      <c r="F18">
        <f t="shared" si="20"/>
        <v>178.50231785001148</v>
      </c>
      <c r="G18">
        <f t="shared" si="20"/>
        <v>177.17589855927994</v>
      </c>
      <c r="H18">
        <f t="shared" si="20"/>
        <v>173.86498327996583</v>
      </c>
      <c r="I18">
        <f t="shared" si="20"/>
        <v>172.93714691570182</v>
      </c>
      <c r="J18">
        <f t="shared" si="20"/>
        <v>134.78230617139391</v>
      </c>
      <c r="K18">
        <f t="shared" si="20"/>
        <v>122.7366921534264</v>
      </c>
      <c r="L18">
        <f t="shared" si="20"/>
        <v>91.305357522645508</v>
      </c>
      <c r="M18">
        <f t="shared" si="20"/>
        <v>91.305357522645508</v>
      </c>
      <c r="N18">
        <f t="shared" si="20"/>
        <v>91.305357522645508</v>
      </c>
      <c r="O18">
        <f t="shared" ref="O18:AF18" si="21">SUM(O$5*SUMIFS(N$39:N$48,$B$39:$B$48,$A18),O$6*IF($B$2=TRUE,SUMIFS($B$147:$B$162,$A$147:$A$162,$A18),SUMIFS(P$125:P$140,$A$125:$A$140,$A18)))</f>
        <v>91.305357522645508</v>
      </c>
      <c r="P18">
        <f t="shared" si="21"/>
        <v>91.305357522645508</v>
      </c>
      <c r="Q18">
        <f t="shared" si="21"/>
        <v>91.305357522645508</v>
      </c>
      <c r="R18">
        <f t="shared" si="21"/>
        <v>91.305357522645508</v>
      </c>
      <c r="S18">
        <f t="shared" si="21"/>
        <v>91.305357522645508</v>
      </c>
      <c r="T18">
        <f t="shared" si="21"/>
        <v>91.305357522645508</v>
      </c>
      <c r="U18">
        <f t="shared" si="21"/>
        <v>91.305357522645508</v>
      </c>
      <c r="V18">
        <f t="shared" si="21"/>
        <v>91.305357522645508</v>
      </c>
      <c r="W18">
        <f t="shared" si="21"/>
        <v>91.305357522645508</v>
      </c>
      <c r="X18">
        <f t="shared" si="21"/>
        <v>91.305357522645508</v>
      </c>
      <c r="Y18">
        <f t="shared" si="21"/>
        <v>91.305357522645508</v>
      </c>
      <c r="Z18">
        <f t="shared" si="21"/>
        <v>91.305357522645508</v>
      </c>
      <c r="AA18">
        <f t="shared" si="21"/>
        <v>91.305357522645508</v>
      </c>
      <c r="AB18">
        <f t="shared" si="21"/>
        <v>91.305357522645508</v>
      </c>
      <c r="AC18">
        <f t="shared" si="21"/>
        <v>91.305357522645508</v>
      </c>
      <c r="AD18">
        <f t="shared" si="21"/>
        <v>91.305357522645508</v>
      </c>
      <c r="AE18">
        <f t="shared" si="21"/>
        <v>91.305357522645508</v>
      </c>
      <c r="AF18">
        <f t="shared" si="21"/>
        <v>91.305357522645508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10.536709636153478</v>
      </c>
      <c r="C20">
        <f t="shared" si="4"/>
        <v>10.536709636153478</v>
      </c>
      <c r="D20" s="170">
        <f t="shared" si="5"/>
        <v>10.536709636153478</v>
      </c>
      <c r="E20">
        <f t="shared" ref="E20:N20" si="24">SUM(E$5*SUMIFS(D$39:D$48,$B$39:$B$48,$A20),E$6*IF($B$2=TRUE,SUMIFS($B$147:$B$162,$A$147:$A$162,$A20),SUMIFS(F$125:F$140,$A$125:$A$140,$A20)))</f>
        <v>0.16453137217411265</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5.6564892414660613E-3</v>
      </c>
      <c r="D39">
        <f>SUMPRODUCT(P$57:P$106,$B$57:$B$106)</f>
        <v>3.3663444692707237E-3</v>
      </c>
      <c r="E39">
        <f>SUMPRODUCT(AB$57:AB$106,$B$57:$B$106)</f>
        <v>3.3280318787756633E-3</v>
      </c>
      <c r="F39">
        <f>SUMPRODUCT(AN$57:AN$106,$B$57:$B$106)</f>
        <v>3.3033018599313881E-3</v>
      </c>
      <c r="G39">
        <f>SUMPRODUCT(AZ$57:AZ$106,$B$57:$B$106)</f>
        <v>3.2415725124909731E-3</v>
      </c>
      <c r="H39">
        <f>SUMPRODUCT(BL$57:BL$106,$B$57:$B$106)</f>
        <v>3.2242737511317364E-3</v>
      </c>
      <c r="I39">
        <f>SUMPRODUCT(BX$57:BX$106,$B$57:$B$106)</f>
        <v>2.5129074907038911E-3</v>
      </c>
      <c r="J39">
        <f>SUMPRODUCT(CJ$57:CJ$106,$B$57:$B$106)</f>
        <v>2.2883267237196361E-3</v>
      </c>
      <c r="K39">
        <f>SUMPRODUCT(CV$57:CV$106,$B$57:$B$106)</f>
        <v>1.7023148169633363E-3</v>
      </c>
      <c r="L39" s="156">
        <f>K39</f>
        <v>1.7023148169633363E-3</v>
      </c>
      <c r="M39" s="156">
        <f t="shared" ref="M39:AE50" si="53">L39</f>
        <v>1.7023148169633363E-3</v>
      </c>
      <c r="N39" s="156">
        <f t="shared" si="53"/>
        <v>1.7023148169633363E-3</v>
      </c>
      <c r="O39" s="156">
        <f t="shared" si="53"/>
        <v>1.7023148169633363E-3</v>
      </c>
      <c r="P39" s="156">
        <f t="shared" si="53"/>
        <v>1.7023148169633363E-3</v>
      </c>
      <c r="Q39" s="156">
        <f t="shared" si="53"/>
        <v>1.7023148169633363E-3</v>
      </c>
      <c r="R39" s="156">
        <f t="shared" si="53"/>
        <v>1.7023148169633363E-3</v>
      </c>
      <c r="S39" s="156">
        <f t="shared" si="53"/>
        <v>1.7023148169633363E-3</v>
      </c>
      <c r="T39" s="156">
        <f t="shared" si="53"/>
        <v>1.7023148169633363E-3</v>
      </c>
      <c r="U39" s="156">
        <f t="shared" si="53"/>
        <v>1.7023148169633363E-3</v>
      </c>
      <c r="V39" s="156">
        <f t="shared" si="53"/>
        <v>1.7023148169633363E-3</v>
      </c>
      <c r="W39" s="156">
        <f t="shared" si="53"/>
        <v>1.7023148169633363E-3</v>
      </c>
      <c r="X39" s="156">
        <f t="shared" si="53"/>
        <v>1.7023148169633363E-3</v>
      </c>
      <c r="Y39" s="156">
        <f t="shared" si="53"/>
        <v>1.7023148169633363E-3</v>
      </c>
      <c r="Z39" s="156">
        <f t="shared" si="53"/>
        <v>1.7023148169633363E-3</v>
      </c>
      <c r="AA39" s="156">
        <f t="shared" si="53"/>
        <v>1.7023148169633363E-3</v>
      </c>
      <c r="AB39" s="156">
        <f t="shared" si="53"/>
        <v>1.7023148169633363E-3</v>
      </c>
      <c r="AC39" s="156">
        <f t="shared" si="53"/>
        <v>1.7023148169633363E-3</v>
      </c>
      <c r="AD39" s="156">
        <f t="shared" si="53"/>
        <v>1.7023148169633363E-3</v>
      </c>
      <c r="AE39" s="156">
        <f t="shared" si="53"/>
        <v>1.7023148169633363E-3</v>
      </c>
    </row>
    <row r="40" spans="1:32">
      <c r="B40" s="2" t="s">
        <v>98</v>
      </c>
      <c r="C40">
        <f>SUMPRODUCT(E57:E106,$B$57:$B$106)</f>
        <v>0.16734887237226087</v>
      </c>
      <c r="D40">
        <f>SUMPRODUCT(Q$57:Q$106,$B$57:$B$106)</f>
        <v>0.15405813362280252</v>
      </c>
      <c r="E40">
        <f>SUMPRODUCT(AC$57:AC$106,$B$57:$B$106)</f>
        <v>0.14167159532205903</v>
      </c>
      <c r="F40">
        <f>SUMPRODUCT(AO$57:AO$106,$B$57:$B$106)</f>
        <v>0.11232317062439071</v>
      </c>
      <c r="G40">
        <f>SUMPRODUCT(BA$57:BA$106,$B$57:$B$106)</f>
        <v>9.0630720743199694E-2</v>
      </c>
      <c r="H40">
        <f>SUMPRODUCT(BM$57:BM$106,$B$57:$B$106)</f>
        <v>7.9860403858934892E-2</v>
      </c>
      <c r="I40">
        <f>SUMPRODUCT(BY$57:BY$106,$B$57:$B$106)</f>
        <v>3.5406693949097623E-2</v>
      </c>
      <c r="J40">
        <f>SUMPRODUCT(CK$57:CK$106,$B$57:$B$106)</f>
        <v>3.0278542106335044E-2</v>
      </c>
      <c r="K40">
        <f>SUMPRODUCT(CW$57:CW$106,$B$57:$B$106)</f>
        <v>2.3681308851410673E-2</v>
      </c>
      <c r="L40" s="156">
        <f t="shared" ref="L40:AA50" si="54">K40</f>
        <v>2.3681308851410673E-2</v>
      </c>
      <c r="M40" s="156">
        <f t="shared" si="54"/>
        <v>2.3681308851410673E-2</v>
      </c>
      <c r="N40" s="156">
        <f t="shared" si="54"/>
        <v>2.3681308851410673E-2</v>
      </c>
      <c r="O40" s="156">
        <f t="shared" si="54"/>
        <v>2.3681308851410673E-2</v>
      </c>
      <c r="P40" s="156">
        <f t="shared" si="54"/>
        <v>2.3681308851410673E-2</v>
      </c>
      <c r="Q40" s="156">
        <f t="shared" si="54"/>
        <v>2.3681308851410673E-2</v>
      </c>
      <c r="R40" s="156">
        <f t="shared" si="54"/>
        <v>2.3681308851410673E-2</v>
      </c>
      <c r="S40" s="156">
        <f t="shared" si="54"/>
        <v>2.3681308851410673E-2</v>
      </c>
      <c r="T40" s="156">
        <f t="shared" si="54"/>
        <v>2.3681308851410673E-2</v>
      </c>
      <c r="U40" s="156">
        <f t="shared" si="54"/>
        <v>2.3681308851410673E-2</v>
      </c>
      <c r="V40" s="156">
        <f t="shared" si="54"/>
        <v>2.3681308851410673E-2</v>
      </c>
      <c r="W40" s="156">
        <f t="shared" si="54"/>
        <v>2.3681308851410673E-2</v>
      </c>
      <c r="X40" s="156">
        <f t="shared" si="54"/>
        <v>2.3681308851410673E-2</v>
      </c>
      <c r="Y40" s="156">
        <f t="shared" si="54"/>
        <v>2.3681308851410673E-2</v>
      </c>
      <c r="Z40" s="156">
        <f t="shared" si="54"/>
        <v>2.3681308851410673E-2</v>
      </c>
      <c r="AA40" s="156">
        <f t="shared" si="54"/>
        <v>2.3681308851410673E-2</v>
      </c>
      <c r="AB40" s="156">
        <f t="shared" si="53"/>
        <v>2.3681308851410673E-2</v>
      </c>
      <c r="AC40" s="156">
        <f t="shared" si="53"/>
        <v>2.3681308851410673E-2</v>
      </c>
      <c r="AD40" s="156">
        <f t="shared" si="53"/>
        <v>2.3681308851410673E-2</v>
      </c>
      <c r="AE40" s="156">
        <f t="shared" si="53"/>
        <v>2.3681308851410673E-2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0.55139388422815605</v>
      </c>
      <c r="D42">
        <f>SUMPRODUCT(S$57:S$106,$B$57:$B$106)</f>
        <v>0.56769363414340523</v>
      </c>
      <c r="E42">
        <f>SUMPRODUCT(AE$57:AE$106,$B$57:$B$106)</f>
        <v>0.56970295827991424</v>
      </c>
      <c r="F42">
        <f>SUMPRODUCT(AQ$57:AQ$106,$B$57:$B$106)</f>
        <v>0.58231966781926503</v>
      </c>
      <c r="G42">
        <f>SUMPRODUCT(BC$57:BC$106,$B$57:$B$106)</f>
        <v>0.57690651121289471</v>
      </c>
      <c r="H42">
        <f>SUMPRODUCT(BO$57:BO$106,$B$57:$B$106)</f>
        <v>0.57336892988253907</v>
      </c>
      <c r="I42">
        <f>SUMPRODUCT(CA$57:CA$106,$B$57:$B$106)</f>
        <v>0.57297515556981526</v>
      </c>
      <c r="J42">
        <f>SUMPRODUCT(CM$57:CM$106,$B$57:$B$106)</f>
        <v>0.57350895810996261</v>
      </c>
      <c r="K42">
        <f>SUMPRODUCT(CY$57:CY$106,$B$57:$B$106)</f>
        <v>0.50573912904304075</v>
      </c>
      <c r="L42" s="156">
        <f t="shared" si="54"/>
        <v>0.50573912904304075</v>
      </c>
      <c r="M42" s="156">
        <f t="shared" si="53"/>
        <v>0.50573912904304075</v>
      </c>
      <c r="N42" s="156">
        <f t="shared" si="53"/>
        <v>0.50573912904304075</v>
      </c>
      <c r="O42" s="156">
        <f t="shared" si="53"/>
        <v>0.50573912904304075</v>
      </c>
      <c r="P42" s="156">
        <f t="shared" si="53"/>
        <v>0.50573912904304075</v>
      </c>
      <c r="Q42" s="156">
        <f t="shared" si="53"/>
        <v>0.50573912904304075</v>
      </c>
      <c r="R42" s="156">
        <f t="shared" si="53"/>
        <v>0.50573912904304075</v>
      </c>
      <c r="S42" s="156">
        <f t="shared" si="53"/>
        <v>0.50573912904304075</v>
      </c>
      <c r="T42" s="156">
        <f t="shared" si="53"/>
        <v>0.50573912904304075</v>
      </c>
      <c r="U42" s="156">
        <f t="shared" si="53"/>
        <v>0.50573912904304075</v>
      </c>
      <c r="V42" s="156">
        <f t="shared" si="53"/>
        <v>0.50573912904304075</v>
      </c>
      <c r="W42" s="156">
        <f t="shared" si="53"/>
        <v>0.50573912904304075</v>
      </c>
      <c r="X42" s="156">
        <f t="shared" si="53"/>
        <v>0.50573912904304075</v>
      </c>
      <c r="Y42" s="156">
        <f t="shared" si="53"/>
        <v>0.50573912904304075</v>
      </c>
      <c r="Z42" s="156">
        <f t="shared" si="53"/>
        <v>0.50573912904304075</v>
      </c>
      <c r="AA42" s="156">
        <f t="shared" si="53"/>
        <v>0.50573912904304075</v>
      </c>
      <c r="AB42" s="156">
        <f t="shared" si="53"/>
        <v>0.50573912904304075</v>
      </c>
      <c r="AC42" s="156">
        <f t="shared" si="53"/>
        <v>0.50573912904304075</v>
      </c>
      <c r="AD42" s="156">
        <f t="shared" si="53"/>
        <v>0.50573912904304075</v>
      </c>
      <c r="AE42" s="156">
        <f t="shared" si="53"/>
        <v>0.50573912904304075</v>
      </c>
    </row>
    <row r="43" spans="1:32">
      <c r="B43" s="2" t="s">
        <v>346</v>
      </c>
      <c r="C43">
        <f>SUMPRODUCT(H57:H106,$B$57:$B$106)</f>
        <v>9.4653030394385301E-2</v>
      </c>
      <c r="D43">
        <f>SUMPRODUCT(T$57:T$106,$B$57:$B$106)</f>
        <v>7.6223214995665631E-2</v>
      </c>
      <c r="E43">
        <f>SUMPRODUCT(AF$57:AF$106,$B$57:$B$106)</f>
        <v>7.5211034877180824E-2</v>
      </c>
      <c r="F43">
        <f>SUMPRODUCT(AR$57:AR$106,$B$57:$B$106)</f>
        <v>7.104437154511864E-2</v>
      </c>
      <c r="G43">
        <f>SUMPRODUCT(BD$57:BD$106,$B$57:$B$106)</f>
        <v>6.9307974754096474E-2</v>
      </c>
      <c r="H43">
        <f>SUMPRODUCT(BP$57:BP$106,$B$57:$B$106)</f>
        <v>6.0576470842460192E-2</v>
      </c>
      <c r="I43">
        <f>SUMPRODUCT(CB$57:CB$106,$B$57:$B$106)</f>
        <v>5.2386237977752249E-2</v>
      </c>
      <c r="J43">
        <f>SUMPRODUCT(CN$57:CN$106,$B$57:$B$106)</f>
        <v>5.1318550105947304E-2</v>
      </c>
      <c r="K43">
        <f>SUMPRODUCT(CZ$57:CZ$106,$B$57:$B$106)</f>
        <v>2.8890795154511078E-2</v>
      </c>
      <c r="L43" s="156">
        <f t="shared" si="54"/>
        <v>2.8890795154511078E-2</v>
      </c>
      <c r="M43" s="156">
        <f t="shared" si="53"/>
        <v>2.8890795154511078E-2</v>
      </c>
      <c r="N43" s="156">
        <f t="shared" si="53"/>
        <v>2.8890795154511078E-2</v>
      </c>
      <c r="O43" s="156">
        <f t="shared" si="53"/>
        <v>2.8890795154511078E-2</v>
      </c>
      <c r="P43" s="156">
        <f t="shared" si="53"/>
        <v>2.8890795154511078E-2</v>
      </c>
      <c r="Q43" s="156">
        <f t="shared" si="53"/>
        <v>2.8890795154511078E-2</v>
      </c>
      <c r="R43" s="156">
        <f t="shared" si="53"/>
        <v>2.8890795154511078E-2</v>
      </c>
      <c r="S43" s="156">
        <f t="shared" si="53"/>
        <v>2.8890795154511078E-2</v>
      </c>
      <c r="T43" s="156">
        <f t="shared" si="53"/>
        <v>2.8890795154511078E-2</v>
      </c>
      <c r="U43" s="156">
        <f t="shared" si="53"/>
        <v>2.8890795154511078E-2</v>
      </c>
      <c r="V43" s="156">
        <f t="shared" si="53"/>
        <v>2.8890795154511078E-2</v>
      </c>
      <c r="W43" s="156">
        <f t="shared" si="53"/>
        <v>2.8890795154511078E-2</v>
      </c>
      <c r="X43" s="156">
        <f t="shared" si="53"/>
        <v>2.8890795154511078E-2</v>
      </c>
      <c r="Y43" s="156">
        <f t="shared" si="53"/>
        <v>2.8890795154511078E-2</v>
      </c>
      <c r="Z43" s="156">
        <f t="shared" si="53"/>
        <v>2.8890795154511078E-2</v>
      </c>
      <c r="AA43" s="156">
        <f t="shared" si="53"/>
        <v>2.8890795154511078E-2</v>
      </c>
      <c r="AB43" s="156">
        <f t="shared" si="53"/>
        <v>2.8890795154511078E-2</v>
      </c>
      <c r="AC43" s="156">
        <f t="shared" si="53"/>
        <v>2.8890795154511078E-2</v>
      </c>
      <c r="AD43" s="156">
        <f t="shared" si="53"/>
        <v>2.8890795154511078E-2</v>
      </c>
      <c r="AE43" s="156">
        <f t="shared" si="53"/>
        <v>2.8890795154511078E-2</v>
      </c>
    </row>
    <row r="44" spans="1:32">
      <c r="B44" s="2" t="s">
        <v>99</v>
      </c>
      <c r="C44">
        <f>SUMPRODUCT(I57:I106,$B$57:$B$106)</f>
        <v>2.3557497937776558E-2</v>
      </c>
      <c r="D44">
        <f>SUMPRODUCT(U$57:U$106,$B$57:$B$106)</f>
        <v>2.4460532906475353E-2</v>
      </c>
      <c r="E44">
        <f>SUMPRODUCT(AG$57:AG$106,$B$57:$B$106)</f>
        <v>2.4627105638031301E-2</v>
      </c>
      <c r="F44">
        <f>SUMPRODUCT(AS$57:AS$106,$B$57:$B$106)</f>
        <v>2.4793799326308992E-2</v>
      </c>
      <c r="G44">
        <f>SUMPRODUCT(BE$57:BE$106,$B$57:$B$106)</f>
        <v>2.4322355597183216E-2</v>
      </c>
      <c r="H44">
        <f>SUMPRODUCT(BQ$57:BQ$106,$B$57:$B$106)</f>
        <v>3.0142026398518821E-2</v>
      </c>
      <c r="I44">
        <f>SUMPRODUCT(CC$57:CC$106,$B$57:$B$106)</f>
        <v>3.2925118580447728E-2</v>
      </c>
      <c r="J44">
        <f>SUMPRODUCT(CO$57:CO$106,$B$57:$B$106)</f>
        <v>2.8043038305847274E-2</v>
      </c>
      <c r="K44">
        <f>SUMPRODUCT(DA$57:DA$106,$B$57:$B$106)</f>
        <v>0.1318212975431054</v>
      </c>
      <c r="L44" s="156">
        <f t="shared" si="54"/>
        <v>0.1318212975431054</v>
      </c>
      <c r="M44" s="156">
        <f t="shared" si="53"/>
        <v>0.1318212975431054</v>
      </c>
      <c r="N44" s="156">
        <f t="shared" si="53"/>
        <v>0.1318212975431054</v>
      </c>
      <c r="O44" s="156">
        <f t="shared" si="53"/>
        <v>0.1318212975431054</v>
      </c>
      <c r="P44" s="156">
        <f t="shared" si="53"/>
        <v>0.1318212975431054</v>
      </c>
      <c r="Q44" s="156">
        <f t="shared" si="53"/>
        <v>0.1318212975431054</v>
      </c>
      <c r="R44" s="156">
        <f t="shared" si="53"/>
        <v>0.1318212975431054</v>
      </c>
      <c r="S44" s="156">
        <f t="shared" si="53"/>
        <v>0.1318212975431054</v>
      </c>
      <c r="T44" s="156">
        <f t="shared" si="53"/>
        <v>0.1318212975431054</v>
      </c>
      <c r="U44" s="156">
        <f t="shared" si="53"/>
        <v>0.1318212975431054</v>
      </c>
      <c r="V44" s="156">
        <f t="shared" si="53"/>
        <v>0.1318212975431054</v>
      </c>
      <c r="W44" s="156">
        <f t="shared" si="53"/>
        <v>0.1318212975431054</v>
      </c>
      <c r="X44" s="156">
        <f t="shared" si="53"/>
        <v>0.1318212975431054</v>
      </c>
      <c r="Y44" s="156">
        <f t="shared" si="53"/>
        <v>0.1318212975431054</v>
      </c>
      <c r="Z44" s="156">
        <f t="shared" si="53"/>
        <v>0.1318212975431054</v>
      </c>
      <c r="AA44" s="156">
        <f t="shared" si="53"/>
        <v>0.1318212975431054</v>
      </c>
      <c r="AB44" s="156">
        <f t="shared" si="53"/>
        <v>0.1318212975431054</v>
      </c>
      <c r="AC44" s="156">
        <f t="shared" si="53"/>
        <v>0.1318212975431054</v>
      </c>
      <c r="AD44" s="156">
        <f t="shared" si="53"/>
        <v>0.1318212975431054</v>
      </c>
      <c r="AE44" s="156">
        <f t="shared" si="53"/>
        <v>0.1318212975431054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1.9644846066361172E-4</v>
      </c>
      <c r="D46">
        <f>SUMPRODUCT(W$57:W$106,$B$57:$B$106)</f>
        <v>3.0675548544655204E-6</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0.1418342904003376</v>
      </c>
      <c r="D47">
        <f>SUMPRODUCT(X$57:X$106,$B$57:$B$106)</f>
        <v>0.1584755039531795</v>
      </c>
      <c r="E47">
        <f>SUMPRODUCT(AJ$57:AJ$106,$B$57:$B$106)</f>
        <v>0.16986083341679226</v>
      </c>
      <c r="F47">
        <f>SUMPRODUCT(AV$57:AV$106,$B$57:$B$106)</f>
        <v>0.19083765607898945</v>
      </c>
      <c r="G47">
        <f>SUMPRODUCT(BH$57:BH$106,$B$57:$B$106)</f>
        <v>0.22038632616705139</v>
      </c>
      <c r="H47">
        <f>SUMPRODUCT(BT$57:BT$106,$B$57:$B$106)</f>
        <v>0.23768816745905369</v>
      </c>
      <c r="I47">
        <f>SUMPRODUCT(CF$57:CF$106,$B$57:$B$106)</f>
        <v>0.28868489786309887</v>
      </c>
      <c r="J47">
        <f>SUMPRODUCT(CR$57:CR$106,$B$57:$B$106)</f>
        <v>0.29954840976403929</v>
      </c>
      <c r="K47">
        <f>SUMPRODUCT(DD$57:DD$106,$B$57:$B$106)</f>
        <v>0.29598678590875288</v>
      </c>
      <c r="L47" s="156">
        <f t="shared" si="54"/>
        <v>0.29598678590875288</v>
      </c>
      <c r="M47" s="156">
        <f t="shared" si="53"/>
        <v>0.29598678590875288</v>
      </c>
      <c r="N47" s="156">
        <f t="shared" si="53"/>
        <v>0.29598678590875288</v>
      </c>
      <c r="O47" s="156">
        <f t="shared" si="53"/>
        <v>0.29598678590875288</v>
      </c>
      <c r="P47" s="156">
        <f t="shared" si="53"/>
        <v>0.29598678590875288</v>
      </c>
      <c r="Q47" s="156">
        <f t="shared" si="53"/>
        <v>0.29598678590875288</v>
      </c>
      <c r="R47" s="156">
        <f t="shared" si="53"/>
        <v>0.29598678590875288</v>
      </c>
      <c r="S47" s="156">
        <f t="shared" si="53"/>
        <v>0.29598678590875288</v>
      </c>
      <c r="T47" s="156">
        <f t="shared" si="53"/>
        <v>0.29598678590875288</v>
      </c>
      <c r="U47" s="156">
        <f t="shared" si="53"/>
        <v>0.29598678590875288</v>
      </c>
      <c r="V47" s="156">
        <f t="shared" si="53"/>
        <v>0.29598678590875288</v>
      </c>
      <c r="W47" s="156">
        <f t="shared" si="53"/>
        <v>0.29598678590875288</v>
      </c>
      <c r="X47" s="156">
        <f t="shared" si="53"/>
        <v>0.29598678590875288</v>
      </c>
      <c r="Y47" s="156">
        <f t="shared" si="53"/>
        <v>0.29598678590875288</v>
      </c>
      <c r="Z47" s="156">
        <f t="shared" si="53"/>
        <v>0.29598678590875288</v>
      </c>
      <c r="AA47" s="156">
        <f t="shared" si="53"/>
        <v>0.29598678590875288</v>
      </c>
      <c r="AB47" s="156">
        <f t="shared" si="53"/>
        <v>0.29598678590875288</v>
      </c>
      <c r="AC47" s="156">
        <f t="shared" si="53"/>
        <v>0.29598678590875288</v>
      </c>
      <c r="AD47" s="156">
        <f t="shared" si="53"/>
        <v>0.29598678590875288</v>
      </c>
      <c r="AE47" s="156">
        <f t="shared" si="53"/>
        <v>0.29598678590875288</v>
      </c>
    </row>
    <row r="48" spans="1:32">
      <c r="B48" s="2" t="s">
        <v>102</v>
      </c>
      <c r="C48">
        <f>SUMPRODUCT(N57:N106,$B$57:$B$106)</f>
        <v>1.5359486964954001E-2</v>
      </c>
      <c r="D48">
        <f>SUMPRODUCT(Z$57:Z$106,$B$57:$B$106)</f>
        <v>1.5719568354346704E-2</v>
      </c>
      <c r="E48">
        <f>SUMPRODUCT(AL$57:AL$106,$B$57:$B$106)</f>
        <v>1.5598440587246734E-2</v>
      </c>
      <c r="F48">
        <f>SUMPRODUCT(AX$57:AX$106,$B$57:$B$106)</f>
        <v>1.5378032745995855E-2</v>
      </c>
      <c r="G48">
        <f>SUMPRODUCT(BJ$57:BJ$106,$B$57:$B$106)</f>
        <v>1.5204539013083542E-2</v>
      </c>
      <c r="H48">
        <f>SUMPRODUCT(BV$57:BV$106,$B$57:$B$106)</f>
        <v>1.5139727807361655E-2</v>
      </c>
      <c r="I48">
        <f>SUMPRODUCT(CH$57:CH$106,$B$57:$B$106)</f>
        <v>1.5108988569084415E-2</v>
      </c>
      <c r="J48">
        <f>SUMPRODUCT(CT$57:CT$106,$B$57:$B$106)</f>
        <v>1.5014174884148909E-2</v>
      </c>
      <c r="K48">
        <f>SUMPRODUCT(DF$57:DF$106,$B$57:$B$106)</f>
        <v>1.2178368682215956E-2</v>
      </c>
      <c r="L48" s="156">
        <f t="shared" si="54"/>
        <v>1.2178368682215956E-2</v>
      </c>
      <c r="M48" s="156">
        <f t="shared" si="53"/>
        <v>1.2178368682215956E-2</v>
      </c>
      <c r="N48" s="156">
        <f t="shared" si="53"/>
        <v>1.2178368682215956E-2</v>
      </c>
      <c r="O48" s="156">
        <f t="shared" si="53"/>
        <v>1.2178368682215956E-2</v>
      </c>
      <c r="P48" s="156">
        <f t="shared" si="53"/>
        <v>1.2178368682215956E-2</v>
      </c>
      <c r="Q48" s="156">
        <f t="shared" si="53"/>
        <v>1.2178368682215956E-2</v>
      </c>
      <c r="R48" s="156">
        <f t="shared" si="53"/>
        <v>1.2178368682215956E-2</v>
      </c>
      <c r="S48" s="156">
        <f t="shared" si="53"/>
        <v>1.2178368682215956E-2</v>
      </c>
      <c r="T48" s="156">
        <f t="shared" si="53"/>
        <v>1.2178368682215956E-2</v>
      </c>
      <c r="U48" s="156">
        <f t="shared" si="53"/>
        <v>1.2178368682215956E-2</v>
      </c>
      <c r="V48" s="156">
        <f t="shared" si="53"/>
        <v>1.2178368682215956E-2</v>
      </c>
      <c r="W48" s="156">
        <f t="shared" si="53"/>
        <v>1.2178368682215956E-2</v>
      </c>
      <c r="X48" s="156">
        <f t="shared" si="53"/>
        <v>1.2178368682215956E-2</v>
      </c>
      <c r="Y48" s="156">
        <f t="shared" si="53"/>
        <v>1.2178368682215956E-2</v>
      </c>
      <c r="Z48" s="156">
        <f t="shared" si="53"/>
        <v>1.2178368682215956E-2</v>
      </c>
      <c r="AA48" s="156">
        <f t="shared" si="53"/>
        <v>1.2178368682215956E-2</v>
      </c>
      <c r="AB48" s="156">
        <f t="shared" si="53"/>
        <v>1.2178368682215956E-2</v>
      </c>
      <c r="AC48" s="156">
        <f t="shared" si="53"/>
        <v>1.2178368682215956E-2</v>
      </c>
      <c r="AD48" s="156">
        <f t="shared" si="53"/>
        <v>1.2178368682215956E-2</v>
      </c>
      <c r="AE48" s="156">
        <f t="shared" si="53"/>
        <v>1.2178368682215956E-2</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0.4702588949370648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6.5789823819829771E-2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0.30685013502549352</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0.15710114621761195</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9211716</v>
      </c>
      <c r="D2" s="91">
        <f>C2</f>
        <v>9211716</v>
      </c>
      <c r="E2" s="91">
        <f t="shared" ref="E2:AH2" si="0">D2</f>
        <v>9211716</v>
      </c>
      <c r="F2" s="91">
        <f t="shared" si="0"/>
        <v>9211716</v>
      </c>
      <c r="G2" s="91">
        <f t="shared" si="0"/>
        <v>9211716</v>
      </c>
      <c r="H2" s="91">
        <f t="shared" si="0"/>
        <v>9211716</v>
      </c>
      <c r="I2" s="91">
        <f t="shared" si="0"/>
        <v>9211716</v>
      </c>
      <c r="J2" s="91">
        <f t="shared" si="0"/>
        <v>9211716</v>
      </c>
      <c r="K2" s="91">
        <f t="shared" si="0"/>
        <v>9211716</v>
      </c>
      <c r="L2" s="91">
        <f t="shared" si="0"/>
        <v>9211716</v>
      </c>
      <c r="M2" s="91">
        <f t="shared" si="0"/>
        <v>9211716</v>
      </c>
      <c r="N2" s="91">
        <f t="shared" si="0"/>
        <v>9211716</v>
      </c>
      <c r="O2" s="91">
        <f t="shared" si="0"/>
        <v>9211716</v>
      </c>
      <c r="P2" s="91">
        <f t="shared" si="0"/>
        <v>9211716</v>
      </c>
      <c r="Q2" s="91">
        <f t="shared" si="0"/>
        <v>9211716</v>
      </c>
      <c r="R2" s="91">
        <f t="shared" si="0"/>
        <v>9211716</v>
      </c>
      <c r="S2" s="91">
        <f t="shared" si="0"/>
        <v>9211716</v>
      </c>
      <c r="T2" s="91">
        <f t="shared" si="0"/>
        <v>9211716</v>
      </c>
      <c r="U2" s="91">
        <f t="shared" si="0"/>
        <v>9211716</v>
      </c>
      <c r="V2" s="91">
        <f t="shared" si="0"/>
        <v>9211716</v>
      </c>
      <c r="W2" s="91">
        <f t="shared" si="0"/>
        <v>9211716</v>
      </c>
      <c r="X2" s="91">
        <f t="shared" si="0"/>
        <v>9211716</v>
      </c>
      <c r="Y2" s="91">
        <f t="shared" si="0"/>
        <v>9211716</v>
      </c>
      <c r="Z2" s="91">
        <f t="shared" si="0"/>
        <v>9211716</v>
      </c>
      <c r="AA2" s="91">
        <f t="shared" si="0"/>
        <v>9211716</v>
      </c>
      <c r="AB2" s="91">
        <f t="shared" si="0"/>
        <v>9211716</v>
      </c>
      <c r="AC2" s="91">
        <f t="shared" si="0"/>
        <v>9211716</v>
      </c>
      <c r="AD2" s="91">
        <f t="shared" si="0"/>
        <v>9211716</v>
      </c>
      <c r="AE2" s="91">
        <f t="shared" si="0"/>
        <v>9211716</v>
      </c>
      <c r="AF2" s="91">
        <f t="shared" si="0"/>
        <v>9211716</v>
      </c>
      <c r="AG2" s="91">
        <f t="shared" si="0"/>
        <v>9211716</v>
      </c>
      <c r="AH2" s="91">
        <f t="shared" si="0"/>
        <v>9211716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8975.9241185585834</v>
      </c>
      <c r="C2" s="5">
        <f>SUMIFS(Imports_new!C$10:C$33,Imports_new!$A$10:$A$33,$A2)</f>
        <v>8975.9241185585834</v>
      </c>
      <c r="D2" s="5">
        <f>SUMIFS(Imports_new!D$10:D$33,Imports_new!$A$10:$A$33,$A2)</f>
        <v>8975.9241185585834</v>
      </c>
      <c r="E2" s="5">
        <f>SUMIFS(Imports_new!E$10:E$33,Imports_new!$A$10:$A$33,$A2)</f>
        <v>8263.0620549926352</v>
      </c>
      <c r="F2" s="5">
        <f>SUMIFS(Imports_new!F$10:F$33,Imports_new!$A$10:$A$33,$A2)</f>
        <v>7598.6976866939585</v>
      </c>
      <c r="G2" s="5">
        <f>SUMIFS(Imports_new!G$10:G$33,Imports_new!$A$10:$A$33,$A2)</f>
        <v>6024.5655796098199</v>
      </c>
      <c r="H2" s="5">
        <f>SUMIFS(Imports_new!H$10:H$33,Imports_new!$A$10:$A$33,$A2)</f>
        <v>4861.069337782259</v>
      </c>
      <c r="I2" s="5">
        <f>SUMIFS(Imports_new!I$10:I$33,Imports_new!$A$10:$A$33,$A2)</f>
        <v>4283.3926213778323</v>
      </c>
      <c r="J2" s="5">
        <f>SUMIFS(Imports_new!J$10:J$33,Imports_new!$A$10:$A$33,$A2)</f>
        <v>1899.0734366538002</v>
      </c>
      <c r="K2" s="5">
        <f>SUMIFS(Imports_new!K$10:K$33,Imports_new!$A$10:$A$33,$A2)</f>
        <v>1624.0198844153863</v>
      </c>
      <c r="L2" s="5">
        <f>SUMIFS(Imports_new!L$10:L$33,Imports_new!$A$10:$A$33,$A2)</f>
        <v>1270.170681554263</v>
      </c>
      <c r="M2" s="5">
        <f>SUMIFS(Imports_new!M$10:M$33,Imports_new!$A$10:$A$33,$A2)</f>
        <v>1270.170681554263</v>
      </c>
      <c r="N2" s="5">
        <f>SUMIFS(Imports_new!N$10:N$33,Imports_new!$A$10:$A$33,$A2)</f>
        <v>1270.170681554263</v>
      </c>
      <c r="O2" s="5">
        <f>SUMIFS(Imports_new!O$10:O$33,Imports_new!$A$10:$A$33,$A2)</f>
        <v>1270.170681554263</v>
      </c>
      <c r="P2" s="5">
        <f>SUMIFS(Imports_new!P$10:P$33,Imports_new!$A$10:$A$33,$A2)</f>
        <v>1270.170681554263</v>
      </c>
      <c r="Q2" s="5">
        <f>SUMIFS(Imports_new!Q$10:Q$33,Imports_new!$A$10:$A$33,$A2)</f>
        <v>1270.170681554263</v>
      </c>
      <c r="R2" s="5">
        <f>SUMIFS(Imports_new!R$10:R$33,Imports_new!$A$10:$A$33,$A2)</f>
        <v>1270.170681554263</v>
      </c>
      <c r="S2" s="5">
        <f>SUMIFS(Imports_new!S$10:S$33,Imports_new!$A$10:$A$33,$A2)</f>
        <v>1270.170681554263</v>
      </c>
      <c r="T2" s="5">
        <f>SUMIFS(Imports_new!T$10:T$33,Imports_new!$A$10:$A$33,$A2)</f>
        <v>1270.170681554263</v>
      </c>
      <c r="U2" s="5">
        <f>SUMIFS(Imports_new!U$10:U$33,Imports_new!$A$10:$A$33,$A2)</f>
        <v>1270.170681554263</v>
      </c>
      <c r="V2" s="5">
        <f>SUMIFS(Imports_new!V$10:V$33,Imports_new!$A$10:$A$33,$A2)</f>
        <v>1270.170681554263</v>
      </c>
      <c r="W2" s="5">
        <f>SUMIFS(Imports_new!W$10:W$33,Imports_new!$A$10:$A$33,$A2)</f>
        <v>1270.170681554263</v>
      </c>
      <c r="X2" s="5">
        <f>SUMIFS(Imports_new!X$10:X$33,Imports_new!$A$10:$A$33,$A2)</f>
        <v>1270.170681554263</v>
      </c>
      <c r="Y2" s="5">
        <f>SUMIFS(Imports_new!Y$10:Y$33,Imports_new!$A$10:$A$33,$A2)</f>
        <v>1270.170681554263</v>
      </c>
      <c r="Z2" s="5">
        <f>SUMIFS(Imports_new!Z$10:Z$33,Imports_new!$A$10:$A$33,$A2)</f>
        <v>1270.170681554263</v>
      </c>
      <c r="AA2" s="5">
        <f>SUMIFS(Imports_new!AA$10:AA$33,Imports_new!$A$10:$A$33,$A2)</f>
        <v>1270.170681554263</v>
      </c>
      <c r="AB2" s="5">
        <f>SUMIFS(Imports_new!AB$10:AB$33,Imports_new!$A$10:$A$33,$A2)</f>
        <v>1270.170681554263</v>
      </c>
      <c r="AC2" s="5">
        <f>SUMIFS(Imports_new!AC$10:AC$33,Imports_new!$A$10:$A$33,$A2)</f>
        <v>1270.170681554263</v>
      </c>
      <c r="AD2" s="5">
        <f>SUMIFS(Imports_new!AD$10:AD$33,Imports_new!$A$10:$A$33,$A2)</f>
        <v>1270.170681554263</v>
      </c>
      <c r="AE2" s="5">
        <f>SUMIFS(Imports_new!AE$10:AE$33,Imports_new!$A$10:$A$33,$A2)</f>
        <v>1270.170681554263</v>
      </c>
      <c r="AF2" s="5">
        <f>SUMIFS(Imports_new!AF$10:AF$33,Imports_new!$A$10:$A$33,$A2)</f>
        <v>1270.170681554263</v>
      </c>
    </row>
    <row r="3" spans="1:32">
      <c r="A3" s="2" t="s">
        <v>346</v>
      </c>
      <c r="B3" s="5">
        <f>SUMIFS(Imports_new!B$10:B$33,Imports_new!$A$10:$A$33,$A3)</f>
        <v>5076.8099382332503</v>
      </c>
      <c r="C3" s="5">
        <f>SUMIFS(Imports_new!C$10:C$33,Imports_new!$A$10:$A$33,$A3)</f>
        <v>5076.8099382332503</v>
      </c>
      <c r="D3" s="5">
        <f>SUMIFS(Imports_new!D$10:D$33,Imports_new!$A$10:$A$33,$A3)</f>
        <v>5076.8099382332503</v>
      </c>
      <c r="E3" s="5">
        <f>SUMIFS(Imports_new!E$10:E$33,Imports_new!$A$10:$A$33,$A3)</f>
        <v>4088.3083595075218</v>
      </c>
      <c r="F3" s="5">
        <f>SUMIFS(Imports_new!F$10:F$33,Imports_new!$A$10:$A$33,$A3)</f>
        <v>4034.0190666724707</v>
      </c>
      <c r="G3" s="5">
        <f>SUMIFS(Imports_new!G$10:G$33,Imports_new!$A$10:$A$33,$A3)</f>
        <v>3810.5359121939832</v>
      </c>
      <c r="H3" s="5">
        <f>SUMIFS(Imports_new!H$10:H$33,Imports_new!$A$10:$A$33,$A3)</f>
        <v>3717.4025339107184</v>
      </c>
      <c r="I3" s="5">
        <f>SUMIFS(Imports_new!I$10:I$33,Imports_new!$A$10:$A$33,$A3)</f>
        <v>3249.0795901061947</v>
      </c>
      <c r="J3" s="5">
        <f>SUMIFS(Imports_new!J$10:J$33,Imports_new!$A$10:$A$33,$A3)</f>
        <v>2809.7882601747197</v>
      </c>
      <c r="K3" s="5">
        <f>SUMIFS(Imports_new!K$10:K$33,Imports_new!$A$10:$A$33,$A3)</f>
        <v>2752.5217534825897</v>
      </c>
      <c r="L3" s="5">
        <f>SUMIFS(Imports_new!L$10:L$33,Imports_new!$A$10:$A$33,$A3)</f>
        <v>1549.5866889073561</v>
      </c>
      <c r="M3" s="5">
        <f>SUMIFS(Imports_new!M$10:M$33,Imports_new!$A$10:$A$33,$A3)</f>
        <v>1549.5866889073561</v>
      </c>
      <c r="N3" s="5">
        <f>SUMIFS(Imports_new!N$10:N$33,Imports_new!$A$10:$A$33,$A3)</f>
        <v>1549.5866889073561</v>
      </c>
      <c r="O3" s="5">
        <f>SUMIFS(Imports_new!O$10:O$33,Imports_new!$A$10:$A$33,$A3)</f>
        <v>1549.5866889073561</v>
      </c>
      <c r="P3" s="5">
        <f>SUMIFS(Imports_new!P$10:P$33,Imports_new!$A$10:$A$33,$A3)</f>
        <v>1549.5866889073561</v>
      </c>
      <c r="Q3" s="5">
        <f>SUMIFS(Imports_new!Q$10:Q$33,Imports_new!$A$10:$A$33,$A3)</f>
        <v>1549.5866889073561</v>
      </c>
      <c r="R3" s="5">
        <f>SUMIFS(Imports_new!R$10:R$33,Imports_new!$A$10:$A$33,$A3)</f>
        <v>1549.5866889073561</v>
      </c>
      <c r="S3" s="5">
        <f>SUMIFS(Imports_new!S$10:S$33,Imports_new!$A$10:$A$33,$A3)</f>
        <v>1549.5866889073561</v>
      </c>
      <c r="T3" s="5">
        <f>SUMIFS(Imports_new!T$10:T$33,Imports_new!$A$10:$A$33,$A3)</f>
        <v>1549.5866889073561</v>
      </c>
      <c r="U3" s="5">
        <f>SUMIFS(Imports_new!U$10:U$33,Imports_new!$A$10:$A$33,$A3)</f>
        <v>1549.5866889073561</v>
      </c>
      <c r="V3" s="5">
        <f>SUMIFS(Imports_new!V$10:V$33,Imports_new!$A$10:$A$33,$A3)</f>
        <v>1549.5866889073561</v>
      </c>
      <c r="W3" s="5">
        <f>SUMIFS(Imports_new!W$10:W$33,Imports_new!$A$10:$A$33,$A3)</f>
        <v>1549.5866889073561</v>
      </c>
      <c r="X3" s="5">
        <f>SUMIFS(Imports_new!X$10:X$33,Imports_new!$A$10:$A$33,$A3)</f>
        <v>1549.5866889073561</v>
      </c>
      <c r="Y3" s="5">
        <f>SUMIFS(Imports_new!Y$10:Y$33,Imports_new!$A$10:$A$33,$A3)</f>
        <v>1549.5866889073561</v>
      </c>
      <c r="Z3" s="5">
        <f>SUMIFS(Imports_new!Z$10:Z$33,Imports_new!$A$10:$A$33,$A3)</f>
        <v>1549.5866889073561</v>
      </c>
      <c r="AA3" s="5">
        <f>SUMIFS(Imports_new!AA$10:AA$33,Imports_new!$A$10:$A$33,$A3)</f>
        <v>1549.5866889073561</v>
      </c>
      <c r="AB3" s="5">
        <f>SUMIFS(Imports_new!AB$10:AB$33,Imports_new!$A$10:$A$33,$A3)</f>
        <v>1549.5866889073561</v>
      </c>
      <c r="AC3" s="5">
        <f>SUMIFS(Imports_new!AC$10:AC$33,Imports_new!$A$10:$A$33,$A3)</f>
        <v>1549.5866889073561</v>
      </c>
      <c r="AD3" s="5">
        <f>SUMIFS(Imports_new!AD$10:AD$33,Imports_new!$A$10:$A$33,$A3)</f>
        <v>1549.5866889073561</v>
      </c>
      <c r="AE3" s="5">
        <f>SUMIFS(Imports_new!AE$10:AE$33,Imports_new!$A$10:$A$33,$A3)</f>
        <v>1549.5866889073561</v>
      </c>
      <c r="AF3" s="5">
        <f>SUMIFS(Imports_new!AF$10:AF$33,Imports_new!$A$10:$A$33,$A3)</f>
        <v>1549.5866889073561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1263.5299593905834</v>
      </c>
      <c r="C5" s="5">
        <f>SUMIFS(Imports_new!C$10:C$33,Imports_new!$A$10:$A$33,$A5)</f>
        <v>1263.5299593905834</v>
      </c>
      <c r="D5" s="5">
        <f>SUMIFS(Imports_new!D$10:D$33,Imports_new!$A$10:$A$33,$A5)</f>
        <v>1263.5299593905834</v>
      </c>
      <c r="E5" s="5">
        <f>SUMIFS(Imports_new!E$10:E$33,Imports_new!$A$10:$A$33,$A5)</f>
        <v>1311.9651429717121</v>
      </c>
      <c r="F5" s="5">
        <f>SUMIFS(Imports_new!F$10:F$33,Imports_new!$A$10:$A$33,$A5)</f>
        <v>1320.8994380014469</v>
      </c>
      <c r="G5" s="5">
        <f>SUMIFS(Imports_new!G$10:G$33,Imports_new!$A$10:$A$33,$A5)</f>
        <v>1329.8402206659091</v>
      </c>
      <c r="H5" s="5">
        <f>SUMIFS(Imports_new!H$10:H$33,Imports_new!$A$10:$A$33,$A5)</f>
        <v>1304.5538648105189</v>
      </c>
      <c r="I5" s="5">
        <f>SUMIFS(Imports_new!I$10:I$33,Imports_new!$A$10:$A$33,$A5)</f>
        <v>1616.6977279109556</v>
      </c>
      <c r="J5" s="5">
        <f>SUMIFS(Imports_new!J$10:J$33,Imports_new!$A$10:$A$33,$A5)</f>
        <v>1765.9716601808943</v>
      </c>
      <c r="K5" s="5">
        <f>SUMIFS(Imports_new!K$10:K$33,Imports_new!$A$10:$A$33,$A5)</f>
        <v>1504.1164025724245</v>
      </c>
      <c r="L5" s="5">
        <f>SUMIFS(Imports_new!L$10:L$33,Imports_new!$A$10:$A$33,$A5)</f>
        <v>7070.3671150220007</v>
      </c>
      <c r="M5" s="5">
        <f>SUMIFS(Imports_new!M$10:M$33,Imports_new!$A$10:$A$33,$A5)</f>
        <v>7070.3671150220007</v>
      </c>
      <c r="N5" s="5">
        <f>SUMIFS(Imports_new!N$10:N$33,Imports_new!$A$10:$A$33,$A5)</f>
        <v>7070.3671150220007</v>
      </c>
      <c r="O5" s="5">
        <f>SUMIFS(Imports_new!O$10:O$33,Imports_new!$A$10:$A$33,$A5)</f>
        <v>7070.3671150220007</v>
      </c>
      <c r="P5" s="5">
        <f>SUMIFS(Imports_new!P$10:P$33,Imports_new!$A$10:$A$33,$A5)</f>
        <v>7070.3671150220007</v>
      </c>
      <c r="Q5" s="5">
        <f>SUMIFS(Imports_new!Q$10:Q$33,Imports_new!$A$10:$A$33,$A5)</f>
        <v>7070.3671150220007</v>
      </c>
      <c r="R5" s="5">
        <f>SUMIFS(Imports_new!R$10:R$33,Imports_new!$A$10:$A$33,$A5)</f>
        <v>7070.3671150220007</v>
      </c>
      <c r="S5" s="5">
        <f>SUMIFS(Imports_new!S$10:S$33,Imports_new!$A$10:$A$33,$A5)</f>
        <v>7070.3671150220007</v>
      </c>
      <c r="T5" s="5">
        <f>SUMIFS(Imports_new!T$10:T$33,Imports_new!$A$10:$A$33,$A5)</f>
        <v>7070.3671150220007</v>
      </c>
      <c r="U5" s="5">
        <f>SUMIFS(Imports_new!U$10:U$33,Imports_new!$A$10:$A$33,$A5)</f>
        <v>7070.3671150220007</v>
      </c>
      <c r="V5" s="5">
        <f>SUMIFS(Imports_new!V$10:V$33,Imports_new!$A$10:$A$33,$A5)</f>
        <v>7070.3671150220007</v>
      </c>
      <c r="W5" s="5">
        <f>SUMIFS(Imports_new!W$10:W$33,Imports_new!$A$10:$A$33,$A5)</f>
        <v>7070.3671150220007</v>
      </c>
      <c r="X5" s="5">
        <f>SUMIFS(Imports_new!X$10:X$33,Imports_new!$A$10:$A$33,$A5)</f>
        <v>7070.3671150220007</v>
      </c>
      <c r="Y5" s="5">
        <f>SUMIFS(Imports_new!Y$10:Y$33,Imports_new!$A$10:$A$33,$A5)</f>
        <v>7070.3671150220007</v>
      </c>
      <c r="Z5" s="5">
        <f>SUMIFS(Imports_new!Z$10:Z$33,Imports_new!$A$10:$A$33,$A5)</f>
        <v>7070.3671150220007</v>
      </c>
      <c r="AA5" s="5">
        <f>SUMIFS(Imports_new!AA$10:AA$33,Imports_new!$A$10:$A$33,$A5)</f>
        <v>7070.3671150220007</v>
      </c>
      <c r="AB5" s="5">
        <f>SUMIFS(Imports_new!AB$10:AB$33,Imports_new!$A$10:$A$33,$A5)</f>
        <v>7070.3671150220007</v>
      </c>
      <c r="AC5" s="5">
        <f>SUMIFS(Imports_new!AC$10:AC$33,Imports_new!$A$10:$A$33,$A5)</f>
        <v>7070.3671150220007</v>
      </c>
      <c r="AD5" s="5">
        <f>SUMIFS(Imports_new!AD$10:AD$33,Imports_new!$A$10:$A$33,$A5)</f>
        <v>7070.3671150220007</v>
      </c>
      <c r="AE5" s="5">
        <f>SUMIFS(Imports_new!AE$10:AE$33,Imports_new!$A$10:$A$33,$A5)</f>
        <v>7070.3671150220007</v>
      </c>
      <c r="AF5" s="5">
        <f>SUMIFS(Imports_new!AF$10:AF$33,Imports_new!$A$10:$A$33,$A5)</f>
        <v>7070.3671150220007</v>
      </c>
    </row>
    <row r="6" spans="1:32">
      <c r="A6" s="2" t="s">
        <v>101</v>
      </c>
      <c r="B6" s="5">
        <f>SUMIFS(Imports_new!B$10:B$33,Imports_new!$A$10:$A$33,$A6)</f>
        <v>29574.562374461377</v>
      </c>
      <c r="C6" s="5">
        <f>SUMIFS(Imports_new!C$10:C$33,Imports_new!$A$10:$A$33,$A6)</f>
        <v>29574.562374461377</v>
      </c>
      <c r="D6" s="5">
        <f>SUMIFS(Imports_new!D$10:D$33,Imports_new!$A$10:$A$33,$A6)</f>
        <v>29574.562374461377</v>
      </c>
      <c r="E6" s="5">
        <f>SUMIFS(Imports_new!E$10:E$33,Imports_new!$A$10:$A$33,$A6)</f>
        <v>30448.815760915684</v>
      </c>
      <c r="F6" s="5">
        <f>SUMIFS(Imports_new!F$10:F$33,Imports_new!$A$10:$A$33,$A6)</f>
        <v>30556.587870301479</v>
      </c>
      <c r="G6" s="5">
        <f>SUMIFS(Imports_new!G$10:G$33,Imports_new!$A$10:$A$33,$A6)</f>
        <v>31233.297703154098</v>
      </c>
      <c r="H6" s="5">
        <f>SUMIFS(Imports_new!H$10:H$33,Imports_new!$A$10:$A$33,$A6)</f>
        <v>30942.957635414819</v>
      </c>
      <c r="I6" s="5">
        <f>SUMIFS(Imports_new!I$10:I$33,Imports_new!$A$10:$A$33,$A6)</f>
        <v>30753.215923179865</v>
      </c>
      <c r="J6" s="5">
        <f>SUMIFS(Imports_new!J$10:J$33,Imports_new!$A$10:$A$33,$A6)</f>
        <v>30732.095444142611</v>
      </c>
      <c r="K6" s="5">
        <f>SUMIFS(Imports_new!K$10:K$33,Imports_new!$A$10:$A$33,$A6)</f>
        <v>30760.726477185955</v>
      </c>
      <c r="L6" s="5">
        <f>SUMIFS(Imports_new!L$10:L$33,Imports_new!$A$10:$A$33,$A6)</f>
        <v>27125.823925352535</v>
      </c>
      <c r="M6" s="5">
        <f>SUMIFS(Imports_new!M$10:M$33,Imports_new!$A$10:$A$33,$A6)</f>
        <v>27125.823925352535</v>
      </c>
      <c r="N6" s="5">
        <f>SUMIFS(Imports_new!N$10:N$33,Imports_new!$A$10:$A$33,$A6)</f>
        <v>27125.823925352535</v>
      </c>
      <c r="O6" s="5">
        <f>SUMIFS(Imports_new!O$10:O$33,Imports_new!$A$10:$A$33,$A6)</f>
        <v>27125.823925352535</v>
      </c>
      <c r="P6" s="5">
        <f>SUMIFS(Imports_new!P$10:P$33,Imports_new!$A$10:$A$33,$A6)</f>
        <v>27125.823925352535</v>
      </c>
      <c r="Q6" s="5">
        <f>SUMIFS(Imports_new!Q$10:Q$33,Imports_new!$A$10:$A$33,$A6)</f>
        <v>27125.823925352535</v>
      </c>
      <c r="R6" s="5">
        <f>SUMIFS(Imports_new!R$10:R$33,Imports_new!$A$10:$A$33,$A6)</f>
        <v>27125.823925352535</v>
      </c>
      <c r="S6" s="5">
        <f>SUMIFS(Imports_new!S$10:S$33,Imports_new!$A$10:$A$33,$A6)</f>
        <v>27125.823925352535</v>
      </c>
      <c r="T6" s="5">
        <f>SUMIFS(Imports_new!T$10:T$33,Imports_new!$A$10:$A$33,$A6)</f>
        <v>27125.823925352535</v>
      </c>
      <c r="U6" s="5">
        <f>SUMIFS(Imports_new!U$10:U$33,Imports_new!$A$10:$A$33,$A6)</f>
        <v>27125.823925352535</v>
      </c>
      <c r="V6" s="5">
        <f>SUMIFS(Imports_new!V$10:V$33,Imports_new!$A$10:$A$33,$A6)</f>
        <v>27125.823925352535</v>
      </c>
      <c r="W6" s="5">
        <f>SUMIFS(Imports_new!W$10:W$33,Imports_new!$A$10:$A$33,$A6)</f>
        <v>27125.823925352535</v>
      </c>
      <c r="X6" s="5">
        <f>SUMIFS(Imports_new!X$10:X$33,Imports_new!$A$10:$A$33,$A6)</f>
        <v>27125.823925352535</v>
      </c>
      <c r="Y6" s="5">
        <f>SUMIFS(Imports_new!Y$10:Y$33,Imports_new!$A$10:$A$33,$A6)</f>
        <v>27125.823925352535</v>
      </c>
      <c r="Z6" s="5">
        <f>SUMIFS(Imports_new!Z$10:Z$33,Imports_new!$A$10:$A$33,$A6)</f>
        <v>27125.823925352535</v>
      </c>
      <c r="AA6" s="5">
        <f>SUMIFS(Imports_new!AA$10:AA$33,Imports_new!$A$10:$A$33,$A6)</f>
        <v>27125.823925352535</v>
      </c>
      <c r="AB6" s="5">
        <f>SUMIFS(Imports_new!AB$10:AB$33,Imports_new!$A$10:$A$33,$A6)</f>
        <v>27125.823925352535</v>
      </c>
      <c r="AC6" s="5">
        <f>SUMIFS(Imports_new!AC$10:AC$33,Imports_new!$A$10:$A$33,$A6)</f>
        <v>27125.823925352535</v>
      </c>
      <c r="AD6" s="5">
        <f>SUMIFS(Imports_new!AD$10:AD$33,Imports_new!$A$10:$A$33,$A6)</f>
        <v>27125.823925352535</v>
      </c>
      <c r="AE6" s="5">
        <f>SUMIFS(Imports_new!AE$10:AE$33,Imports_new!$A$10:$A$33,$A6)</f>
        <v>27125.823925352535</v>
      </c>
      <c r="AF6" s="5">
        <f>SUMIFS(Imports_new!AF$10:AF$33,Imports_new!$A$10:$A$33,$A6)</f>
        <v>27125.823925352535</v>
      </c>
    </row>
    <row r="7" spans="1:32">
      <c r="A7" s="2" t="s">
        <v>100</v>
      </c>
      <c r="B7" s="5">
        <f>SUMIFS(Imports_new!B$10:B$33,Imports_new!$A$10:$A$33,$A7)</f>
        <v>7607.4239999125075</v>
      </c>
      <c r="C7" s="5">
        <f>SUMIFS(Imports_new!C$10:C$33,Imports_new!$A$10:$A$33,$A7)</f>
        <v>7607.4239999125075</v>
      </c>
      <c r="D7" s="5">
        <f>SUMIFS(Imports_new!D$10:D$33,Imports_new!$A$10:$A$33,$A7)</f>
        <v>7607.4239999125075</v>
      </c>
      <c r="E7" s="5">
        <f>SUMIFS(Imports_new!E$10:E$33,Imports_new!$A$10:$A$33,$A7)</f>
        <v>8499.9921300327351</v>
      </c>
      <c r="F7" s="5">
        <f>SUMIFS(Imports_new!F$10:F$33,Imports_new!$A$10:$A$33,$A7)</f>
        <v>9110.6556611430697</v>
      </c>
      <c r="G7" s="5">
        <f>SUMIFS(Imports_new!G$10:G$33,Imports_new!$A$10:$A$33,$A7)</f>
        <v>10235.768521452677</v>
      </c>
      <c r="H7" s="5">
        <f>SUMIFS(Imports_new!H$10:H$33,Imports_new!$A$10:$A$33,$A7)</f>
        <v>11820.640990295969</v>
      </c>
      <c r="I7" s="5">
        <f>SUMIFS(Imports_new!I$10:I$33,Imports_new!$A$10:$A$33,$A7)</f>
        <v>12748.642549833803</v>
      </c>
      <c r="J7" s="5">
        <f>SUMIFS(Imports_new!J$10:J$33,Imports_new!$A$10:$A$33,$A7)</f>
        <v>15483.90318178517</v>
      </c>
      <c r="K7" s="5">
        <f>SUMIFS(Imports_new!K$10:K$33,Imports_new!$A$10:$A$33,$A7)</f>
        <v>16066.578506104011</v>
      </c>
      <c r="L7" s="5">
        <f>SUMIFS(Imports_new!L$10:L$33,Imports_new!$A$10:$A$33,$A7)</f>
        <v>15875.547249001869</v>
      </c>
      <c r="M7" s="5">
        <f>SUMIFS(Imports_new!M$10:M$33,Imports_new!$A$10:$A$33,$A7)</f>
        <v>15875.547249001869</v>
      </c>
      <c r="N7" s="5">
        <f>SUMIFS(Imports_new!N$10:N$33,Imports_new!$A$10:$A$33,$A7)</f>
        <v>15875.547249001869</v>
      </c>
      <c r="O7" s="5">
        <f>SUMIFS(Imports_new!O$10:O$33,Imports_new!$A$10:$A$33,$A7)</f>
        <v>15875.547249001869</v>
      </c>
      <c r="P7" s="5">
        <f>SUMIFS(Imports_new!P$10:P$33,Imports_new!$A$10:$A$33,$A7)</f>
        <v>15875.547249001869</v>
      </c>
      <c r="Q7" s="5">
        <f>SUMIFS(Imports_new!Q$10:Q$33,Imports_new!$A$10:$A$33,$A7)</f>
        <v>15875.547249001869</v>
      </c>
      <c r="R7" s="5">
        <f>SUMIFS(Imports_new!R$10:R$33,Imports_new!$A$10:$A$33,$A7)</f>
        <v>15875.547249001869</v>
      </c>
      <c r="S7" s="5">
        <f>SUMIFS(Imports_new!S$10:S$33,Imports_new!$A$10:$A$33,$A7)</f>
        <v>15875.547249001869</v>
      </c>
      <c r="T7" s="5">
        <f>SUMIFS(Imports_new!T$10:T$33,Imports_new!$A$10:$A$33,$A7)</f>
        <v>15875.547249001869</v>
      </c>
      <c r="U7" s="5">
        <f>SUMIFS(Imports_new!U$10:U$33,Imports_new!$A$10:$A$33,$A7)</f>
        <v>15875.547249001869</v>
      </c>
      <c r="V7" s="5">
        <f>SUMIFS(Imports_new!V$10:V$33,Imports_new!$A$10:$A$33,$A7)</f>
        <v>15875.547249001869</v>
      </c>
      <c r="W7" s="5">
        <f>SUMIFS(Imports_new!W$10:W$33,Imports_new!$A$10:$A$33,$A7)</f>
        <v>15875.547249001869</v>
      </c>
      <c r="X7" s="5">
        <f>SUMIFS(Imports_new!X$10:X$33,Imports_new!$A$10:$A$33,$A7)</f>
        <v>15875.547249001869</v>
      </c>
      <c r="Y7" s="5">
        <f>SUMIFS(Imports_new!Y$10:Y$33,Imports_new!$A$10:$A$33,$A7)</f>
        <v>15875.547249001869</v>
      </c>
      <c r="Z7" s="5">
        <f>SUMIFS(Imports_new!Z$10:Z$33,Imports_new!$A$10:$A$33,$A7)</f>
        <v>15875.547249001869</v>
      </c>
      <c r="AA7" s="5">
        <f>SUMIFS(Imports_new!AA$10:AA$33,Imports_new!$A$10:$A$33,$A7)</f>
        <v>15875.547249001869</v>
      </c>
      <c r="AB7" s="5">
        <f>SUMIFS(Imports_new!AB$10:AB$33,Imports_new!$A$10:$A$33,$A7)</f>
        <v>15875.547249001869</v>
      </c>
      <c r="AC7" s="5">
        <f>SUMIFS(Imports_new!AC$10:AC$33,Imports_new!$A$10:$A$33,$A7)</f>
        <v>15875.547249001869</v>
      </c>
      <c r="AD7" s="5">
        <f>SUMIFS(Imports_new!AD$10:AD$33,Imports_new!$A$10:$A$33,$A7)</f>
        <v>15875.547249001869</v>
      </c>
      <c r="AE7" s="5">
        <f>SUMIFS(Imports_new!AE$10:AE$33,Imports_new!$A$10:$A$33,$A7)</f>
        <v>15875.547249001869</v>
      </c>
      <c r="AF7" s="5">
        <f>SUMIFS(Imports_new!AF$10:AF$33,Imports_new!$A$10:$A$33,$A7)</f>
        <v>15875.547249001869</v>
      </c>
    </row>
    <row r="8" spans="1:32">
      <c r="A8" s="2" t="s">
        <v>102</v>
      </c>
      <c r="B8" s="5">
        <f>SUMIFS(Imports_new!B$10:B$33,Imports_new!$A$10:$A$33,$A8)</f>
        <v>823.82144285227275</v>
      </c>
      <c r="C8" s="5">
        <f>SUMIFS(Imports_new!C$10:C$33,Imports_new!$A$10:$A$33,$A8)</f>
        <v>823.82144285227275</v>
      </c>
      <c r="D8" s="5">
        <f>SUMIFS(Imports_new!D$10:D$33,Imports_new!$A$10:$A$33,$A8)</f>
        <v>823.82144285227275</v>
      </c>
      <c r="E8" s="5">
        <f>SUMIFS(Imports_new!E$10:E$33,Imports_new!$A$10:$A$33,$A8)</f>
        <v>843.13476825373982</v>
      </c>
      <c r="F8" s="5">
        <f>SUMIFS(Imports_new!F$10:F$33,Imports_new!$A$10:$A$33,$A8)</f>
        <v>836.6379593375658</v>
      </c>
      <c r="G8" s="5">
        <f>SUMIFS(Imports_new!G$10:G$33,Imports_new!$A$10:$A$33,$A8)</f>
        <v>824.81616436423371</v>
      </c>
      <c r="H8" s="5">
        <f>SUMIFS(Imports_new!H$10:H$33,Imports_new!$A$10:$A$33,$A8)</f>
        <v>815.5106545057489</v>
      </c>
      <c r="I8" s="5">
        <f>SUMIFS(Imports_new!I$10:I$33,Imports_new!$A$10:$A$33,$A8)</f>
        <v>812.03444067564976</v>
      </c>
      <c r="J8" s="5">
        <f>SUMIFS(Imports_new!J$10:J$33,Imports_new!$A$10:$A$33,$A8)</f>
        <v>810.38571089141169</v>
      </c>
      <c r="K8" s="5">
        <f>SUMIFS(Imports_new!K$10:K$33,Imports_new!$A$10:$A$33,$A8)</f>
        <v>805.30028408621081</v>
      </c>
      <c r="L8" s="5">
        <f>SUMIFS(Imports_new!L$10:L$33,Imports_new!$A$10:$A$33,$A8)</f>
        <v>653.19898263933499</v>
      </c>
      <c r="M8" s="5">
        <f>SUMIFS(Imports_new!M$10:M$33,Imports_new!$A$10:$A$33,$A8)</f>
        <v>653.19898263933499</v>
      </c>
      <c r="N8" s="5">
        <f>SUMIFS(Imports_new!N$10:N$33,Imports_new!$A$10:$A$33,$A8)</f>
        <v>653.19898263933499</v>
      </c>
      <c r="O8" s="5">
        <f>SUMIFS(Imports_new!O$10:O$33,Imports_new!$A$10:$A$33,$A8)</f>
        <v>653.19898263933499</v>
      </c>
      <c r="P8" s="5">
        <f>SUMIFS(Imports_new!P$10:P$33,Imports_new!$A$10:$A$33,$A8)</f>
        <v>653.19898263933499</v>
      </c>
      <c r="Q8" s="5">
        <f>SUMIFS(Imports_new!Q$10:Q$33,Imports_new!$A$10:$A$33,$A8)</f>
        <v>653.19898263933499</v>
      </c>
      <c r="R8" s="5">
        <f>SUMIFS(Imports_new!R$10:R$33,Imports_new!$A$10:$A$33,$A8)</f>
        <v>653.19898263933499</v>
      </c>
      <c r="S8" s="5">
        <f>SUMIFS(Imports_new!S$10:S$33,Imports_new!$A$10:$A$33,$A8)</f>
        <v>653.19898263933499</v>
      </c>
      <c r="T8" s="5">
        <f>SUMIFS(Imports_new!T$10:T$33,Imports_new!$A$10:$A$33,$A8)</f>
        <v>653.19898263933499</v>
      </c>
      <c r="U8" s="5">
        <f>SUMIFS(Imports_new!U$10:U$33,Imports_new!$A$10:$A$33,$A8)</f>
        <v>653.19898263933499</v>
      </c>
      <c r="V8" s="5">
        <f>SUMIFS(Imports_new!V$10:V$33,Imports_new!$A$10:$A$33,$A8)</f>
        <v>653.19898263933499</v>
      </c>
      <c r="W8" s="5">
        <f>SUMIFS(Imports_new!W$10:W$33,Imports_new!$A$10:$A$33,$A8)</f>
        <v>653.19898263933499</v>
      </c>
      <c r="X8" s="5">
        <f>SUMIFS(Imports_new!X$10:X$33,Imports_new!$A$10:$A$33,$A8)</f>
        <v>653.19898263933499</v>
      </c>
      <c r="Y8" s="5">
        <f>SUMIFS(Imports_new!Y$10:Y$33,Imports_new!$A$10:$A$33,$A8)</f>
        <v>653.19898263933499</v>
      </c>
      <c r="Z8" s="5">
        <f>SUMIFS(Imports_new!Z$10:Z$33,Imports_new!$A$10:$A$33,$A8)</f>
        <v>653.19898263933499</v>
      </c>
      <c r="AA8" s="5">
        <f>SUMIFS(Imports_new!AA$10:AA$33,Imports_new!$A$10:$A$33,$A8)</f>
        <v>653.19898263933499</v>
      </c>
      <c r="AB8" s="5">
        <f>SUMIFS(Imports_new!AB$10:AB$33,Imports_new!$A$10:$A$33,$A8)</f>
        <v>653.19898263933499</v>
      </c>
      <c r="AC8" s="5">
        <f>SUMIFS(Imports_new!AC$10:AC$33,Imports_new!$A$10:$A$33,$A8)</f>
        <v>653.19898263933499</v>
      </c>
      <c r="AD8" s="5">
        <f>SUMIFS(Imports_new!AD$10:AD$33,Imports_new!$A$10:$A$33,$A8)</f>
        <v>653.19898263933499</v>
      </c>
      <c r="AE8" s="5">
        <f>SUMIFS(Imports_new!AE$10:AE$33,Imports_new!$A$10:$A$33,$A8)</f>
        <v>653.19898263933499</v>
      </c>
      <c r="AF8" s="5">
        <f>SUMIFS(Imports_new!AF$10:AF$33,Imports_new!$A$10:$A$33,$A8)</f>
        <v>653.19898263933499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303.39145695527367</v>
      </c>
      <c r="C10" s="5">
        <f>SUMIFS(Imports_new!C$10:C$33,Imports_new!$A$10:$A$33,$A10)</f>
        <v>303.39145695527367</v>
      </c>
      <c r="D10" s="5">
        <f>SUMIFS(Imports_new!D$10:D$33,Imports_new!$A$10:$A$33,$A10)</f>
        <v>303.39145695527367</v>
      </c>
      <c r="E10" s="5">
        <f>SUMIFS(Imports_new!E$10:E$33,Imports_new!$A$10:$A$33,$A10)</f>
        <v>180.55725195380452</v>
      </c>
      <c r="F10" s="5">
        <f>SUMIFS(Imports_new!F$10:F$33,Imports_new!$A$10:$A$33,$A10)</f>
        <v>178.50231785001148</v>
      </c>
      <c r="G10" s="5">
        <f>SUMIFS(Imports_new!G$10:G$33,Imports_new!$A$10:$A$33,$A10)</f>
        <v>177.17589855927994</v>
      </c>
      <c r="H10" s="5">
        <f>SUMIFS(Imports_new!H$10:H$33,Imports_new!$A$10:$A$33,$A10)</f>
        <v>173.86498327996583</v>
      </c>
      <c r="I10" s="5">
        <f>SUMIFS(Imports_new!I$10:I$33,Imports_new!$A$10:$A$33,$A10)</f>
        <v>172.93714691570182</v>
      </c>
      <c r="J10" s="5">
        <f>SUMIFS(Imports_new!J$10:J$33,Imports_new!$A$10:$A$33,$A10)</f>
        <v>134.78230617139391</v>
      </c>
      <c r="K10" s="5">
        <f>SUMIFS(Imports_new!K$10:K$33,Imports_new!$A$10:$A$33,$A10)</f>
        <v>122.7366921534264</v>
      </c>
      <c r="L10" s="5">
        <f>SUMIFS(Imports_new!L$10:L$33,Imports_new!$A$10:$A$33,$A10)</f>
        <v>91.305357522645508</v>
      </c>
      <c r="M10" s="5">
        <f>SUMIFS(Imports_new!M$10:M$33,Imports_new!$A$10:$A$33,$A10)</f>
        <v>91.305357522645508</v>
      </c>
      <c r="N10" s="5">
        <f>SUMIFS(Imports_new!N$10:N$33,Imports_new!$A$10:$A$33,$A10)</f>
        <v>91.305357522645508</v>
      </c>
      <c r="O10" s="5">
        <f>SUMIFS(Imports_new!O$10:O$33,Imports_new!$A$10:$A$33,$A10)</f>
        <v>91.305357522645508</v>
      </c>
      <c r="P10" s="5">
        <f>SUMIFS(Imports_new!P$10:P$33,Imports_new!$A$10:$A$33,$A10)</f>
        <v>91.305357522645508</v>
      </c>
      <c r="Q10" s="5">
        <f>SUMIFS(Imports_new!Q$10:Q$33,Imports_new!$A$10:$A$33,$A10)</f>
        <v>91.305357522645508</v>
      </c>
      <c r="R10" s="5">
        <f>SUMIFS(Imports_new!R$10:R$33,Imports_new!$A$10:$A$33,$A10)</f>
        <v>91.305357522645508</v>
      </c>
      <c r="S10" s="5">
        <f>SUMIFS(Imports_new!S$10:S$33,Imports_new!$A$10:$A$33,$A10)</f>
        <v>91.305357522645508</v>
      </c>
      <c r="T10" s="5">
        <f>SUMIFS(Imports_new!T$10:T$33,Imports_new!$A$10:$A$33,$A10)</f>
        <v>91.305357522645508</v>
      </c>
      <c r="U10" s="5">
        <f>SUMIFS(Imports_new!U$10:U$33,Imports_new!$A$10:$A$33,$A10)</f>
        <v>91.305357522645508</v>
      </c>
      <c r="V10" s="5">
        <f>SUMIFS(Imports_new!V$10:V$33,Imports_new!$A$10:$A$33,$A10)</f>
        <v>91.305357522645508</v>
      </c>
      <c r="W10" s="5">
        <f>SUMIFS(Imports_new!W$10:W$33,Imports_new!$A$10:$A$33,$A10)</f>
        <v>91.305357522645508</v>
      </c>
      <c r="X10" s="5">
        <f>SUMIFS(Imports_new!X$10:X$33,Imports_new!$A$10:$A$33,$A10)</f>
        <v>91.305357522645508</v>
      </c>
      <c r="Y10" s="5">
        <f>SUMIFS(Imports_new!Y$10:Y$33,Imports_new!$A$10:$A$33,$A10)</f>
        <v>91.305357522645508</v>
      </c>
      <c r="Z10" s="5">
        <f>SUMIFS(Imports_new!Z$10:Z$33,Imports_new!$A$10:$A$33,$A10)</f>
        <v>91.305357522645508</v>
      </c>
      <c r="AA10" s="5">
        <f>SUMIFS(Imports_new!AA$10:AA$33,Imports_new!$A$10:$A$33,$A10)</f>
        <v>91.305357522645508</v>
      </c>
      <c r="AB10" s="5">
        <f>SUMIFS(Imports_new!AB$10:AB$33,Imports_new!$A$10:$A$33,$A10)</f>
        <v>91.305357522645508</v>
      </c>
      <c r="AC10" s="5">
        <f>SUMIFS(Imports_new!AC$10:AC$33,Imports_new!$A$10:$A$33,$A10)</f>
        <v>91.305357522645508</v>
      </c>
      <c r="AD10" s="5">
        <f>SUMIFS(Imports_new!AD$10:AD$33,Imports_new!$A$10:$A$33,$A10)</f>
        <v>91.305357522645508</v>
      </c>
      <c r="AE10" s="5">
        <f>SUMIFS(Imports_new!AE$10:AE$33,Imports_new!$A$10:$A$33,$A10)</f>
        <v>91.305357522645508</v>
      </c>
      <c r="AF10" s="5">
        <f>SUMIFS(Imports_new!AF$10:AF$33,Imports_new!$A$10:$A$33,$A10)</f>
        <v>91.305357522645508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10.536709636153478</v>
      </c>
      <c r="C12" s="5">
        <f>SUMIFS(Imports_new!C$10:C$33,Imports_new!$A$10:$A$33,$A12)</f>
        <v>10.536709636153478</v>
      </c>
      <c r="D12" s="5">
        <f>SUMIFS(Imports_new!D$10:D$33,Imports_new!$A$10:$A$33,$A12)</f>
        <v>10.536709636153478</v>
      </c>
      <c r="E12" s="5">
        <f>SUMIFS(Imports_new!E$10:E$33,Imports_new!$A$10:$A$33,$A12)</f>
        <v>0.16453137217411265</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9211716</v>
      </c>
      <c r="C2">
        <f>exports!E2*IFERROR(INDEX('state specific adjustments'!$C$4:$AG$5,MATCH(About!$B$2,'state specific adjustments'!$B$4:$B$5,0),MATCH('EIaE-BEE'!C$1,'state specific adjustments'!$C$3:$AG$3,0)),1)</f>
        <v>9211716</v>
      </c>
      <c r="D2">
        <f>exports!F2*IFERROR(INDEX('state specific adjustments'!$C$4:$AG$5,MATCH(About!$B$2,'state specific adjustments'!$B$4:$B$5,0),MATCH('EIaE-BEE'!D$1,'state specific adjustments'!$C$3:$AG$3,0)),1)</f>
        <v>9211716</v>
      </c>
      <c r="E2">
        <f>exports!G2*IFERROR(INDEX('state specific adjustments'!$C$4:$AG$5,MATCH(About!$B$2,'state specific adjustments'!$B$4:$B$5,0),MATCH('EIaE-BEE'!E$1,'state specific adjustments'!$C$3:$AG$3,0)),1)</f>
        <v>9211716</v>
      </c>
      <c r="F2">
        <f>exports!H2*IFERROR(INDEX('state specific adjustments'!$C$4:$AG$5,MATCH(About!$B$2,'state specific adjustments'!$B$4:$B$5,0),MATCH('EIaE-BEE'!F$1,'state specific adjustments'!$C$3:$AG$3,0)),1)</f>
        <v>9211716</v>
      </c>
      <c r="G2">
        <f>exports!I2*IFERROR(INDEX('state specific adjustments'!$C$4:$AG$5,MATCH(About!$B$2,'state specific adjustments'!$B$4:$B$5,0),MATCH('EIaE-BEE'!G$1,'state specific adjustments'!$C$3:$AG$3,0)),1)</f>
        <v>9211716</v>
      </c>
      <c r="H2">
        <f>exports!J2*IFERROR(INDEX('state specific adjustments'!$C$4:$AG$5,MATCH(About!$B$2,'state specific adjustments'!$B$4:$B$5,0),MATCH('EIaE-BEE'!H$1,'state specific adjustments'!$C$3:$AG$3,0)),1)</f>
        <v>9211716</v>
      </c>
      <c r="I2">
        <f>exports!K2*IFERROR(INDEX('state specific adjustments'!$C$4:$AG$5,MATCH(About!$B$2,'state specific adjustments'!$B$4:$B$5,0),MATCH('EIaE-BEE'!I$1,'state specific adjustments'!$C$3:$AG$3,0)),1)</f>
        <v>9211716</v>
      </c>
      <c r="J2">
        <f>exports!L2*IFERROR(INDEX('state specific adjustments'!$C$4:$AG$5,MATCH(About!$B$2,'state specific adjustments'!$B$4:$B$5,0),MATCH('EIaE-BEE'!J$1,'state specific adjustments'!$C$3:$AG$3,0)),1)</f>
        <v>9211716</v>
      </c>
      <c r="K2">
        <f>exports!M2*IFERROR(INDEX('state specific adjustments'!$C$4:$AG$5,MATCH(About!$B$2,'state specific adjustments'!$B$4:$B$5,0),MATCH('EIaE-BEE'!K$1,'state specific adjustments'!$C$3:$AG$3,0)),1)</f>
        <v>9211716</v>
      </c>
      <c r="L2">
        <f>exports!N2*IFERROR(INDEX('state specific adjustments'!$C$4:$AG$5,MATCH(About!$B$2,'state specific adjustments'!$B$4:$B$5,0),MATCH('EIaE-BEE'!L$1,'state specific adjustments'!$C$3:$AG$3,0)),1)</f>
        <v>9211716</v>
      </c>
      <c r="M2">
        <f>exports!O2*IFERROR(INDEX('state specific adjustments'!$C$4:$AG$5,MATCH(About!$B$2,'state specific adjustments'!$B$4:$B$5,0),MATCH('EIaE-BEE'!M$1,'state specific adjustments'!$C$3:$AG$3,0)),1)</f>
        <v>9211716</v>
      </c>
      <c r="N2">
        <f>exports!P2*IFERROR(INDEX('state specific adjustments'!$C$4:$AG$5,MATCH(About!$B$2,'state specific adjustments'!$B$4:$B$5,0),MATCH('EIaE-BEE'!N$1,'state specific adjustments'!$C$3:$AG$3,0)),1)</f>
        <v>9211716</v>
      </c>
      <c r="O2">
        <f>exports!Q2*IFERROR(INDEX('state specific adjustments'!$C$4:$AG$5,MATCH(About!$B$2,'state specific adjustments'!$B$4:$B$5,0),MATCH('EIaE-BEE'!O$1,'state specific adjustments'!$C$3:$AG$3,0)),1)</f>
        <v>9211716</v>
      </c>
      <c r="P2">
        <f>exports!R2*IFERROR(INDEX('state specific adjustments'!$C$4:$AG$5,MATCH(About!$B$2,'state specific adjustments'!$B$4:$B$5,0),MATCH('EIaE-BEE'!P$1,'state specific adjustments'!$C$3:$AG$3,0)),1)</f>
        <v>9211716</v>
      </c>
      <c r="Q2">
        <f>exports!S2*IFERROR(INDEX('state specific adjustments'!$C$4:$AG$5,MATCH(About!$B$2,'state specific adjustments'!$B$4:$B$5,0),MATCH('EIaE-BEE'!Q$1,'state specific adjustments'!$C$3:$AG$3,0)),1)</f>
        <v>9211716</v>
      </c>
      <c r="R2">
        <f>exports!T2*IFERROR(INDEX('state specific adjustments'!$C$4:$AG$5,MATCH(About!$B$2,'state specific adjustments'!$B$4:$B$5,0),MATCH('EIaE-BEE'!R$1,'state specific adjustments'!$C$3:$AG$3,0)),1)</f>
        <v>9211716</v>
      </c>
      <c r="S2">
        <f>exports!U2*IFERROR(INDEX('state specific adjustments'!$C$4:$AG$5,MATCH(About!$B$2,'state specific adjustments'!$B$4:$B$5,0),MATCH('EIaE-BEE'!S$1,'state specific adjustments'!$C$3:$AG$3,0)),1)</f>
        <v>9211716</v>
      </c>
      <c r="T2">
        <f>exports!V2*IFERROR(INDEX('state specific adjustments'!$C$4:$AG$5,MATCH(About!$B$2,'state specific adjustments'!$B$4:$B$5,0),MATCH('EIaE-BEE'!T$1,'state specific adjustments'!$C$3:$AG$3,0)),1)</f>
        <v>9211716</v>
      </c>
      <c r="U2">
        <f>exports!W2*IFERROR(INDEX('state specific adjustments'!$C$4:$AG$5,MATCH(About!$B$2,'state specific adjustments'!$B$4:$B$5,0),MATCH('EIaE-BEE'!U$1,'state specific adjustments'!$C$3:$AG$3,0)),1)</f>
        <v>9211716</v>
      </c>
      <c r="V2">
        <f>exports!X2*IFERROR(INDEX('state specific adjustments'!$C$4:$AG$5,MATCH(About!$B$2,'state specific adjustments'!$B$4:$B$5,0),MATCH('EIaE-BEE'!V$1,'state specific adjustments'!$C$3:$AG$3,0)),1)</f>
        <v>9211716</v>
      </c>
      <c r="W2">
        <f>exports!Y2*IFERROR(INDEX('state specific adjustments'!$C$4:$AG$5,MATCH(About!$B$2,'state specific adjustments'!$B$4:$B$5,0),MATCH('EIaE-BEE'!W$1,'state specific adjustments'!$C$3:$AG$3,0)),1)</f>
        <v>9211716</v>
      </c>
      <c r="X2">
        <f>exports!Z2*IFERROR(INDEX('state specific adjustments'!$C$4:$AG$5,MATCH(About!$B$2,'state specific adjustments'!$B$4:$B$5,0),MATCH('EIaE-BEE'!X$1,'state specific adjustments'!$C$3:$AG$3,0)),1)</f>
        <v>9211716</v>
      </c>
      <c r="Y2">
        <f>exports!AA2*IFERROR(INDEX('state specific adjustments'!$C$4:$AG$5,MATCH(About!$B$2,'state specific adjustments'!$B$4:$B$5,0),MATCH('EIaE-BEE'!Y$1,'state specific adjustments'!$C$3:$AG$3,0)),1)</f>
        <v>9211716</v>
      </c>
      <c r="Z2">
        <f>exports!AB2*IFERROR(INDEX('state specific adjustments'!$C$4:$AG$5,MATCH(About!$B$2,'state specific adjustments'!$B$4:$B$5,0),MATCH('EIaE-BEE'!Z$1,'state specific adjustments'!$C$3:$AG$3,0)),1)</f>
        <v>9211716</v>
      </c>
      <c r="AA2">
        <f>exports!AC2*IFERROR(INDEX('state specific adjustments'!$C$4:$AG$5,MATCH(About!$B$2,'state specific adjustments'!$B$4:$B$5,0),MATCH('EIaE-BEE'!AA$1,'state specific adjustments'!$C$3:$AG$3,0)),1)</f>
        <v>9211716</v>
      </c>
      <c r="AB2">
        <f>exports!AD2*IFERROR(INDEX('state specific adjustments'!$C$4:$AG$5,MATCH(About!$B$2,'state specific adjustments'!$B$4:$B$5,0),MATCH('EIaE-BEE'!AB$1,'state specific adjustments'!$C$3:$AG$3,0)),1)</f>
        <v>9211716</v>
      </c>
      <c r="AC2">
        <f>exports!AE2*IFERROR(INDEX('state specific adjustments'!$C$4:$AG$5,MATCH(About!$B$2,'state specific adjustments'!$B$4:$B$5,0),MATCH('EIaE-BEE'!AC$1,'state specific adjustments'!$C$3:$AG$3,0)),1)</f>
        <v>9211716</v>
      </c>
      <c r="AD2">
        <f>exports!AF2*IFERROR(INDEX('state specific adjustments'!$C$4:$AG$5,MATCH(About!$B$2,'state specific adjustments'!$B$4:$B$5,0),MATCH('EIaE-BEE'!AD$1,'state specific adjustments'!$C$3:$AG$3,0)),1)</f>
        <v>9211716</v>
      </c>
      <c r="AE2">
        <f>exports!AG2*IFERROR(INDEX('state specific adjustments'!$C$4:$AG$5,MATCH(About!$B$2,'state specific adjustments'!$B$4:$B$5,0),MATCH('EIaE-BEE'!AE$1,'state specific adjustments'!$C$3:$AG$3,0)),1)</f>
        <v>9211716</v>
      </c>
      <c r="AF2">
        <f>exports!AH2*IFERROR(INDEX('state specific adjustments'!$C$4:$AG$5,MATCH(About!$B$2,'state specific adjustments'!$B$4:$B$5,0),MATCH('EIaE-BEE'!AF$1,'state specific adjustments'!$C$3:$AG$3,0)),1)</f>
        <v>9211716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2024-07-04T16:31:10Z</dcterms:modified>
</cp:coreProperties>
</file>