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T\land\ICoLUPpUA\"/>
    </mc:Choice>
  </mc:AlternateContent>
  <xr:revisionPtr revIDLastSave="0" documentId="8_{8A690FE7-CA71-4367-B311-BC7A7D9FEBA5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<sst xmlns="http://schemas.openxmlformats.org/spreadsheetml/2006/main" count="3645" uniqueCount="3399">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</sst>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7">
    <xf numFmtId="0" fontId="0" fillId="0" borderId="0" xfId="0" applyBorder="1" applyAlignment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6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I14" sqref="I14"/>
    </sheetView>
  </sheetViews>
  <sheetFormatPr defaultColWidth="12.58203125" defaultRowHeight="15" customHeight="1" x14ac:dyDescent="0.3"/>
  <cols>
    <col min="1" max="1" width="7.58203125" style="43" customWidth="1"/>
    <col min="2" max="2" width="68.33203125" style="43" customWidth="1"/>
    <col min="3" max="26" width="7.58203125" style="43" customWidth="1"/>
  </cols>
  <sheetData>
    <row r="1" spans="1:5" ht="14.5" x14ac:dyDescent="0.35">
      <c r="A1" s="1" t="s">
        <v>0</v>
      </c>
      <c r="B1" s="3" t="s">
        <v>69</v>
      </c>
      <c r="C1" s="44">
        <v>44531</v>
      </c>
      <c r="D1" s="2" t="s">
        <v>2</v>
      </c>
      <c r="E1" s="2" t="s">
        <v>3</v>
      </c>
    </row>
    <row r="2" spans="1:5" ht="14.5" x14ac:dyDescent="0.35">
      <c r="B2" s="3" t="str">
        <f>LOOKUP(B1,D1:E50,E1:E50)</f>
        <v>MT</v>
      </c>
      <c r="D2" s="2" t="s">
        <v>4</v>
      </c>
      <c r="E2" s="2" t="s">
        <v>5</v>
      </c>
    </row>
    <row r="3" spans="1:5" ht="14.5" x14ac:dyDescent="0.35">
      <c r="A3" s="1" t="s">
        <v>6</v>
      </c>
      <c r="B3" s="4" t="s">
        <v>7</v>
      </c>
      <c r="D3" s="2" t="s">
        <v>8</v>
      </c>
      <c r="E3" s="2" t="s">
        <v>9</v>
      </c>
    </row>
    <row r="4" spans="1:5" ht="14.5" x14ac:dyDescent="0.35">
      <c r="B4" s="3" t="s">
        <v>10</v>
      </c>
      <c r="D4" s="2" t="s">
        <v>11</v>
      </c>
      <c r="E4" s="2" t="s">
        <v>12</v>
      </c>
    </row>
    <row r="5" spans="1:5" ht="14.5" x14ac:dyDescent="0.35">
      <c r="B5" s="5">
        <v>1990</v>
      </c>
      <c r="D5" s="2" t="s">
        <v>13</v>
      </c>
      <c r="E5" s="2" t="s">
        <v>14</v>
      </c>
    </row>
    <row r="6" spans="1:5" ht="14.5" x14ac:dyDescent="0.35">
      <c r="B6" s="3" t="s">
        <v>15</v>
      </c>
      <c r="D6" s="2" t="s">
        <v>16</v>
      </c>
      <c r="E6" s="2" t="s">
        <v>17</v>
      </c>
    </row>
    <row r="7" spans="1:5" ht="14.5" x14ac:dyDescent="0.35">
      <c r="B7" s="6" t="s">
        <v>18</v>
      </c>
      <c r="D7" s="2" t="s">
        <v>19</v>
      </c>
      <c r="E7" s="2" t="s">
        <v>20</v>
      </c>
    </row>
    <row r="8" spans="1:5" ht="14.5" x14ac:dyDescent="0.35">
      <c r="B8" s="3" t="s">
        <v>21</v>
      </c>
      <c r="D8" s="2" t="s">
        <v>22</v>
      </c>
      <c r="E8" s="2" t="s">
        <v>23</v>
      </c>
    </row>
    <row r="9" spans="1:5" ht="14.5" x14ac:dyDescent="0.35">
      <c r="D9" s="2" t="s">
        <v>24</v>
      </c>
      <c r="E9" s="2" t="s">
        <v>25</v>
      </c>
    </row>
    <row r="10" spans="1:5" ht="14.5" x14ac:dyDescent="0.35">
      <c r="B10" s="4" t="s">
        <v>26</v>
      </c>
      <c r="D10" s="2" t="s">
        <v>27</v>
      </c>
      <c r="E10" s="2" t="s">
        <v>28</v>
      </c>
    </row>
    <row r="11" spans="1:5" ht="14.5" x14ac:dyDescent="0.35">
      <c r="B11" s="3" t="s">
        <v>10</v>
      </c>
      <c r="D11" s="2" t="s">
        <v>29</v>
      </c>
      <c r="E11" s="2" t="s">
        <v>30</v>
      </c>
    </row>
    <row r="12" spans="1:5" ht="14.5" x14ac:dyDescent="0.35">
      <c r="B12" s="5">
        <v>2014</v>
      </c>
      <c r="D12" s="2" t="s">
        <v>31</v>
      </c>
      <c r="E12" s="2" t="s">
        <v>32</v>
      </c>
    </row>
    <row r="13" spans="1:5" ht="14.5" x14ac:dyDescent="0.35">
      <c r="B13" s="3" t="s">
        <v>33</v>
      </c>
      <c r="D13" s="2" t="s">
        <v>34</v>
      </c>
      <c r="E13" s="2" t="s">
        <v>35</v>
      </c>
    </row>
    <row r="14" spans="1:5" ht="14.5" x14ac:dyDescent="0.35">
      <c r="B14" s="6" t="s">
        <v>36</v>
      </c>
      <c r="D14" s="2" t="s">
        <v>37</v>
      </c>
      <c r="E14" s="2" t="s">
        <v>38</v>
      </c>
    </row>
    <row r="15" spans="1:5" ht="14.5" x14ac:dyDescent="0.35">
      <c r="B15" s="3" t="s">
        <v>39</v>
      </c>
      <c r="D15" s="2" t="s">
        <v>40</v>
      </c>
      <c r="E15" s="2" t="s">
        <v>41</v>
      </c>
    </row>
    <row r="16" spans="1:5" ht="14.5" x14ac:dyDescent="0.35">
      <c r="B16" s="6" t="s">
        <v>42</v>
      </c>
      <c r="D16" s="2" t="s">
        <v>43</v>
      </c>
      <c r="E16" s="2" t="s">
        <v>44</v>
      </c>
    </row>
    <row r="17" spans="1:5" ht="14.5" x14ac:dyDescent="0.35">
      <c r="A17" s="83"/>
      <c r="B17" s="84"/>
      <c r="D17" s="2" t="s">
        <v>45</v>
      </c>
      <c r="E17" s="2" t="s">
        <v>46</v>
      </c>
    </row>
    <row r="18" spans="1:5" ht="14.5" x14ac:dyDescent="0.35">
      <c r="A18" s="83"/>
      <c r="B18" s="85" t="s">
        <v>3383</v>
      </c>
      <c r="D18" s="2" t="s">
        <v>48</v>
      </c>
      <c r="E18" s="2" t="s">
        <v>49</v>
      </c>
    </row>
    <row r="19" spans="1:5" ht="14.5" x14ac:dyDescent="0.35">
      <c r="A19" s="83"/>
      <c r="B19" s="86" t="s">
        <v>3384</v>
      </c>
      <c r="D19" s="2" t="s">
        <v>51</v>
      </c>
      <c r="E19" s="2" t="s">
        <v>52</v>
      </c>
    </row>
    <row r="20" spans="1:5" ht="14.5" x14ac:dyDescent="0.35">
      <c r="A20" s="83"/>
      <c r="B20" s="86" t="s">
        <v>3385</v>
      </c>
      <c r="D20" s="2" t="s">
        <v>54</v>
      </c>
      <c r="E20" s="2" t="s">
        <v>55</v>
      </c>
    </row>
    <row r="21" spans="1:5" ht="15.75" customHeight="1" x14ac:dyDescent="0.35">
      <c r="A21" s="83"/>
      <c r="B21" s="86" t="s">
        <v>3386</v>
      </c>
      <c r="D21" s="2" t="s">
        <v>56</v>
      </c>
      <c r="E21" s="2" t="s">
        <v>57</v>
      </c>
    </row>
    <row r="22" spans="1:5" ht="15.75" customHeight="1" x14ac:dyDescent="0.35">
      <c r="A22" s="83"/>
      <c r="B22" s="87" t="s">
        <v>3387</v>
      </c>
      <c r="D22" s="2" t="s">
        <v>59</v>
      </c>
      <c r="E22" s="2" t="s">
        <v>60</v>
      </c>
    </row>
    <row r="23" spans="1:5" ht="15.75" customHeight="1" x14ac:dyDescent="0.35">
      <c r="A23" s="83"/>
      <c r="B23" s="84"/>
      <c r="D23" s="2" t="s">
        <v>1</v>
      </c>
      <c r="E23" s="2" t="s">
        <v>62</v>
      </c>
    </row>
    <row r="24" spans="1:5" ht="15.75" customHeight="1" x14ac:dyDescent="0.35">
      <c r="A24" s="83"/>
      <c r="B24" s="84"/>
      <c r="D24" s="2" t="s">
        <v>64</v>
      </c>
      <c r="E24" s="2" t="s">
        <v>65</v>
      </c>
    </row>
    <row r="25" spans="1:5" ht="15.75" customHeight="1" x14ac:dyDescent="0.35">
      <c r="A25" s="83"/>
      <c r="B25" s="84"/>
      <c r="D25" s="2" t="s">
        <v>67</v>
      </c>
      <c r="E25" s="2" t="s">
        <v>68</v>
      </c>
    </row>
    <row r="26" spans="1:5" ht="15.75" customHeight="1" x14ac:dyDescent="0.35">
      <c r="A26" s="83"/>
      <c r="B26" s="84"/>
      <c r="D26" s="2" t="s">
        <v>69</v>
      </c>
      <c r="E26" s="2" t="s">
        <v>70</v>
      </c>
    </row>
    <row r="27" spans="1:5" ht="15.75" customHeight="1" x14ac:dyDescent="0.35">
      <c r="D27" s="2" t="s">
        <v>72</v>
      </c>
      <c r="E27" s="2" t="s">
        <v>73</v>
      </c>
    </row>
    <row r="28" spans="1:5" ht="15.75" customHeight="1" x14ac:dyDescent="0.35">
      <c r="A28" s="1" t="s">
        <v>47</v>
      </c>
      <c r="D28" s="2" t="s">
        <v>75</v>
      </c>
      <c r="E28" s="2" t="s">
        <v>76</v>
      </c>
    </row>
    <row r="29" spans="1:5" ht="15.75" customHeight="1" x14ac:dyDescent="0.35">
      <c r="A29" s="3" t="s">
        <v>50</v>
      </c>
      <c r="D29" s="2" t="s">
        <v>78</v>
      </c>
      <c r="E29" s="2" t="s">
        <v>79</v>
      </c>
    </row>
    <row r="30" spans="1:5" ht="15.75" customHeight="1" x14ac:dyDescent="0.35">
      <c r="A30" s="3" t="s">
        <v>53</v>
      </c>
      <c r="D30" s="2" t="s">
        <v>81</v>
      </c>
      <c r="E30" s="2" t="s">
        <v>82</v>
      </c>
    </row>
    <row r="31" spans="1:5" ht="15.75" customHeight="1" x14ac:dyDescent="0.35">
      <c r="D31" s="2" t="s">
        <v>83</v>
      </c>
      <c r="E31" s="2" t="s">
        <v>84</v>
      </c>
    </row>
    <row r="32" spans="1:5" ht="15.75" customHeight="1" x14ac:dyDescent="0.35">
      <c r="A32" s="3" t="s">
        <v>58</v>
      </c>
      <c r="D32" s="2" t="s">
        <v>86</v>
      </c>
      <c r="E32" s="2" t="s">
        <v>87</v>
      </c>
    </row>
    <row r="33" spans="1:5" ht="15.75" customHeight="1" x14ac:dyDescent="0.35">
      <c r="A33" s="3" t="s">
        <v>61</v>
      </c>
      <c r="D33" s="2" t="s">
        <v>89</v>
      </c>
      <c r="E33" s="2" t="s">
        <v>90</v>
      </c>
    </row>
    <row r="34" spans="1:5" ht="15.75" customHeight="1" x14ac:dyDescent="0.35">
      <c r="A34" s="3" t="s">
        <v>63</v>
      </c>
      <c r="D34" s="2" t="s">
        <v>92</v>
      </c>
      <c r="E34" s="2" t="s">
        <v>93</v>
      </c>
    </row>
    <row r="35" spans="1:5" ht="15.75" customHeight="1" x14ac:dyDescent="0.35">
      <c r="A35" s="3" t="s">
        <v>66</v>
      </c>
      <c r="D35" s="2" t="s">
        <v>95</v>
      </c>
      <c r="E35" s="2" t="s">
        <v>96</v>
      </c>
    </row>
    <row r="36" spans="1:5" ht="15.75" customHeight="1" x14ac:dyDescent="0.35">
      <c r="D36" s="2" t="s">
        <v>97</v>
      </c>
      <c r="E36" s="2" t="s">
        <v>98</v>
      </c>
    </row>
    <row r="37" spans="1:5" ht="15.75" customHeight="1" x14ac:dyDescent="0.35">
      <c r="A37" s="3" t="s">
        <v>71</v>
      </c>
      <c r="D37" s="2" t="s">
        <v>99</v>
      </c>
      <c r="E37" s="2" t="s">
        <v>100</v>
      </c>
    </row>
    <row r="38" spans="1:5" ht="15.75" customHeight="1" x14ac:dyDescent="0.35">
      <c r="A38" s="3" t="s">
        <v>74</v>
      </c>
      <c r="D38" s="2" t="s">
        <v>101</v>
      </c>
      <c r="E38" s="2" t="s">
        <v>102</v>
      </c>
    </row>
    <row r="39" spans="1:5" ht="15.75" customHeight="1" x14ac:dyDescent="0.35">
      <c r="A39" s="3" t="s">
        <v>77</v>
      </c>
      <c r="D39" s="2" t="s">
        <v>103</v>
      </c>
      <c r="E39" s="2" t="s">
        <v>104</v>
      </c>
    </row>
    <row r="40" spans="1:5" ht="15.75" customHeight="1" x14ac:dyDescent="0.35">
      <c r="A40" s="3" t="s">
        <v>80</v>
      </c>
      <c r="D40" s="2" t="s">
        <v>105</v>
      </c>
      <c r="E40" s="2" t="s">
        <v>106</v>
      </c>
    </row>
    <row r="41" spans="1:5" ht="15.75" customHeight="1" x14ac:dyDescent="0.35">
      <c r="D41" s="2" t="s">
        <v>107</v>
      </c>
      <c r="E41" s="2" t="s">
        <v>108</v>
      </c>
    </row>
    <row r="42" spans="1:5" ht="15.75" customHeight="1" x14ac:dyDescent="0.35">
      <c r="A42" s="3" t="s">
        <v>85</v>
      </c>
      <c r="D42" s="2" t="s">
        <v>109</v>
      </c>
      <c r="E42" s="2" t="s">
        <v>110</v>
      </c>
    </row>
    <row r="43" spans="1:5" ht="15.75" customHeight="1" x14ac:dyDescent="0.3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3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35">
      <c r="A45" s="3" t="s">
        <v>94</v>
      </c>
      <c r="D45" s="2" t="s">
        <v>115</v>
      </c>
      <c r="E45" s="2" t="s">
        <v>116</v>
      </c>
    </row>
    <row r="46" spans="1:5" ht="15.75" customHeight="1" x14ac:dyDescent="0.35">
      <c r="D46" s="2" t="s">
        <v>117</v>
      </c>
      <c r="E46" s="2" t="s">
        <v>118</v>
      </c>
    </row>
    <row r="47" spans="1:5" ht="15.75" customHeight="1" x14ac:dyDescent="0.35">
      <c r="D47" s="2" t="s">
        <v>119</v>
      </c>
      <c r="E47" s="2" t="s">
        <v>120</v>
      </c>
    </row>
    <row r="48" spans="1:5" ht="15.75" customHeight="1" x14ac:dyDescent="0.35">
      <c r="D48" s="2" t="s">
        <v>121</v>
      </c>
      <c r="E48" s="2" t="s">
        <v>122</v>
      </c>
    </row>
    <row r="49" spans="4:5" ht="15.75" customHeight="1" x14ac:dyDescent="0.35">
      <c r="D49" s="2" t="s">
        <v>123</v>
      </c>
      <c r="E49" s="2" t="s">
        <v>124</v>
      </c>
    </row>
    <row r="50" spans="4:5" ht="15.75" customHeight="1" x14ac:dyDescent="0.35">
      <c r="D50" s="2" t="s">
        <v>125</v>
      </c>
      <c r="E50" s="2" t="s">
        <v>126</v>
      </c>
    </row>
    <row r="51" spans="4:5" ht="15.75" customHeight="1" x14ac:dyDescent="0.3"/>
    <row r="52" spans="4:5" ht="15.75" customHeight="1" x14ac:dyDescent="0.3"/>
    <row r="53" spans="4:5" ht="15.75" customHeight="1" x14ac:dyDescent="0.3"/>
    <row r="54" spans="4:5" ht="15.75" customHeight="1" x14ac:dyDescent="0.3"/>
    <row r="55" spans="4:5" ht="15.75" customHeight="1" x14ac:dyDescent="0.3"/>
    <row r="56" spans="4:5" ht="15.75" customHeight="1" x14ac:dyDescent="0.3"/>
    <row r="57" spans="4:5" ht="15.75" customHeight="1" x14ac:dyDescent="0.3"/>
    <row r="58" spans="4:5" ht="15.75" customHeight="1" x14ac:dyDescent="0.3"/>
    <row r="59" spans="4:5" ht="15.75" customHeight="1" x14ac:dyDescent="0.3"/>
    <row r="60" spans="4:5" ht="15.75" customHeight="1" x14ac:dyDescent="0.3"/>
    <row r="61" spans="4:5" ht="15.75" customHeight="1" x14ac:dyDescent="0.3"/>
    <row r="62" spans="4:5" ht="15.75" customHeight="1" x14ac:dyDescent="0.3"/>
    <row r="63" spans="4:5" ht="15.75" customHeight="1" x14ac:dyDescent="0.3"/>
    <row r="64" spans="4: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58203125" defaultRowHeight="15.5" x14ac:dyDescent="0.35"/>
  <cols>
    <col min="1" max="2" width="10.58203125" style="45"/>
    <col min="3" max="3" width="10.75" style="45" bestFit="1" customWidth="1"/>
    <col min="4" max="5" width="13.5" style="45" bestFit="1" customWidth="1"/>
    <col min="6" max="6" width="10.58203125" style="56"/>
    <col min="7" max="7" width="10.75" style="56" bestFit="1" customWidth="1"/>
    <col min="8" max="8" width="10.83203125" style="56" bestFit="1" customWidth="1"/>
    <col min="9" max="9" width="13.5" style="63" bestFit="1" customWidth="1"/>
    <col min="10" max="10" width="14.5" style="56" bestFit="1" customWidth="1"/>
    <col min="11" max="11" width="10.58203125" style="47"/>
    <col min="12" max="12" width="10.75" style="64" bestFit="1" customWidth="1"/>
    <col min="13" max="13" width="12.33203125" style="64" bestFit="1" customWidth="1"/>
    <col min="14" max="14" width="12.33203125" style="65" bestFit="1" customWidth="1"/>
    <col min="15" max="15" width="12.33203125" style="47" bestFit="1" customWidth="1"/>
    <col min="16" max="18" width="12.33203125" style="49" customWidth="1"/>
    <col min="19" max="19" width="10.58203125" style="45"/>
    <col min="20" max="23" width="10.75" style="45" bestFit="1" customWidth="1"/>
    <col min="24" max="24" width="10.58203125" style="47"/>
    <col min="25" max="28" width="10.75" style="47" bestFit="1" customWidth="1"/>
    <col min="29" max="31" width="10.75" style="49" customWidth="1"/>
    <col min="32" max="36" width="10.75" style="45" bestFit="1" customWidth="1"/>
    <col min="37" max="41" width="10.75" style="50" bestFit="1" customWidth="1"/>
    <col min="42" max="43" width="10.75" style="49" customWidth="1"/>
    <col min="44" max="44" width="12.58203125" style="51" customWidth="1"/>
    <col min="45" max="49" width="10.75" style="45" bestFit="1" customWidth="1"/>
    <col min="50" max="51" width="10.75" style="50" bestFit="1" customWidth="1"/>
    <col min="52" max="54" width="10.83203125" style="50" bestFit="1" customWidth="1"/>
    <col min="55" max="57" width="10.75" style="49" customWidth="1"/>
    <col min="58" max="67" width="10.75" style="45" bestFit="1" customWidth="1"/>
    <col min="68" max="68" width="10.58203125" style="45"/>
    <col min="69" max="72" width="10.83203125" style="45" bestFit="1" customWidth="1"/>
    <col min="73" max="73" width="10.58203125" style="45"/>
    <col min="74" max="77" width="10.83203125" style="45" bestFit="1" customWidth="1"/>
    <col min="78" max="78" width="10.58203125" style="45"/>
    <col min="79" max="82" width="10.75" style="45" bestFit="1" customWidth="1"/>
    <col min="83" max="83" width="10.58203125" style="45"/>
    <col min="84" max="87" width="10.75" style="45" bestFit="1" customWidth="1"/>
    <col min="88" max="88" width="10.58203125" style="45"/>
    <col min="89" max="92" width="10.83203125" style="45" bestFit="1" customWidth="1"/>
    <col min="93" max="93" width="10.58203125" style="45"/>
    <col min="94" max="97" width="10.75" style="45" bestFit="1" customWidth="1"/>
    <col min="98" max="98" width="10.58203125" style="45"/>
    <col min="99" max="102" width="10.75" style="45" bestFit="1" customWidth="1"/>
    <col min="103" max="103" width="10.58203125" style="45"/>
    <col min="104" max="107" width="10.75" style="45" bestFit="1" customWidth="1"/>
    <col min="108" max="108" width="10.58203125" style="45"/>
    <col min="109" max="117" width="10.75" style="45" bestFit="1" customWidth="1"/>
    <col min="118" max="118" width="10.58203125" style="45"/>
    <col min="119" max="127" width="10.75" style="45" bestFit="1" customWidth="1"/>
    <col min="128" max="16384" width="10.58203125" style="45"/>
  </cols>
  <sheetData>
    <row r="1" spans="1:127" x14ac:dyDescent="0.35">
      <c r="F1" s="45"/>
      <c r="G1" s="45" t="s">
        <v>3243</v>
      </c>
      <c r="H1" s="45" t="s">
        <v>3244</v>
      </c>
      <c r="I1" s="46" t="s">
        <v>3245</v>
      </c>
      <c r="J1" s="46" t="s">
        <v>3246</v>
      </c>
      <c r="K1" s="47" t="s">
        <v>3247</v>
      </c>
      <c r="L1" s="47"/>
      <c r="M1" s="47"/>
      <c r="N1" s="48"/>
      <c r="O1" s="47" t="s">
        <v>3248</v>
      </c>
      <c r="P1" s="49" t="s">
        <v>3249</v>
      </c>
      <c r="Q1" s="49" t="s">
        <v>3250</v>
      </c>
      <c r="R1" s="49" t="s">
        <v>3251</v>
      </c>
      <c r="AC1" s="49" t="s">
        <v>3252</v>
      </c>
      <c r="AD1" s="49" t="s">
        <v>3250</v>
      </c>
      <c r="AE1" s="49" t="s">
        <v>3251</v>
      </c>
      <c r="AP1" s="49" t="s">
        <v>3253</v>
      </c>
      <c r="AQ1" s="49" t="s">
        <v>3250</v>
      </c>
      <c r="AR1" s="51" t="s">
        <v>3251</v>
      </c>
      <c r="BC1" s="49" t="s">
        <v>3254</v>
      </c>
      <c r="BD1" s="49" t="s">
        <v>3250</v>
      </c>
      <c r="BE1" s="49" t="s">
        <v>3251</v>
      </c>
    </row>
    <row r="2" spans="1:127" x14ac:dyDescent="0.35">
      <c r="F2" s="45" t="s">
        <v>3255</v>
      </c>
      <c r="G2" s="45" t="s">
        <v>3255</v>
      </c>
      <c r="H2" s="45" t="s">
        <v>3255</v>
      </c>
      <c r="I2" s="45" t="s">
        <v>3255</v>
      </c>
      <c r="J2" s="45" t="s">
        <v>3255</v>
      </c>
      <c r="K2" s="47" t="s">
        <v>3256</v>
      </c>
      <c r="L2" s="47" t="s">
        <v>3256</v>
      </c>
      <c r="M2" s="47" t="s">
        <v>3256</v>
      </c>
      <c r="N2" s="48" t="s">
        <v>3256</v>
      </c>
      <c r="O2" s="47" t="s">
        <v>3256</v>
      </c>
    </row>
    <row r="3" spans="1:127" x14ac:dyDescent="0.35">
      <c r="A3" s="45" t="s">
        <v>3257</v>
      </c>
      <c r="B3" s="45" t="s">
        <v>3258</v>
      </c>
      <c r="C3" s="45" t="s">
        <v>3259</v>
      </c>
      <c r="D3" s="45" t="s">
        <v>3260</v>
      </c>
      <c r="E3" s="45" t="s">
        <v>3261</v>
      </c>
      <c r="F3" s="45" t="s">
        <v>3262</v>
      </c>
      <c r="G3" s="45" t="s">
        <v>3263</v>
      </c>
      <c r="H3" s="45" t="s">
        <v>3264</v>
      </c>
      <c r="I3" s="46" t="s">
        <v>3265</v>
      </c>
      <c r="J3" s="45" t="s">
        <v>3266</v>
      </c>
      <c r="K3" s="47" t="s">
        <v>3267</v>
      </c>
      <c r="L3" s="47" t="s">
        <v>3268</v>
      </c>
      <c r="M3" s="47" t="s">
        <v>3269</v>
      </c>
      <c r="N3" s="48" t="s">
        <v>3270</v>
      </c>
      <c r="O3" s="47" t="s">
        <v>3271</v>
      </c>
      <c r="P3" s="49" t="s">
        <v>3272</v>
      </c>
      <c r="Q3" s="49" t="s">
        <v>3273</v>
      </c>
      <c r="R3" s="49" t="s">
        <v>3274</v>
      </c>
      <c r="S3" s="45" t="s">
        <v>3275</v>
      </c>
      <c r="T3" s="45" t="s">
        <v>3276</v>
      </c>
      <c r="U3" s="45" t="s">
        <v>3277</v>
      </c>
      <c r="V3" s="45" t="s">
        <v>3278</v>
      </c>
      <c r="W3" s="45" t="s">
        <v>3279</v>
      </c>
      <c r="X3" s="47" t="s">
        <v>3280</v>
      </c>
      <c r="Y3" s="47" t="s">
        <v>3281</v>
      </c>
      <c r="Z3" s="47" t="s">
        <v>3282</v>
      </c>
      <c r="AA3" s="47" t="s">
        <v>3283</v>
      </c>
      <c r="AB3" s="47" t="s">
        <v>3284</v>
      </c>
      <c r="AC3" s="49" t="s">
        <v>3285</v>
      </c>
      <c r="AD3" s="49" t="s">
        <v>3286</v>
      </c>
      <c r="AE3" s="49" t="s">
        <v>3274</v>
      </c>
      <c r="AF3" s="45" t="s">
        <v>3287</v>
      </c>
      <c r="AG3" s="45" t="s">
        <v>3288</v>
      </c>
      <c r="AH3" s="45" t="s">
        <v>3289</v>
      </c>
      <c r="AI3" s="45" t="s">
        <v>3290</v>
      </c>
      <c r="AJ3" s="45" t="s">
        <v>3291</v>
      </c>
      <c r="AK3" s="50" t="s">
        <v>3292</v>
      </c>
      <c r="AL3" s="50" t="s">
        <v>3293</v>
      </c>
      <c r="AM3" s="50" t="s">
        <v>3294</v>
      </c>
      <c r="AN3" s="50" t="s">
        <v>3295</v>
      </c>
      <c r="AO3" s="50" t="s">
        <v>3296</v>
      </c>
      <c r="AP3" s="49" t="s">
        <v>3285</v>
      </c>
      <c r="AQ3" s="49" t="s">
        <v>3286</v>
      </c>
      <c r="AR3" s="51" t="s">
        <v>3274</v>
      </c>
      <c r="AS3" s="45" t="s">
        <v>3297</v>
      </c>
      <c r="AT3" s="45" t="s">
        <v>3298</v>
      </c>
      <c r="AU3" s="45" t="s">
        <v>3299</v>
      </c>
      <c r="AV3" s="45" t="s">
        <v>3300</v>
      </c>
      <c r="AW3" s="45" t="s">
        <v>3301</v>
      </c>
      <c r="AX3" s="50" t="s">
        <v>3302</v>
      </c>
      <c r="AY3" s="50" t="s">
        <v>3303</v>
      </c>
      <c r="AZ3" s="50" t="s">
        <v>3304</v>
      </c>
      <c r="BA3" s="50" t="s">
        <v>3305</v>
      </c>
      <c r="BB3" s="50" t="s">
        <v>3306</v>
      </c>
      <c r="BC3" s="49" t="s">
        <v>3285</v>
      </c>
      <c r="BD3" s="49" t="s">
        <v>3286</v>
      </c>
      <c r="BE3" s="49" t="s">
        <v>3274</v>
      </c>
      <c r="BF3" s="45" t="s">
        <v>3307</v>
      </c>
      <c r="BG3" s="45" t="s">
        <v>3308</v>
      </c>
      <c r="BH3" s="45" t="s">
        <v>3309</v>
      </c>
      <c r="BI3" s="45" t="s">
        <v>3310</v>
      </c>
      <c r="BJ3" s="45" t="s">
        <v>3311</v>
      </c>
      <c r="BK3" s="45" t="s">
        <v>3312</v>
      </c>
      <c r="BL3" s="45" t="s">
        <v>3313</v>
      </c>
      <c r="BM3" s="45" t="s">
        <v>3314</v>
      </c>
      <c r="BN3" s="45" t="s">
        <v>3315</v>
      </c>
      <c r="BO3" s="45" t="s">
        <v>3316</v>
      </c>
      <c r="BP3" s="45" t="s">
        <v>3317</v>
      </c>
      <c r="BQ3" s="45" t="s">
        <v>3318</v>
      </c>
      <c r="BR3" s="45" t="s">
        <v>3319</v>
      </c>
      <c r="BS3" s="45" t="s">
        <v>3320</v>
      </c>
      <c r="BT3" s="45" t="s">
        <v>3321</v>
      </c>
      <c r="BU3" s="45" t="s">
        <v>3322</v>
      </c>
      <c r="BV3" s="45" t="s">
        <v>3323</v>
      </c>
      <c r="BW3" s="45" t="s">
        <v>3324</v>
      </c>
      <c r="BX3" s="45" t="s">
        <v>3325</v>
      </c>
      <c r="BY3" s="45" t="s">
        <v>3326</v>
      </c>
      <c r="BZ3" s="45" t="s">
        <v>3327</v>
      </c>
      <c r="CA3" s="45" t="s">
        <v>3328</v>
      </c>
      <c r="CB3" s="45" t="s">
        <v>3329</v>
      </c>
      <c r="CC3" s="45" t="s">
        <v>3330</v>
      </c>
      <c r="CD3" s="45" t="s">
        <v>3331</v>
      </c>
      <c r="CE3" s="45" t="s">
        <v>3332</v>
      </c>
      <c r="CF3" s="45" t="s">
        <v>3333</v>
      </c>
      <c r="CG3" s="45" t="s">
        <v>3334</v>
      </c>
      <c r="CH3" s="45" t="s">
        <v>3335</v>
      </c>
      <c r="CI3" s="45" t="s">
        <v>3336</v>
      </c>
      <c r="CJ3" s="45" t="s">
        <v>3337</v>
      </c>
      <c r="CK3" s="45" t="s">
        <v>3338</v>
      </c>
      <c r="CL3" s="45" t="s">
        <v>3339</v>
      </c>
      <c r="CM3" s="45" t="s">
        <v>3340</v>
      </c>
      <c r="CN3" s="45" t="s">
        <v>3341</v>
      </c>
      <c r="CO3" s="45" t="s">
        <v>3342</v>
      </c>
      <c r="CP3" s="45" t="s">
        <v>3343</v>
      </c>
      <c r="CQ3" s="45" t="s">
        <v>3344</v>
      </c>
      <c r="CR3" s="45" t="s">
        <v>3345</v>
      </c>
      <c r="CS3" s="45" t="s">
        <v>3346</v>
      </c>
      <c r="CT3" s="45" t="s">
        <v>3347</v>
      </c>
      <c r="CU3" s="45" t="s">
        <v>3348</v>
      </c>
      <c r="CV3" s="45" t="s">
        <v>3349</v>
      </c>
      <c r="CW3" s="45" t="s">
        <v>3350</v>
      </c>
      <c r="CX3" s="45" t="s">
        <v>3351</v>
      </c>
      <c r="CY3" s="45" t="s">
        <v>3352</v>
      </c>
      <c r="CZ3" s="45" t="s">
        <v>3353</v>
      </c>
      <c r="DA3" s="45" t="s">
        <v>3354</v>
      </c>
      <c r="DB3" s="45" t="s">
        <v>3355</v>
      </c>
      <c r="DC3" s="45" t="s">
        <v>3356</v>
      </c>
      <c r="DD3" s="45" t="s">
        <v>3357</v>
      </c>
      <c r="DE3" s="45" t="s">
        <v>3358</v>
      </c>
      <c r="DF3" s="45" t="s">
        <v>3359</v>
      </c>
      <c r="DG3" s="45" t="s">
        <v>3360</v>
      </c>
      <c r="DH3" s="45" t="s">
        <v>3361</v>
      </c>
      <c r="DI3" s="45" t="s">
        <v>3362</v>
      </c>
      <c r="DJ3" s="45" t="s">
        <v>3363</v>
      </c>
      <c r="DK3" s="45" t="s">
        <v>3364</v>
      </c>
      <c r="DL3" s="45" t="s">
        <v>3365</v>
      </c>
      <c r="DM3" s="45" t="s">
        <v>3366</v>
      </c>
      <c r="DN3" s="45" t="s">
        <v>3367</v>
      </c>
      <c r="DO3" s="45" t="s">
        <v>3368</v>
      </c>
      <c r="DP3" s="45" t="s">
        <v>3369</v>
      </c>
      <c r="DQ3" s="45" t="s">
        <v>3370</v>
      </c>
      <c r="DR3" s="45" t="s">
        <v>3371</v>
      </c>
      <c r="DS3" s="45" t="s">
        <v>3372</v>
      </c>
      <c r="DT3" s="45" t="s">
        <v>3373</v>
      </c>
      <c r="DU3" s="45" t="s">
        <v>3374</v>
      </c>
      <c r="DV3" s="45" t="s">
        <v>3375</v>
      </c>
      <c r="DW3" s="45" t="s">
        <v>3376</v>
      </c>
    </row>
    <row r="4" spans="1:127" x14ac:dyDescent="0.35">
      <c r="A4" s="45" t="s">
        <v>2</v>
      </c>
      <c r="B4" s="45" t="s">
        <v>3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35">
      <c r="A5" s="45" t="s">
        <v>8</v>
      </c>
      <c r="B5" s="45" t="s">
        <v>12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35">
      <c r="A6" s="45" t="s">
        <v>11</v>
      </c>
      <c r="B6" s="45" t="s">
        <v>9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35">
      <c r="A7" s="45" t="s">
        <v>13</v>
      </c>
      <c r="B7" s="45" t="s">
        <v>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35">
      <c r="A8" s="45" t="s">
        <v>16</v>
      </c>
      <c r="B8" s="45" t="s">
        <v>17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35">
      <c r="A9" s="45" t="s">
        <v>19</v>
      </c>
      <c r="B9" s="45" t="s">
        <v>20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35">
      <c r="A10" s="45" t="s">
        <v>22</v>
      </c>
      <c r="B10" s="45" t="s">
        <v>23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35">
      <c r="A11" s="45" t="s">
        <v>24</v>
      </c>
      <c r="B11" s="45" t="s">
        <v>25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35">
      <c r="A12" s="45" t="s">
        <v>27</v>
      </c>
      <c r="B12" s="45" t="s">
        <v>28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35">
      <c r="A13" s="45" t="s">
        <v>31</v>
      </c>
      <c r="B13" s="45" t="s">
        <v>32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35">
      <c r="A14" s="45" t="s">
        <v>34</v>
      </c>
      <c r="B14" s="45" t="s">
        <v>35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35">
      <c r="A15" s="45" t="s">
        <v>37</v>
      </c>
      <c r="B15" s="45" t="s">
        <v>38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35">
      <c r="A16" s="45" t="s">
        <v>40</v>
      </c>
      <c r="B16" s="45" t="s">
        <v>41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35">
      <c r="A17" s="45" t="s">
        <v>43</v>
      </c>
      <c r="B17" s="45" t="s">
        <v>44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35">
      <c r="A18" s="45" t="s">
        <v>45</v>
      </c>
      <c r="B18" s="45" t="s">
        <v>3377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35">
      <c r="A19" s="45" t="s">
        <v>48</v>
      </c>
      <c r="B19" s="45" t="s">
        <v>49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35">
      <c r="A20" s="45" t="s">
        <v>51</v>
      </c>
      <c r="B20" s="45" t="s">
        <v>52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35">
      <c r="A21" s="45" t="s">
        <v>54</v>
      </c>
      <c r="B21" s="45" t="s">
        <v>55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35">
      <c r="A22" s="45" t="s">
        <v>56</v>
      </c>
      <c r="B22" s="45" t="s">
        <v>57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35">
      <c r="A23" s="45" t="s">
        <v>59</v>
      </c>
      <c r="B23" s="45" t="s">
        <v>60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35">
      <c r="A24" s="45" t="s">
        <v>1</v>
      </c>
      <c r="B24" s="45" t="s">
        <v>62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35">
      <c r="A25" s="45" t="s">
        <v>64</v>
      </c>
      <c r="B25" s="45" t="s">
        <v>65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35">
      <c r="A26" s="45" t="s">
        <v>67</v>
      </c>
      <c r="B26" s="45" t="s">
        <v>68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35">
      <c r="A27" s="45" t="s">
        <v>69</v>
      </c>
      <c r="B27" s="45" t="s">
        <v>70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35">
      <c r="A28" s="45" t="s">
        <v>72</v>
      </c>
      <c r="B28" s="45" t="s">
        <v>73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35">
      <c r="A29" s="57" t="s">
        <v>75</v>
      </c>
      <c r="B29" s="57" t="s">
        <v>76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35">
      <c r="A30" s="45" t="s">
        <v>78</v>
      </c>
      <c r="B30" s="45" t="s">
        <v>79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35">
      <c r="A31" s="45" t="s">
        <v>81</v>
      </c>
      <c r="B31" s="45" t="s">
        <v>82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35">
      <c r="A32" s="45" t="s">
        <v>83</v>
      </c>
      <c r="B32" s="45" t="s">
        <v>84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35">
      <c r="A33" s="45" t="s">
        <v>86</v>
      </c>
      <c r="B33" s="45" t="s">
        <v>87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35">
      <c r="A34" s="45" t="s">
        <v>89</v>
      </c>
      <c r="B34" s="45" t="s">
        <v>90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35">
      <c r="A35" s="45" t="s">
        <v>92</v>
      </c>
      <c r="B35" s="45" t="s">
        <v>93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35">
      <c r="A36" s="45" t="s">
        <v>95</v>
      </c>
      <c r="B36" s="45" t="s">
        <v>96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35">
      <c r="A37" s="45" t="s">
        <v>97</v>
      </c>
      <c r="B37" s="45" t="s">
        <v>98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35">
      <c r="A38" s="45" t="s">
        <v>99</v>
      </c>
      <c r="B38" s="45" t="s">
        <v>100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35">
      <c r="A39" s="45" t="s">
        <v>101</v>
      </c>
      <c r="B39" s="45" t="s">
        <v>102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35">
      <c r="A40" s="45" t="s">
        <v>103</v>
      </c>
      <c r="B40" s="45" t="s">
        <v>104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35">
      <c r="A41" s="45" t="s">
        <v>105</v>
      </c>
      <c r="B41" s="45" t="s">
        <v>106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35">
      <c r="A42" s="45" t="s">
        <v>107</v>
      </c>
      <c r="B42" s="45" t="s">
        <v>108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35">
      <c r="A43" s="45" t="s">
        <v>109</v>
      </c>
      <c r="B43" s="45" t="s">
        <v>3378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35">
      <c r="A44" s="45" t="s">
        <v>111</v>
      </c>
      <c r="B44" s="45" t="s">
        <v>112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35">
      <c r="A45" s="45" t="s">
        <v>113</v>
      </c>
      <c r="B45" s="45" t="s">
        <v>114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35">
      <c r="A46" s="45" t="s">
        <v>115</v>
      </c>
      <c r="B46" s="45" t="s">
        <v>116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35">
      <c r="A47" s="45" t="s">
        <v>117</v>
      </c>
      <c r="B47" s="45" t="s">
        <v>118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35">
      <c r="A48" s="45" t="s">
        <v>119</v>
      </c>
      <c r="B48" s="45" t="s">
        <v>120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35">
      <c r="A49" s="45" t="s">
        <v>121</v>
      </c>
      <c r="B49" s="45" t="s">
        <v>122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35">
      <c r="A50" s="45" t="s">
        <v>123</v>
      </c>
      <c r="B50" s="45" t="s">
        <v>124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35">
      <c r="A51" s="45" t="s">
        <v>125</v>
      </c>
      <c r="B51" s="45" t="s">
        <v>126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35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defaultColWidth="9" defaultRowHeight="14.5" x14ac:dyDescent="0.35"/>
  <cols>
    <col min="1" max="1" width="38" style="90" customWidth="1"/>
    <col min="2" max="2" width="22.75" style="90" customWidth="1"/>
    <col min="3" max="3" width="24" style="90" customWidth="1"/>
    <col min="4" max="4" width="28" style="90" customWidth="1"/>
    <col min="5" max="16384" width="9" style="90"/>
  </cols>
  <sheetData>
    <row r="16" spans="1:1" x14ac:dyDescent="0.35">
      <c r="A16" s="90" t="s">
        <v>3388</v>
      </c>
    </row>
    <row r="17" spans="1:5" x14ac:dyDescent="0.35">
      <c r="B17" s="90">
        <v>10</v>
      </c>
      <c r="C17" s="90">
        <v>50</v>
      </c>
      <c r="D17" s="90">
        <v>100</v>
      </c>
      <c r="E17" s="90">
        <v>150</v>
      </c>
    </row>
    <row r="18" spans="1:5" x14ac:dyDescent="0.35">
      <c r="A18" s="90" t="s">
        <v>3389</v>
      </c>
      <c r="B18" s="90">
        <v>1.75</v>
      </c>
      <c r="C18" s="90">
        <v>4.5</v>
      </c>
      <c r="D18" s="90">
        <v>5.51</v>
      </c>
      <c r="E18" s="90">
        <v>6</v>
      </c>
    </row>
    <row r="19" spans="1:5" x14ac:dyDescent="0.35">
      <c r="A19" s="90" t="s">
        <v>3390</v>
      </c>
      <c r="B19" s="90">
        <v>1</v>
      </c>
      <c r="C19" s="90">
        <v>2.09</v>
      </c>
      <c r="D19" s="90">
        <v>2.2400000000000002</v>
      </c>
      <c r="E19" s="90">
        <v>2.1</v>
      </c>
    </row>
    <row r="20" spans="1:5" x14ac:dyDescent="0.35">
      <c r="A20" s="90" t="s">
        <v>3391</v>
      </c>
      <c r="B20" s="90">
        <v>1.62</v>
      </c>
      <c r="C20" s="90">
        <v>2.41</v>
      </c>
      <c r="D20" s="90">
        <v>2.93</v>
      </c>
      <c r="E20" s="90">
        <v>3.44</v>
      </c>
    </row>
    <row r="21" spans="1:5" x14ac:dyDescent="0.35">
      <c r="A21" s="90" t="s">
        <v>3392</v>
      </c>
      <c r="B21" s="90">
        <v>2.3199999999999998</v>
      </c>
      <c r="C21" s="90">
        <v>4.1500000000000004</v>
      </c>
      <c r="D21" s="90">
        <v>5.49</v>
      </c>
      <c r="E21" s="90">
        <v>5.92</v>
      </c>
    </row>
    <row r="23" spans="1:5" x14ac:dyDescent="0.35">
      <c r="A23" s="90" t="s">
        <v>3393</v>
      </c>
    </row>
    <row r="24" spans="1:5" x14ac:dyDescent="0.35">
      <c r="B24" s="90">
        <v>10</v>
      </c>
      <c r="C24" s="90">
        <v>50</v>
      </c>
      <c r="D24" s="90">
        <v>100</v>
      </c>
      <c r="E24" s="90">
        <v>150</v>
      </c>
    </row>
    <row r="25" spans="1:5" x14ac:dyDescent="0.35">
      <c r="A25" s="90" t="s">
        <v>3389</v>
      </c>
      <c r="B25" s="90">
        <f>B18</f>
        <v>1.75</v>
      </c>
      <c r="C25" s="90">
        <f t="shared" ref="C25:E28" si="0">C18-B18</f>
        <v>2.75</v>
      </c>
      <c r="D25" s="90">
        <f t="shared" si="0"/>
        <v>1.0099999999999998</v>
      </c>
      <c r="E25" s="90">
        <f t="shared" si="0"/>
        <v>0.49000000000000021</v>
      </c>
    </row>
    <row r="26" spans="1:5" x14ac:dyDescent="0.35">
      <c r="A26" s="90" t="s">
        <v>3390</v>
      </c>
      <c r="B26" s="90">
        <f>B19</f>
        <v>1</v>
      </c>
      <c r="C26" s="90">
        <f t="shared" si="0"/>
        <v>1.0899999999999999</v>
      </c>
      <c r="D26" s="90">
        <f t="shared" si="0"/>
        <v>0.15000000000000036</v>
      </c>
      <c r="E26" s="90">
        <f t="shared" si="0"/>
        <v>-0.14000000000000012</v>
      </c>
    </row>
    <row r="27" spans="1:5" x14ac:dyDescent="0.35">
      <c r="A27" s="90" t="s">
        <v>3391</v>
      </c>
      <c r="B27" s="90">
        <f>B20</f>
        <v>1.62</v>
      </c>
      <c r="C27" s="90">
        <f t="shared" si="0"/>
        <v>0.79</v>
      </c>
      <c r="D27" s="90">
        <f t="shared" si="0"/>
        <v>0.52</v>
      </c>
      <c r="E27" s="90">
        <f t="shared" si="0"/>
        <v>0.50999999999999979</v>
      </c>
    </row>
    <row r="28" spans="1:5" x14ac:dyDescent="0.35">
      <c r="A28" s="90" t="s">
        <v>3392</v>
      </c>
      <c r="B28" s="90">
        <f>B21</f>
        <v>2.3199999999999998</v>
      </c>
      <c r="C28" s="90">
        <f t="shared" si="0"/>
        <v>1.8300000000000005</v>
      </c>
      <c r="D28" s="90">
        <f t="shared" si="0"/>
        <v>1.3399999999999999</v>
      </c>
      <c r="E28" s="90">
        <f t="shared" si="0"/>
        <v>0.42999999999999972</v>
      </c>
    </row>
    <row r="30" spans="1:5" x14ac:dyDescent="0.35">
      <c r="A30" s="90" t="s">
        <v>3394</v>
      </c>
      <c r="B30" s="90">
        <f>SUMPRODUCT($B$24:$E$24,B25:E25)/SUM(B25:E25)</f>
        <v>54.916666666666664</v>
      </c>
    </row>
    <row r="31" spans="1:5" x14ac:dyDescent="0.35">
      <c r="A31" s="90" t="s">
        <v>3395</v>
      </c>
      <c r="B31" s="90">
        <f>SUMPRODUCT($B$24:$E$24,B26:E26)/SUM(B26:E26)</f>
        <v>27.857142857142861</v>
      </c>
    </row>
    <row r="32" spans="1:5" x14ac:dyDescent="0.35">
      <c r="A32" s="90" t="s">
        <v>3396</v>
      </c>
      <c r="B32" s="90">
        <f>SUMPRODUCT($B$24:$E$24,B27:E27)/SUM(B27:E27)</f>
        <v>53.546511627906973</v>
      </c>
    </row>
    <row r="33" spans="1:2" x14ac:dyDescent="0.35">
      <c r="A33" s="90" t="s">
        <v>3397</v>
      </c>
      <c r="B33" s="90">
        <f>SUMPRODUCT($B$24:$E$24,B28:E28)/SUM(B28:E28)</f>
        <v>52.905405405405403</v>
      </c>
    </row>
    <row r="35" spans="1:2" x14ac:dyDescent="0.35">
      <c r="A35" s="90" t="s">
        <v>3398</v>
      </c>
      <c r="B35" s="90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58203125" defaultRowHeight="15.5" x14ac:dyDescent="0.35"/>
  <cols>
    <col min="1" max="1" width="8.58203125" style="45"/>
    <col min="2" max="2" width="17.08203125" style="45" bestFit="1" customWidth="1"/>
    <col min="3" max="5" width="16.58203125" style="45" customWidth="1"/>
    <col min="6" max="7" width="17.25" style="45" customWidth="1"/>
    <col min="8" max="8" width="17.25" style="81" customWidth="1"/>
    <col min="9" max="11" width="17.25" style="45" customWidth="1"/>
    <col min="12" max="12" width="17.25" style="72" customWidth="1"/>
    <col min="13" max="16384" width="8.58203125" style="45"/>
  </cols>
  <sheetData>
    <row r="1" spans="1:12" ht="31" x14ac:dyDescent="0.35">
      <c r="C1" s="66" t="s">
        <v>3249</v>
      </c>
      <c r="D1" s="66" t="s">
        <v>3250</v>
      </c>
      <c r="E1" s="66"/>
      <c r="F1" s="66" t="s">
        <v>3251</v>
      </c>
      <c r="G1" s="66" t="s">
        <v>3379</v>
      </c>
      <c r="H1" s="67" t="s">
        <v>3252</v>
      </c>
      <c r="I1" s="68" t="s">
        <v>3250</v>
      </c>
      <c r="J1" s="68"/>
      <c r="K1" s="68" t="s">
        <v>3251</v>
      </c>
      <c r="L1" s="69" t="s">
        <v>3379</v>
      </c>
    </row>
    <row r="2" spans="1:12" x14ac:dyDescent="0.35">
      <c r="E2" s="45">
        <f>AVERAGE(E4:E51)</f>
        <v>2504385.9795615566</v>
      </c>
      <c r="F2" s="46">
        <f>SUM(F4:F51)</f>
        <v>127945483.62911001</v>
      </c>
      <c r="H2" s="70"/>
      <c r="I2" s="71"/>
      <c r="J2" s="71"/>
      <c r="K2" s="71"/>
    </row>
    <row r="3" spans="1:12" s="71" customFormat="1" ht="31" x14ac:dyDescent="0.35">
      <c r="A3" s="71" t="s">
        <v>3257</v>
      </c>
      <c r="B3" s="71" t="s">
        <v>3258</v>
      </c>
      <c r="C3" s="49" t="s">
        <v>3272</v>
      </c>
      <c r="D3" s="49" t="s">
        <v>3273</v>
      </c>
      <c r="E3" s="71" t="s">
        <v>3380</v>
      </c>
      <c r="F3" s="73" t="s">
        <v>3274</v>
      </c>
      <c r="G3" s="73" t="s">
        <v>3379</v>
      </c>
      <c r="H3" s="49" t="s">
        <v>3272</v>
      </c>
      <c r="I3" s="49" t="s">
        <v>3273</v>
      </c>
      <c r="J3" s="49" t="s">
        <v>3380</v>
      </c>
      <c r="K3" s="71" t="s">
        <v>3274</v>
      </c>
      <c r="L3" s="74" t="s">
        <v>3379</v>
      </c>
    </row>
    <row r="4" spans="1:12" x14ac:dyDescent="0.35">
      <c r="A4" s="45" t="s">
        <v>2</v>
      </c>
      <c r="B4" s="45" t="s">
        <v>3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5">
        <f>C4*D4</f>
        <v>155.60265261961973</v>
      </c>
      <c r="H4" s="70">
        <f>'TNC Data'!AC4</f>
        <v>11.599999997092938</v>
      </c>
      <c r="I4" s="76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2">
        <f t="shared" ref="L4:L39" si="0">H4*I4</f>
        <v>58.938454562008872</v>
      </c>
    </row>
    <row r="5" spans="1:12" x14ac:dyDescent="0.35">
      <c r="A5" s="45" t="s">
        <v>8</v>
      </c>
      <c r="B5" s="45" t="s">
        <v>12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5">
        <f t="shared" ref="G5:G51" si="2">C5*D5</f>
        <v>21.706136717588183</v>
      </c>
      <c r="H5" s="70">
        <f>'TNC Data'!AC5</f>
        <v>11.600000000179755</v>
      </c>
      <c r="I5" s="76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2">
        <f t="shared" si="0"/>
        <v>23.943853262272746</v>
      </c>
    </row>
    <row r="6" spans="1:12" x14ac:dyDescent="0.35">
      <c r="A6" s="45" t="s">
        <v>11</v>
      </c>
      <c r="B6" s="45" t="s">
        <v>9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5">
        <f t="shared" si="2"/>
        <v>151.32639822987295</v>
      </c>
      <c r="H6" s="70">
        <f>'TNC Data'!AC6</f>
        <v>11.600000003139513</v>
      </c>
      <c r="I6" s="76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2">
        <f t="shared" si="0"/>
        <v>60.672667308803497</v>
      </c>
    </row>
    <row r="7" spans="1:12" x14ac:dyDescent="0.35">
      <c r="A7" s="45" t="s">
        <v>13</v>
      </c>
      <c r="B7" s="45" t="s">
        <v>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5">
        <f t="shared" si="2"/>
        <v>32.492948536331767</v>
      </c>
      <c r="H7" s="70">
        <f>'TNC Data'!AC7</f>
        <v>11.599999993003635</v>
      </c>
      <c r="I7" s="76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2">
        <f t="shared" si="0"/>
        <v>85.657449697974272</v>
      </c>
    </row>
    <row r="8" spans="1:12" x14ac:dyDescent="0.35">
      <c r="A8" s="45" t="s">
        <v>16</v>
      </c>
      <c r="B8" s="45" t="s">
        <v>17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5">
        <f t="shared" si="2"/>
        <v>27.029241431812881</v>
      </c>
      <c r="H8" s="70">
        <f>'TNC Data'!AC8</f>
        <v>11.599999996294287</v>
      </c>
      <c r="I8" s="76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2">
        <f t="shared" si="0"/>
        <v>36.93015504989593</v>
      </c>
    </row>
    <row r="9" spans="1:12" x14ac:dyDescent="0.35">
      <c r="A9" s="45" t="s">
        <v>19</v>
      </c>
      <c r="B9" s="45" t="s">
        <v>20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5">
        <f t="shared" si="2"/>
        <v>215.57682062722435</v>
      </c>
      <c r="H9" s="70">
        <f>'TNC Data'!AC9</f>
        <v>11.600000001781368</v>
      </c>
      <c r="I9" s="76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2">
        <f t="shared" si="0"/>
        <v>114.80104837900792</v>
      </c>
    </row>
    <row r="10" spans="1:12" x14ac:dyDescent="0.35">
      <c r="A10" s="45" t="s">
        <v>22</v>
      </c>
      <c r="B10" s="45" t="s">
        <v>23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5">
        <f t="shared" si="2"/>
        <v>194.90560817450509</v>
      </c>
      <c r="H10" s="70">
        <f>'TNC Data'!AC10</f>
        <v>11.600000003837966</v>
      </c>
      <c r="I10" s="76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2">
        <f t="shared" si="0"/>
        <v>103.31945031021529</v>
      </c>
    </row>
    <row r="11" spans="1:12" x14ac:dyDescent="0.35">
      <c r="A11" s="45" t="s">
        <v>24</v>
      </c>
      <c r="B11" s="45" t="s">
        <v>25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5">
        <f t="shared" si="2"/>
        <v>105.85550723019666</v>
      </c>
      <c r="H11" s="70">
        <f>'TNC Data'!AC11</f>
        <v>11.599999992467794</v>
      </c>
      <c r="I11" s="76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2">
        <f t="shared" si="0"/>
        <v>44.876624312730591</v>
      </c>
    </row>
    <row r="12" spans="1:12" x14ac:dyDescent="0.35">
      <c r="A12" s="45" t="s">
        <v>27</v>
      </c>
      <c r="B12" s="45" t="s">
        <v>28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5">
        <f t="shared" si="2"/>
        <v>124.60122645887441</v>
      </c>
      <c r="H12" s="70">
        <f>'TNC Data'!AC12</f>
        <v>11.600000001893608</v>
      </c>
      <c r="I12" s="76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2">
        <f t="shared" si="0"/>
        <v>64.129965882655256</v>
      </c>
    </row>
    <row r="13" spans="1:12" x14ac:dyDescent="0.35">
      <c r="A13" s="45" t="s">
        <v>31</v>
      </c>
      <c r="B13" s="45" t="s">
        <v>32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5">
        <f t="shared" si="2"/>
        <v>28.165214212006486</v>
      </c>
      <c r="H13" s="70">
        <f>'TNC Data'!AC13</f>
        <v>11.600000000714296</v>
      </c>
      <c r="I13" s="76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2">
        <f t="shared" si="0"/>
        <v>45.352560505372431</v>
      </c>
    </row>
    <row r="14" spans="1:12" x14ac:dyDescent="0.35">
      <c r="A14" s="45" t="s">
        <v>34</v>
      </c>
      <c r="B14" s="45" t="s">
        <v>35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5">
        <f t="shared" si="2"/>
        <v>110.04093362184405</v>
      </c>
      <c r="H14" s="70">
        <f>'TNC Data'!AC14</f>
        <v>11.599999997739621</v>
      </c>
      <c r="I14" s="76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2">
        <f t="shared" si="0"/>
        <v>75.840405182550825</v>
      </c>
    </row>
    <row r="15" spans="1:12" x14ac:dyDescent="0.35">
      <c r="A15" s="45" t="s">
        <v>37</v>
      </c>
      <c r="B15" s="45" t="s">
        <v>38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5">
        <f t="shared" si="2"/>
        <v>142.00150951348374</v>
      </c>
      <c r="H15" s="70">
        <f>'TNC Data'!AC15</f>
        <v>11.599999998497447</v>
      </c>
      <c r="I15" s="76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2">
        <f t="shared" si="0"/>
        <v>96.935710827520182</v>
      </c>
    </row>
    <row r="16" spans="1:12" x14ac:dyDescent="0.35">
      <c r="A16" s="45" t="s">
        <v>40</v>
      </c>
      <c r="B16" s="45" t="s">
        <v>41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5">
        <f t="shared" si="2"/>
        <v>87.19119799009087</v>
      </c>
      <c r="H16" s="70">
        <f>'TNC Data'!AC16</f>
        <v>11.600000000372587</v>
      </c>
      <c r="I16" s="76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2">
        <f t="shared" si="0"/>
        <v>69.241236614787312</v>
      </c>
    </row>
    <row r="17" spans="1:12" x14ac:dyDescent="0.35">
      <c r="A17" s="45" t="s">
        <v>43</v>
      </c>
      <c r="B17" s="45" t="s">
        <v>44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5">
        <f t="shared" si="2"/>
        <v>107.44427388878391</v>
      </c>
      <c r="H17" s="70">
        <f>'TNC Data'!AC17</f>
        <v>11.599999997117337</v>
      </c>
      <c r="I17" s="76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2">
        <f t="shared" si="0"/>
        <v>59.225548059616315</v>
      </c>
    </row>
    <row r="18" spans="1:12" x14ac:dyDescent="0.35">
      <c r="A18" s="45" t="s">
        <v>45</v>
      </c>
      <c r="B18" s="45" t="s">
        <v>3377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5">
        <f t="shared" si="2"/>
        <v>156.64312833210735</v>
      </c>
      <c r="H18" s="70">
        <f>'TNC Data'!AC18</f>
        <v>11.60000001549486</v>
      </c>
      <c r="I18" s="76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2">
        <f t="shared" si="0"/>
        <v>97.782634791778761</v>
      </c>
    </row>
    <row r="19" spans="1:12" x14ac:dyDescent="0.35">
      <c r="A19" s="45" t="s">
        <v>48</v>
      </c>
      <c r="B19" s="45" t="s">
        <v>49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5">
        <f t="shared" si="2"/>
        <v>144.87096219629021</v>
      </c>
      <c r="H19" s="70">
        <f>'TNC Data'!AC19</f>
        <v>11.600000009087539</v>
      </c>
      <c r="I19" s="76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2">
        <f t="shared" si="0"/>
        <v>57.279339298667828</v>
      </c>
    </row>
    <row r="20" spans="1:12" x14ac:dyDescent="0.35">
      <c r="A20" s="45" t="s">
        <v>51</v>
      </c>
      <c r="B20" s="45" t="s">
        <v>52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5">
        <f t="shared" si="2"/>
        <v>118.74595727615176</v>
      </c>
      <c r="H20" s="70">
        <f>'TNC Data'!AC20</f>
        <v>11.599999999063023</v>
      </c>
      <c r="I20" s="76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2">
        <f t="shared" si="0"/>
        <v>73.151095477719124</v>
      </c>
    </row>
    <row r="21" spans="1:12" x14ac:dyDescent="0.35">
      <c r="A21" s="45" t="s">
        <v>54</v>
      </c>
      <c r="B21" s="45" t="s">
        <v>55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5">
        <f t="shared" si="2"/>
        <v>222.16358789794324</v>
      </c>
      <c r="H21" s="70">
        <f>'TNC Data'!AC21</f>
        <v>11.600000003893259</v>
      </c>
      <c r="I21" s="76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2">
        <f t="shared" si="0"/>
        <v>104.34743388446236</v>
      </c>
    </row>
    <row r="22" spans="1:12" x14ac:dyDescent="0.35">
      <c r="A22" s="45" t="s">
        <v>56</v>
      </c>
      <c r="B22" s="45" t="s">
        <v>57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5">
        <f t="shared" si="2"/>
        <v>203.93031345283552</v>
      </c>
      <c r="H22" s="70">
        <f>'TNC Data'!AC22</f>
        <v>11.600000006140046</v>
      </c>
      <c r="I22" s="76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2">
        <f t="shared" si="0"/>
        <v>100.91829476586869</v>
      </c>
    </row>
    <row r="23" spans="1:12" x14ac:dyDescent="0.35">
      <c r="A23" s="45" t="s">
        <v>59</v>
      </c>
      <c r="B23" s="45" t="s">
        <v>60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5">
        <f t="shared" si="2"/>
        <v>123.54502408228576</v>
      </c>
      <c r="H23" s="70">
        <f>'TNC Data'!AC23</f>
        <v>11.599999997023867</v>
      </c>
      <c r="I23" s="76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2">
        <f t="shared" si="0"/>
        <v>67.741270903522889</v>
      </c>
    </row>
    <row r="24" spans="1:12" x14ac:dyDescent="0.35">
      <c r="A24" s="45" t="s">
        <v>1</v>
      </c>
      <c r="B24" s="45" t="s">
        <v>62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5">
        <f t="shared" si="2"/>
        <v>86.03736707275182</v>
      </c>
      <c r="H24" s="70">
        <f>'TNC Data'!AC24</f>
        <v>11.599999999999998</v>
      </c>
      <c r="I24" s="76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2">
        <f t="shared" si="0"/>
        <v>52.977108376572964</v>
      </c>
    </row>
    <row r="25" spans="1:12" x14ac:dyDescent="0.35">
      <c r="A25" s="45" t="s">
        <v>64</v>
      </c>
      <c r="B25" s="45" t="s">
        <v>65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5">
        <f t="shared" si="2"/>
        <v>156.96020267161549</v>
      </c>
      <c r="H25" s="70">
        <f>'TNC Data'!AC25</f>
        <v>11.599999996095193</v>
      </c>
      <c r="I25" s="76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2">
        <f t="shared" si="0"/>
        <v>56.53390250541328</v>
      </c>
    </row>
    <row r="26" spans="1:12" x14ac:dyDescent="0.35">
      <c r="A26" s="45" t="s">
        <v>67</v>
      </c>
      <c r="B26" s="45" t="s">
        <v>68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5">
        <f t="shared" si="2"/>
        <v>121.93432847042976</v>
      </c>
      <c r="H26" s="70">
        <f>'TNC Data'!AC26</f>
        <v>11.600000001837392</v>
      </c>
      <c r="I26" s="76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2">
        <f t="shared" si="0"/>
        <v>67.474527589793524</v>
      </c>
    </row>
    <row r="27" spans="1:12" x14ac:dyDescent="0.35">
      <c r="A27" s="45" t="s">
        <v>69</v>
      </c>
      <c r="B27" s="45" t="s">
        <v>70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5">
        <f t="shared" si="2"/>
        <v>33.224799242083691</v>
      </c>
      <c r="H27" s="70">
        <f>'TNC Data'!AC27</f>
        <v>11.600000000913669</v>
      </c>
      <c r="I27" s="76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2">
        <f t="shared" si="0"/>
        <v>32.535010131677971</v>
      </c>
    </row>
    <row r="28" spans="1:12" x14ac:dyDescent="0.35">
      <c r="A28" s="45" t="s">
        <v>72</v>
      </c>
      <c r="B28" s="45" t="s">
        <v>73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5">
        <f t="shared" si="2"/>
        <v>61.591827011937781</v>
      </c>
      <c r="H28" s="70">
        <f>'TNC Data'!AC28</f>
        <v>11.600000008080901</v>
      </c>
      <c r="I28" s="76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2">
        <f t="shared" si="0"/>
        <v>46.578997193989004</v>
      </c>
    </row>
    <row r="29" spans="1:12" x14ac:dyDescent="0.35">
      <c r="A29" s="57" t="s">
        <v>75</v>
      </c>
      <c r="B29" s="57" t="s">
        <v>76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5">
        <f t="shared" si="2"/>
        <v>26.836237990985275</v>
      </c>
      <c r="H29" s="70">
        <f>'TNC Data'!AC29</f>
        <v>11.600000003489304</v>
      </c>
      <c r="I29" s="76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2">
        <f t="shared" si="0"/>
        <v>20.395470356787719</v>
      </c>
    </row>
    <row r="30" spans="1:12" x14ac:dyDescent="0.35">
      <c r="A30" s="45" t="s">
        <v>78</v>
      </c>
      <c r="B30" s="45" t="s">
        <v>79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5">
        <f t="shared" si="2"/>
        <v>166.40686450331506</v>
      </c>
      <c r="H30" s="70">
        <f>'TNC Data'!AC30</f>
        <v>11.599999998988533</v>
      </c>
      <c r="I30" s="76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2">
        <f t="shared" si="0"/>
        <v>97.556162347221587</v>
      </c>
    </row>
    <row r="31" spans="1:12" x14ac:dyDescent="0.35">
      <c r="A31" s="45" t="s">
        <v>81</v>
      </c>
      <c r="B31" s="45" t="s">
        <v>82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5">
        <f t="shared" si="2"/>
        <v>208.18064605924926</v>
      </c>
      <c r="H31" s="70">
        <f>'TNC Data'!AC31</f>
        <v>11.600000002154971</v>
      </c>
      <c r="I31" s="76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2">
        <f t="shared" si="0"/>
        <v>95.440362152868587</v>
      </c>
    </row>
    <row r="32" spans="1:12" x14ac:dyDescent="0.35">
      <c r="A32" s="45" t="s">
        <v>83</v>
      </c>
      <c r="B32" s="45" t="s">
        <v>84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5">
        <f t="shared" si="2"/>
        <v>24.059563885399214</v>
      </c>
      <c r="H32" s="70">
        <f>'TNC Data'!AC32</f>
        <v>11.599999991450154</v>
      </c>
      <c r="I32" s="76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2">
        <f t="shared" si="0"/>
        <v>22.327445521357319</v>
      </c>
    </row>
    <row r="33" spans="1:12" x14ac:dyDescent="0.35">
      <c r="A33" s="45" t="s">
        <v>86</v>
      </c>
      <c r="B33" s="45" t="s">
        <v>87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5">
        <f t="shared" si="2"/>
        <v>175.8438164678858</v>
      </c>
      <c r="H33" s="70">
        <f>'TNC Data'!AC33</f>
        <v>11.59999999780271</v>
      </c>
      <c r="I33" s="76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2">
        <f t="shared" si="0"/>
        <v>98.852805435370485</v>
      </c>
    </row>
    <row r="34" spans="1:12" x14ac:dyDescent="0.35">
      <c r="A34" s="45" t="s">
        <v>89</v>
      </c>
      <c r="B34" s="45" t="s">
        <v>90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5">
        <f t="shared" si="2"/>
        <v>140.41071948153026</v>
      </c>
      <c r="H34" s="70">
        <f>'TNC Data'!AC34</f>
        <v>11.600000002949413</v>
      </c>
      <c r="I34" s="76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2">
        <f t="shared" si="0"/>
        <v>79.381932230248921</v>
      </c>
    </row>
    <row r="35" spans="1:12" x14ac:dyDescent="0.35">
      <c r="A35" s="45" t="s">
        <v>92</v>
      </c>
      <c r="B35" s="45" t="s">
        <v>93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5">
        <f t="shared" si="2"/>
        <v>57.208415763675418</v>
      </c>
      <c r="H35" s="70">
        <f>'TNC Data'!AC35</f>
        <v>11.600000002398366</v>
      </c>
      <c r="I35" s="76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2">
        <f t="shared" si="0"/>
        <v>45.874193419038548</v>
      </c>
    </row>
    <row r="36" spans="1:12" x14ac:dyDescent="0.35">
      <c r="A36" s="45" t="s">
        <v>95</v>
      </c>
      <c r="B36" s="45" t="s">
        <v>96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5">
        <f t="shared" si="2"/>
        <v>177.32497897905196</v>
      </c>
      <c r="H36" s="70">
        <f>'TNC Data'!AC36</f>
        <v>11.600000000165549</v>
      </c>
      <c r="I36" s="76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2">
        <f t="shared" si="0"/>
        <v>105.62044627290412</v>
      </c>
    </row>
    <row r="37" spans="1:12" x14ac:dyDescent="0.35">
      <c r="A37" s="45" t="s">
        <v>97</v>
      </c>
      <c r="B37" s="45" t="s">
        <v>98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5">
        <f t="shared" si="2"/>
        <v>137.51765590536294</v>
      </c>
      <c r="H37" s="70">
        <f>'TNC Data'!AC37</f>
        <v>11.599999999799545</v>
      </c>
      <c r="I37" s="76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2">
        <f t="shared" si="0"/>
        <v>57.198925367074153</v>
      </c>
    </row>
    <row r="38" spans="1:12" x14ac:dyDescent="0.35">
      <c r="A38" s="45" t="s">
        <v>99</v>
      </c>
      <c r="B38" s="45" t="s">
        <v>100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5">
        <f t="shared" si="2"/>
        <v>51.126100832486884</v>
      </c>
      <c r="H38" s="70">
        <f>'TNC Data'!AC38</f>
        <v>11.600000000947087</v>
      </c>
      <c r="I38" s="76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2">
        <f t="shared" si="0"/>
        <v>59.929291989038987</v>
      </c>
    </row>
    <row r="39" spans="1:12" x14ac:dyDescent="0.35">
      <c r="A39" s="45" t="s">
        <v>101</v>
      </c>
      <c r="B39" s="45" t="s">
        <v>102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5">
        <f t="shared" si="2"/>
        <v>210.49106110121829</v>
      </c>
      <c r="H39" s="70">
        <f>'TNC Data'!AC39</f>
        <v>11.600000002855065</v>
      </c>
      <c r="I39" s="76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2">
        <f t="shared" si="0"/>
        <v>108.51946595954576</v>
      </c>
    </row>
    <row r="40" spans="1:12" x14ac:dyDescent="0.35">
      <c r="A40" s="45" t="s">
        <v>103</v>
      </c>
      <c r="B40" s="45" t="s">
        <v>104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5">
        <f t="shared" si="2"/>
        <v>222.65032810170038</v>
      </c>
      <c r="H40" s="70"/>
      <c r="I40" s="71"/>
      <c r="J40" s="77">
        <v>0</v>
      </c>
      <c r="K40" s="71">
        <v>0</v>
      </c>
    </row>
    <row r="41" spans="1:12" x14ac:dyDescent="0.35">
      <c r="A41" s="45" t="s">
        <v>105</v>
      </c>
      <c r="B41" s="45" t="s">
        <v>106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5">
        <f t="shared" si="2"/>
        <v>126.11772456973087</v>
      </c>
      <c r="H41" s="70">
        <f>'TNC Data'!AC41</f>
        <v>11.600000000000005</v>
      </c>
      <c r="I41" s="76">
        <f>'TNC Data'!AD41</f>
        <v>5.1854027163062897</v>
      </c>
      <c r="J41" s="77">
        <f t="shared" si="3"/>
        <v>5185402.7163062897</v>
      </c>
      <c r="K41" s="79">
        <f>'TNC Data'!AE41</f>
        <v>292599.08689999999</v>
      </c>
      <c r="L41" s="72">
        <f t="shared" ref="L41:L51" si="4">H41*I41</f>
        <v>60.150671509152986</v>
      </c>
    </row>
    <row r="42" spans="1:12" x14ac:dyDescent="0.35">
      <c r="A42" s="45" t="s">
        <v>107</v>
      </c>
      <c r="B42" s="45" t="s">
        <v>108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5">
        <f t="shared" si="2"/>
        <v>66.635259681866657</v>
      </c>
      <c r="H42" s="70">
        <f>'TNC Data'!AC42</f>
        <v>11.599999992088161</v>
      </c>
      <c r="I42" s="76">
        <f>'TNC Data'!AD42</f>
        <v>2.8618703825266136</v>
      </c>
      <c r="J42" s="77">
        <f t="shared" si="3"/>
        <v>2861870.3825266138</v>
      </c>
      <c r="K42" s="79">
        <f>'TNC Data'!AE42</f>
        <v>5653.0469300000004</v>
      </c>
      <c r="L42" s="72">
        <f t="shared" si="4"/>
        <v>33.197696414666062</v>
      </c>
    </row>
    <row r="43" spans="1:12" x14ac:dyDescent="0.35">
      <c r="A43" s="45" t="s">
        <v>109</v>
      </c>
      <c r="B43" s="45" t="s">
        <v>3378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5">
        <f t="shared" si="2"/>
        <v>167.5549639771792</v>
      </c>
      <c r="H43" s="70">
        <f>'TNC Data'!AC43</f>
        <v>11.600000007954742</v>
      </c>
      <c r="I43" s="76">
        <f>'TNC Data'!AD43</f>
        <v>7.5438707856046916</v>
      </c>
      <c r="J43" s="77">
        <f t="shared" si="3"/>
        <v>7543870.7856046911</v>
      </c>
      <c r="K43" s="79">
        <f>'TNC Data'!AE43</f>
        <v>213299.27470000001</v>
      </c>
      <c r="L43" s="72">
        <f t="shared" si="4"/>
        <v>87.508901173023972</v>
      </c>
    </row>
    <row r="44" spans="1:12" x14ac:dyDescent="0.35">
      <c r="A44" s="45" t="s">
        <v>111</v>
      </c>
      <c r="B44" s="45" t="s">
        <v>112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5">
        <f t="shared" si="2"/>
        <v>144.09627145170026</v>
      </c>
      <c r="H44" s="70">
        <f>'TNC Data'!AC44</f>
        <v>11.600000006007887</v>
      </c>
      <c r="I44" s="76">
        <f>'TNC Data'!AD44</f>
        <v>3.5149932309312071</v>
      </c>
      <c r="J44" s="77">
        <f t="shared" si="3"/>
        <v>3514993.2309312071</v>
      </c>
      <c r="K44" s="79">
        <f>'TNC Data'!AE44</f>
        <v>606126.57750000001</v>
      </c>
      <c r="L44" s="72">
        <f t="shared" si="4"/>
        <v>40.773921499919688</v>
      </c>
    </row>
    <row r="45" spans="1:12" x14ac:dyDescent="0.35">
      <c r="A45" s="45" t="s">
        <v>113</v>
      </c>
      <c r="B45" s="45" t="s">
        <v>114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5">
        <f t="shared" si="2"/>
        <v>23.718000479079272</v>
      </c>
      <c r="H45" s="70">
        <f>'TNC Data'!AC45</f>
        <v>11.599999998156147</v>
      </c>
      <c r="I45" s="76">
        <f>'TNC Data'!AD45</f>
        <v>2.3398599943788807</v>
      </c>
      <c r="J45" s="77">
        <f t="shared" si="3"/>
        <v>2339859.9943788806</v>
      </c>
      <c r="K45" s="79">
        <f>'TNC Data'!AE45</f>
        <v>33376.947030000003</v>
      </c>
      <c r="L45" s="72">
        <f t="shared" si="4"/>
        <v>27.142375930480657</v>
      </c>
    </row>
    <row r="46" spans="1:12" x14ac:dyDescent="0.35">
      <c r="A46" s="45" t="s">
        <v>115</v>
      </c>
      <c r="B46" s="45" t="s">
        <v>116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5">
        <f t="shared" si="2"/>
        <v>149.43885755598467</v>
      </c>
      <c r="H46" s="70">
        <f>'TNC Data'!AC46</f>
        <v>11.600000004315422</v>
      </c>
      <c r="I46" s="76">
        <f>'TNC Data'!AD46</f>
        <v>9.3377664009148145</v>
      </c>
      <c r="J46" s="77">
        <f t="shared" si="3"/>
        <v>9337766.4009148143</v>
      </c>
      <c r="K46" s="79">
        <f>'TNC Data'!AE46</f>
        <v>11911.73509</v>
      </c>
      <c r="L46" s="72">
        <f t="shared" si="4"/>
        <v>108.31809029090826</v>
      </c>
    </row>
    <row r="47" spans="1:12" x14ac:dyDescent="0.35">
      <c r="A47" s="45" t="s">
        <v>117</v>
      </c>
      <c r="B47" s="45" t="s">
        <v>118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5">
        <f t="shared" si="2"/>
        <v>186.99343181915719</v>
      </c>
      <c r="H47" s="70">
        <f>'TNC Data'!AC47</f>
        <v>11.5999999912005</v>
      </c>
      <c r="I47" s="76">
        <f>'TNC Data'!AD47</f>
        <v>8.1566893062599899</v>
      </c>
      <c r="J47" s="77">
        <f t="shared" si="3"/>
        <v>8156689.3062599897</v>
      </c>
      <c r="K47" s="79">
        <f>'TNC Data'!AE47</f>
        <v>222919.44889999999</v>
      </c>
      <c r="L47" s="72">
        <f t="shared" si="4"/>
        <v>94.617595880841094</v>
      </c>
    </row>
    <row r="48" spans="1:12" x14ac:dyDescent="0.35">
      <c r="A48" s="45" t="s">
        <v>119</v>
      </c>
      <c r="B48" s="45" t="s">
        <v>120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5">
        <f t="shared" si="2"/>
        <v>55.322737453475384</v>
      </c>
      <c r="H48" s="70">
        <f>'TNC Data'!AC48</f>
        <v>11.599999987283583</v>
      </c>
      <c r="I48" s="76">
        <f>'TNC Data'!AD48</f>
        <v>5.8809018925821341</v>
      </c>
      <c r="J48" s="77">
        <f t="shared" si="3"/>
        <v>5880901.8925821343</v>
      </c>
      <c r="K48" s="79">
        <f>'TNC Data'!AE48</f>
        <v>320924.30709999998</v>
      </c>
      <c r="L48" s="72">
        <f t="shared" si="4"/>
        <v>68.218461879168757</v>
      </c>
    </row>
    <row r="49" spans="1:12" x14ac:dyDescent="0.35">
      <c r="A49" s="45" t="s">
        <v>121</v>
      </c>
      <c r="B49" s="45" t="s">
        <v>122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5">
        <f t="shared" si="2"/>
        <v>200.70922710438305</v>
      </c>
      <c r="H49" s="70">
        <f>'TNC Data'!AC49</f>
        <v>11.599999999132205</v>
      </c>
      <c r="I49" s="76">
        <f>'TNC Data'!AD49</f>
        <v>9.8676442430938582</v>
      </c>
      <c r="J49" s="77">
        <f t="shared" si="3"/>
        <v>9867644.2430938575</v>
      </c>
      <c r="K49" s="79">
        <f>'TNC Data'!AE49</f>
        <v>74739.534050000002</v>
      </c>
      <c r="L49" s="72">
        <f t="shared" si="4"/>
        <v>114.46467321132566</v>
      </c>
    </row>
    <row r="50" spans="1:12" x14ac:dyDescent="0.35">
      <c r="A50" s="45" t="s">
        <v>123</v>
      </c>
      <c r="B50" s="45" t="s">
        <v>124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5">
        <f t="shared" si="2"/>
        <v>124.54266910437688</v>
      </c>
      <c r="H50" s="70">
        <f>'TNC Data'!AC50</f>
        <v>11.599999991330357</v>
      </c>
      <c r="I50" s="76">
        <f>'TNC Data'!AD50</f>
        <v>5.0398808591995277</v>
      </c>
      <c r="J50" s="77">
        <f t="shared" si="3"/>
        <v>5039880.8591995277</v>
      </c>
      <c r="K50" s="79">
        <f>'TNC Data'!AE50</f>
        <v>54927.473830000003</v>
      </c>
      <c r="L50" s="72">
        <f t="shared" si="4"/>
        <v>58.462617923020552</v>
      </c>
    </row>
    <row r="51" spans="1:12" x14ac:dyDescent="0.35">
      <c r="A51" s="45" t="s">
        <v>125</v>
      </c>
      <c r="B51" s="45" t="s">
        <v>126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5">
        <f t="shared" si="2"/>
        <v>29.264298351959599</v>
      </c>
      <c r="H51" s="70">
        <f>'TNC Data'!AC51</f>
        <v>11.599999997838225</v>
      </c>
      <c r="I51" s="76">
        <f>'TNC Data'!AD51</f>
        <v>2.2232417557504451</v>
      </c>
      <c r="J51" s="77">
        <f t="shared" si="3"/>
        <v>2223241.7557504452</v>
      </c>
      <c r="K51" s="79">
        <f>'TNC Data'!AE51</f>
        <v>26632.541389999999</v>
      </c>
      <c r="L51" s="72">
        <f t="shared" si="4"/>
        <v>25.789604361899016</v>
      </c>
    </row>
    <row r="53" spans="1:12" x14ac:dyDescent="0.35">
      <c r="F53" s="46" t="s">
        <v>3381</v>
      </c>
      <c r="G53" s="80">
        <f>AVERAGE(G4:G51)</f>
        <v>120.95910411623794</v>
      </c>
      <c r="K53" s="46" t="s">
        <v>3381</v>
      </c>
      <c r="L53" s="80">
        <f>AVERAGE(L4:L51)</f>
        <v>68.23246502129237</v>
      </c>
    </row>
    <row r="55" spans="1:12" x14ac:dyDescent="0.35">
      <c r="J55" s="81">
        <f>SUMPRODUCT(J4:J51,K4:K51)/10^12</f>
        <v>37.999999998844999</v>
      </c>
      <c r="K55" s="45" t="s">
        <v>3382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0"/>
    </row>
    <row r="67" spans="2:2" x14ac:dyDescent="0.35">
      <c r="B67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8203125" defaultRowHeight="15" customHeight="1" x14ac:dyDescent="0.3"/>
  <cols>
    <col min="1" max="26" width="7.58203125" style="43" customWidth="1"/>
  </cols>
  <sheetData>
    <row r="1" spans="1:2" ht="14.5" x14ac:dyDescent="0.35">
      <c r="A1" s="1" t="s">
        <v>127</v>
      </c>
    </row>
    <row r="2" spans="1:2" ht="14.5" x14ac:dyDescent="0.35">
      <c r="A2" s="8" t="s">
        <v>128</v>
      </c>
    </row>
    <row r="3" spans="1:2" ht="14.5" x14ac:dyDescent="0.35">
      <c r="A3" s="8" t="s">
        <v>129</v>
      </c>
    </row>
    <row r="4" spans="1:2" ht="14.5" x14ac:dyDescent="0.35">
      <c r="A4" s="8"/>
    </row>
    <row r="5" spans="1:2" ht="14.5" x14ac:dyDescent="0.35">
      <c r="A5" s="7">
        <f>SUMPRODUCT('County Data'!J12:J3057,'County Data'!T12:T3057)/SUM('County Data'!T12:T3057)</f>
        <v>217.22159540557982</v>
      </c>
      <c r="B5" s="3" t="s">
        <v>130</v>
      </c>
    </row>
    <row r="6" spans="1:2" ht="14.5" x14ac:dyDescent="0.35">
      <c r="A6" s="7">
        <f>A5*About!A44</f>
        <v>311.27854621619588</v>
      </c>
      <c r="B6" s="3" t="s">
        <v>131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58203125" defaultRowHeight="15" customHeight="1" x14ac:dyDescent="0.3"/>
  <cols>
    <col min="1" max="1" width="13.33203125" style="43" customWidth="1"/>
    <col min="2" max="2" width="25.08203125" style="43" customWidth="1"/>
    <col min="3" max="3" width="12.58203125" style="43" customWidth="1"/>
    <col min="4" max="4" width="12" style="43" customWidth="1"/>
    <col min="5" max="5" width="13.08203125" style="43" customWidth="1"/>
    <col min="6" max="6" width="14" style="43" customWidth="1"/>
    <col min="7" max="7" width="11.5" style="43" customWidth="1"/>
    <col min="8" max="8" width="10.5" style="43" customWidth="1"/>
    <col min="9" max="9" width="14.08203125" style="43" customWidth="1"/>
    <col min="10" max="10" width="22.08203125" style="43" customWidth="1"/>
    <col min="11" max="11" width="13.33203125" style="43" customWidth="1"/>
    <col min="12" max="12" width="11.58203125" style="43" customWidth="1"/>
    <col min="13" max="13" width="22.58203125" style="43" customWidth="1"/>
    <col min="14" max="15" width="13.83203125" style="43" customWidth="1"/>
    <col min="16" max="16" width="19.08203125" style="43" customWidth="1"/>
    <col min="17" max="17" width="14" style="43" customWidth="1"/>
    <col min="18" max="18" width="13.5" style="43" customWidth="1"/>
    <col min="19" max="19" width="10.83203125" style="43" customWidth="1"/>
    <col min="20" max="20" width="9.33203125" style="43" customWidth="1"/>
    <col min="21" max="21" width="7.58203125" style="43" customWidth="1"/>
    <col min="22" max="22" width="10.58203125" style="43" customWidth="1"/>
    <col min="23" max="23" width="7.58203125" style="43" customWidth="1"/>
    <col min="24" max="24" width="10.58203125" style="43" customWidth="1"/>
    <col min="25" max="25" width="9.08203125" style="43" customWidth="1"/>
  </cols>
  <sheetData>
    <row r="1" spans="1:25" ht="14.5" x14ac:dyDescent="0.35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ht="14.5" x14ac:dyDescent="0.35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ht="14.5" x14ac:dyDescent="0.35">
      <c r="A3" s="1" t="s">
        <v>133</v>
      </c>
    </row>
    <row r="4" spans="1:25" ht="14.5" x14ac:dyDescent="0.35">
      <c r="A4" s="3" t="s">
        <v>134</v>
      </c>
    </row>
    <row r="5" spans="1:25" ht="14.5" x14ac:dyDescent="0.35">
      <c r="A5" s="3" t="s">
        <v>135</v>
      </c>
    </row>
    <row r="6" spans="1:25" ht="14.5" x14ac:dyDescent="0.35">
      <c r="A6" s="3" t="s">
        <v>136</v>
      </c>
    </row>
    <row r="7" spans="1:25" ht="14.5" x14ac:dyDescent="0.35">
      <c r="A7" s="3" t="s">
        <v>137</v>
      </c>
    </row>
    <row r="8" spans="1:25" ht="14.5" x14ac:dyDescent="0.35">
      <c r="A8" s="3" t="s">
        <v>138</v>
      </c>
    </row>
    <row r="9" spans="1:25" ht="14.5" x14ac:dyDescent="0.35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ht="14.5" x14ac:dyDescent="0.35">
      <c r="A10" s="11" t="s">
        <v>139</v>
      </c>
      <c r="B10" s="12" t="s">
        <v>140</v>
      </c>
      <c r="C10" s="95" t="s">
        <v>141</v>
      </c>
      <c r="D10" s="93"/>
      <c r="E10" s="94"/>
      <c r="F10" s="95" t="s">
        <v>142</v>
      </c>
      <c r="G10" s="93"/>
      <c r="H10" s="94"/>
      <c r="I10" s="95" t="s">
        <v>143</v>
      </c>
      <c r="J10" s="94"/>
      <c r="K10" s="95" t="s">
        <v>144</v>
      </c>
      <c r="L10" s="93"/>
      <c r="M10" s="94"/>
      <c r="N10" s="96" t="s">
        <v>145</v>
      </c>
      <c r="O10" s="93"/>
      <c r="P10" s="94"/>
      <c r="Q10" s="92" t="s">
        <v>146</v>
      </c>
      <c r="R10" s="93"/>
      <c r="S10" s="93"/>
      <c r="T10" s="94"/>
      <c r="W10" s="1" t="s">
        <v>147</v>
      </c>
      <c r="X10" s="3" t="str">
        <f>About!B2</f>
        <v>MT</v>
      </c>
      <c r="Y10" s="10"/>
    </row>
    <row r="11" spans="1:25" ht="14.5" x14ac:dyDescent="0.35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293.9102697031613</v>
      </c>
      <c r="Y11" s="10"/>
    </row>
    <row r="12" spans="1:25" ht="14.5" x14ac:dyDescent="0.35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ht="14.5" x14ac:dyDescent="0.35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ht="14.5" x14ac:dyDescent="0.35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ht="14.5" x14ac:dyDescent="0.35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ht="14.5" x14ac:dyDescent="0.35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ht="14.5" x14ac:dyDescent="0.35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ht="14.5" x14ac:dyDescent="0.35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ht="14.5" x14ac:dyDescent="0.35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ht="14.5" x14ac:dyDescent="0.35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35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35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35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35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35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35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35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35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35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35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35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35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35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35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35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35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35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35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35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35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35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35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35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35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35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35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35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35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35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35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35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35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35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35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35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35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35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35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35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35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35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35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35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35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35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35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35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35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35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35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35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35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35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35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35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35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35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35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35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35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35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35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35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35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35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35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35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35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35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35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35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35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35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35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35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35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35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35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35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35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35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35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35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35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35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35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35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35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35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35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35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35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35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35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35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35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35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35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35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35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35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35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35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35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35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35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35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35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35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35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35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35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35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35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35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35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35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35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35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35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35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35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35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35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35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35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35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35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35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35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35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35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35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35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35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35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35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35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35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35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35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35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35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35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35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35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35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35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35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35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35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35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35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35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35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35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35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35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35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35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35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35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35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35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35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35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35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35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35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35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35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35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35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35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35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35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35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35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35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35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35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35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35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35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35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35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35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35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35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35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35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35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35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35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35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35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35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35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35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35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35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35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35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35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35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35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35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35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35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35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35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35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35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35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35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35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35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35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35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35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35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35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35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35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35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35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35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35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35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35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35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35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35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35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35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35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35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35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35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35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35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35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35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35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35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35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35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35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35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35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35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35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35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35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35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35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35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35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35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35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35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35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35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35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35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35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35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35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35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35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35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35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35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35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35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35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35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35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35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35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35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35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35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35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35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35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35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35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35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35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35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35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35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35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35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35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35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35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35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35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35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35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35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35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35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35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35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35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35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35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35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35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35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35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35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35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35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35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35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35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35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35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35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35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35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35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35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35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35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35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35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35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35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35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35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35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35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35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35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35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35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35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35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35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35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35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35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35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35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35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35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35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35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35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35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35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35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35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35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35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35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35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35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35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35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35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35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35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35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35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35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35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35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35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35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35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35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35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35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35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35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35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35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35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35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35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35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35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35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35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35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35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35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35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35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35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35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35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35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35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35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35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35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35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35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35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35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35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35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35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35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35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35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35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35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35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35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35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35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35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35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35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35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35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35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35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35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35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35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35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35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35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35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35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35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35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35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35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35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35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35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35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35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35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35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35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35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35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35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35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35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35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35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35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35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35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35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35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35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35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35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35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35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35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35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35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35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35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35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35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35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35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35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35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35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35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35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35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35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35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35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35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35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35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35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35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35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35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35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35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35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35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35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35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35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35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35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35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35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35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35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35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35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35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35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35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35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35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35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35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35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35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35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35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35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35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35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35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35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35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35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35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35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35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35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35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35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35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35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35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35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35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35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35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35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35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35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35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35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35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35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35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35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35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35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35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35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35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35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35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35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35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35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35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35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35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35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35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35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35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35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35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35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35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35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35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35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35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35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35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35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35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35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35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35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35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35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35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35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35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35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35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35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35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35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35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35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35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35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35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35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35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35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35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35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35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35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35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35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35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35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35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35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35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35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35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35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35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35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35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35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35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35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35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35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35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35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35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35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35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35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35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35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35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35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35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35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35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35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35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35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35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35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35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35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35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35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35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35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35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35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35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35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35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35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35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35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35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35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35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35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35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35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35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35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35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35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35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35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35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35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35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35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35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35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35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35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35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35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35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35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35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35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35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35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35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35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35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35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35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35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35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35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35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35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35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35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35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35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35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35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35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35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35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35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35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35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35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35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35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35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35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35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35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35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35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35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35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35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35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35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35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35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35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35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35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35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35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35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35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35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35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35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35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35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35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35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35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35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35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35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35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35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35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35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35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35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35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35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35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35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35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35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35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35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35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35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35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35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35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35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35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35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35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35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35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35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35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35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35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35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35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35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35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35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35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35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35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35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35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35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35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35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35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35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35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35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35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35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35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35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35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35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35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35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35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35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35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35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35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35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35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35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35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35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35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35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35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35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35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35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35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35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35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35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35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35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35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35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35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35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35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35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35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35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35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35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35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35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35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35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35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35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35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35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35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35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35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35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35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35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35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35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35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35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35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35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35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35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35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35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35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35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35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35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35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35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35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35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35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35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35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35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35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35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35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35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35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35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35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35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35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35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35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35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35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35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35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35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35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35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35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35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35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35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35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35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35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35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35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35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35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35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35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35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35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35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35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35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35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35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35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35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35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35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35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35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35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35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35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35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35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35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35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35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35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35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35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35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35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35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35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35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35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35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35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35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35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35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35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35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35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35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35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35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35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35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35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35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35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35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35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35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35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35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35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35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35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35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35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35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35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35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35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35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35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35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35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35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35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35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35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35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35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35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35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35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35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35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35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35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35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35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35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35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35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35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35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35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35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35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35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35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35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35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35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35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35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35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35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35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35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35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35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35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35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35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35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35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35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35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35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35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35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35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35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35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35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35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35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35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35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35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35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35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35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35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35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35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35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35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35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35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35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35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35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35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35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35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35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35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35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35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35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35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35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35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35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35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35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35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35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35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35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35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35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35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35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35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35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35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35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35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35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35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35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35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35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35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35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35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35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35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35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35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35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35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35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35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35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35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35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35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35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35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35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35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35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35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35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35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35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35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35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35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35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35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35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35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35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35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35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35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35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35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35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35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35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35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35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35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35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35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35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35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35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35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35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35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35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35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35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35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35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35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35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35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35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35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35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35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35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35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35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35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35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35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35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35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35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35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35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35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35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35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35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35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35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35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35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35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35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35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35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35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35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35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35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35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35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35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35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35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35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35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35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35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35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35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35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35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35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35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35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35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35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35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35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35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35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35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35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35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35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35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35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35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35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35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35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35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35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35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35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35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35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35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35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35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35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35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35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35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35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35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35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35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35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35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35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35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35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35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35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35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35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35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35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35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35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35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35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35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35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35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35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35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35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35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35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35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35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35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35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35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35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35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35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35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35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35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35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35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35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35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35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35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35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35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35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35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35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35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35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35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35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35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35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35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35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35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35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35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35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35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35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35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35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35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35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35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35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35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35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35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35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35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35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35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35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35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35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35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35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35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35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35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35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35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35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35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35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35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35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35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35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35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35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35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35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35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35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35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35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35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35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35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35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35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35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35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35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35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35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35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35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35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35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35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35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35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35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35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35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35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35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35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35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35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35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35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35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35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35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35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35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35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35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35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35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35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35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35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35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35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35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35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35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35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35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35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35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35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35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35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35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35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35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35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35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35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35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35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35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35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35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35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35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35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35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35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35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35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35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35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35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35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35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35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35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35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35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35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35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35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35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35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35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35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35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35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35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35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35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35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35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35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35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35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35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35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35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35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35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35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35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35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35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35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35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35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35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35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35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35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35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35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35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35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35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35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35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35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35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35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35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35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35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35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35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35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35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35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35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35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35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35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35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35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35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35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35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35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35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35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35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35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35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35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35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35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35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35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35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35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35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35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35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35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35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35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35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35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35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35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35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35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35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35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35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35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35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35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35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35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35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35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35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35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35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35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35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35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35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35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35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35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35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35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35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35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35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35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35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35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35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35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35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35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35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35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35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35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35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35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35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35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35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35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35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35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35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35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35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35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35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35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35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35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35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35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35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35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35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35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35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35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35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35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35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35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35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35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35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35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35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35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35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35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35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35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35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35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35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35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35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35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35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35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35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35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35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35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35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35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35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35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35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35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35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35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35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35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35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35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35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35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35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35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35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35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35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35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35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35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35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35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35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35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35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35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35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35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35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35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35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35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35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35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35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35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35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35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35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35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35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35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35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35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35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35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35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35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35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35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35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35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35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35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35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35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35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35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35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35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35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35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35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35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35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35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35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35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35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35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35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35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35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35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35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35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35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35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35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35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35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35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35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35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35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35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35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35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35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35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35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35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35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35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35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35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35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35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35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35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35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35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35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35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35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35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35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35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35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35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35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35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35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35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35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35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35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35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35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35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35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35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35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35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35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35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35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35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35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35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35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35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35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35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35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35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35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35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35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35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35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35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35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35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35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35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35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35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35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35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35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35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35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35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35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35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35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35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35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35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35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35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35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35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35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35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35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35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35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35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35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35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35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35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35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35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35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35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35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35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35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35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35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35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35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35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35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35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35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35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35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35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35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35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35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35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35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35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35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35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35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35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35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35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35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35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35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35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35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35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35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35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35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35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35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35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35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35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35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35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35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35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35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35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35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35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35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35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35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35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35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35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35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35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35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35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35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35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35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35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35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35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35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35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35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35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35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35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35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35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35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35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35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35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35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35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35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35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35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35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35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35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35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35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35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35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35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35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35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35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35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35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35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35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35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35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35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35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35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35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35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35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35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35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35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35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35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35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35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35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35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35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35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35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35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35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35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35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35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35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35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35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35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35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35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35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35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35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35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35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35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35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35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35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35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35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35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35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35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35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35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35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35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35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35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35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35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35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35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35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35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35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35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35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35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35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35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35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35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35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35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35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35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35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35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35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35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35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35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35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35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35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35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35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35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35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35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35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35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35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35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35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35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35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35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35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35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35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35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35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35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35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35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35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35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35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35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35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35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35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35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35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35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35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35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35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35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35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35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35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35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35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35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35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35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35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35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35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35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35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35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35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35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35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35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35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35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35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35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35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35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35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35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35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35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35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35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35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35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35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35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35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35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35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35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35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35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35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35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35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35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35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35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35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35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35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35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35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35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35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35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35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35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35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35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35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35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35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35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35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35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35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35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35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35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35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35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35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35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35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35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35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35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35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35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35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35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35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35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35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35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35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35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35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35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35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35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35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35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35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35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35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35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35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35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35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35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35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35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35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35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35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35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35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35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35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35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35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35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35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35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35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35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35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35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35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35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35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35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35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35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35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35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35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35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35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35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35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35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35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35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35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35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35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35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35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35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35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35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35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35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35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35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35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35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35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35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35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35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35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35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35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35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35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35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35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35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35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35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35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35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35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35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35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35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35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35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35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35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35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35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35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35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35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35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35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35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35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35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35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35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35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35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35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35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35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35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35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35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35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35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35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35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35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35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35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35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35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35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35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35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35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35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35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35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35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35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35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35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35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35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35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35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35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35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35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35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35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35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35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35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35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35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35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35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35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35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35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35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35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35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35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35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35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35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35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35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35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35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35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35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35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35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35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35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35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35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35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35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35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35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35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35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35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35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35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35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35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35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35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35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35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35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35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35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35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35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35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35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35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35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35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35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35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35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35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35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35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35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35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35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35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35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35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35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35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35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35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35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35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35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35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35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35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35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35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35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35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35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35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35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35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35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35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35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35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35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35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35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35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35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35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35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35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35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35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35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35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35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35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35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35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35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35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35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35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35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35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35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35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35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35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35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35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35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35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35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35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35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35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35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35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35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35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35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35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35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35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35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35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35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35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35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35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35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35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35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35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35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35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35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35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35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35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35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35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35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35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35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35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35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35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35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35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35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35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35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35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35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35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35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35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35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35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35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35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35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35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35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35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35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35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35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35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35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35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35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35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35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35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35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35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35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35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35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35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35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35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35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35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35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35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35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35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35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35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35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35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35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35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35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35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35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35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35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35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35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35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35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35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35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35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35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35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35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35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35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35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35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35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35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35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35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35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35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35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35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35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35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35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35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35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35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35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35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35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35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35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35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35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35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35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35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35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35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35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35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35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35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35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35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35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35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35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35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35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35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35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35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35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35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35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35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35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35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35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35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35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35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35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35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35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35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35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35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35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35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35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35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35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35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35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35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35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35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35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35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35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35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35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35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35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35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35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35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35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35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35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35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35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35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35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35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35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35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35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35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35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35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35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35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35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35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35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35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35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35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35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35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35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35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35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35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35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35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35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35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35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35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35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35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35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35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35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35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35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35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35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35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35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35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35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35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35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35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35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35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35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35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35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35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35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35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35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35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35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35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35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35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35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35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35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35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35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35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35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35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35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35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35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35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35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35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35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35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35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35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35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35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35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35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35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35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35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35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35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35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35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35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35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35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35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35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35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35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35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35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35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35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35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35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35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35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35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35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35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35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35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35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35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35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35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35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35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35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35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35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35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35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35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35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35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35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35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35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35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35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35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35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35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35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35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35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35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35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35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35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35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35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35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35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35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35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35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35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35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35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35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35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35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35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35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35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35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35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35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35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35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35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35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35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35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35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35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35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35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35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35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35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35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35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35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35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35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35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35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35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35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35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35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35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35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35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35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35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35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35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35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35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35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35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35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35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35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35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35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35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35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35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35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35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35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35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35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35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35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35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35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35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35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35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35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35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35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35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35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35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35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35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35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35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35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35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35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35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35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35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35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35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35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35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35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35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35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35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35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35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35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35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35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35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35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35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35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35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35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35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35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35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35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35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35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35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35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35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35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35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35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35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35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35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35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35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35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35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35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35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35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35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35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35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35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35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35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35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35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35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35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35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35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35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35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35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35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35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35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35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35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35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35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35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35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35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35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35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35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35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35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35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35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35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35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35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35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35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35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35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35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35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35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35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35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35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35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35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35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35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35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35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35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35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35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35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35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35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35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35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35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35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35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35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35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35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35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35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35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35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35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35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35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35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35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35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35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35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35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35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35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35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35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35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35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35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35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35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35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35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35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35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35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35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35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35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35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35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35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35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35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35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35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35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35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35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35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35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35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35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35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35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35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35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35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35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35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35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35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35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35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35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35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35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35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35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35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35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35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35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35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35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35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35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35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35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35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35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35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35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35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35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35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35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35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35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35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35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35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35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35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35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35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35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35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35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35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35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35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35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35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35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35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35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35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35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35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35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35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35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35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35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35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35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35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35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35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35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35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35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35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35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35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35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35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35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35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35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35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35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35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35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35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35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35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35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35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35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35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35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35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35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35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35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35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35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35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35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35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35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35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35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35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35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35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35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35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35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35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35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35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35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35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35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35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35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35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35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35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35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35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35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35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35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35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35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35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35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35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35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35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35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35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35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35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35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35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35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35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35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35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35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35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35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35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35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35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35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35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35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35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35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35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35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35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35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35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35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35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35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35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35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35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35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35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35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35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35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35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35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35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35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35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35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35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35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35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35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35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35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35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35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35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35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35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35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35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35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35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35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35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35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35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35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35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35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35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35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35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35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35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35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35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35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35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35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35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35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35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35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35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35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35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35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35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35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35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35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35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35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35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35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35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35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35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35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35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35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35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35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35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35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35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35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35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35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35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35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35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35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35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35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35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35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35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35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35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tabSelected="1" workbookViewId="0">
      <selection activeCell="B4" sqref="B4"/>
    </sheetView>
  </sheetViews>
  <sheetFormatPr defaultColWidth="12.58203125" defaultRowHeight="15" customHeight="1" x14ac:dyDescent="0.3"/>
  <cols>
    <col min="1" max="1" width="24.5" style="43" customWidth="1"/>
    <col min="2" max="2" width="9" style="89" customWidth="1"/>
    <col min="3" max="26" width="7.58203125" style="43" customWidth="1"/>
  </cols>
  <sheetData>
    <row r="1" spans="1:2" ht="14.5" x14ac:dyDescent="0.35">
      <c r="B1" s="88" t="s">
        <v>3236</v>
      </c>
    </row>
    <row r="2" spans="1:2" ht="14.5" x14ac:dyDescent="0.35">
      <c r="A2" s="1" t="s">
        <v>3237</v>
      </c>
      <c r="B2" s="88">
        <v>0</v>
      </c>
    </row>
    <row r="3" spans="1:2" ht="14.5" x14ac:dyDescent="0.35">
      <c r="A3" s="1" t="s">
        <v>3238</v>
      </c>
      <c r="B3" s="89">
        <f>SUMIFS('summary_for eps'!$G:$G,'summary_for eps'!$B:$B,About!$B$2)</f>
        <v>33.224799242083691</v>
      </c>
    </row>
    <row r="4" spans="1:2" ht="14.5" x14ac:dyDescent="0.35">
      <c r="A4" s="1" t="s">
        <v>3239</v>
      </c>
      <c r="B4" s="91">
        <f>'Impr Forest Mgmt'!$B$35</f>
        <v>50.710194730813292</v>
      </c>
    </row>
    <row r="5" spans="1:2" ht="14.5" x14ac:dyDescent="0.35">
      <c r="A5" s="1" t="s">
        <v>3240</v>
      </c>
      <c r="B5" s="89">
        <f>SUMIFS('summary_for eps'!$L:$L,'summary_for eps'!$B:$B,About!$B$2)</f>
        <v>32.535010131677971</v>
      </c>
    </row>
    <row r="6" spans="1:2" ht="14.5" x14ac:dyDescent="0.35">
      <c r="A6" s="1" t="s">
        <v>3241</v>
      </c>
      <c r="B6" s="88">
        <v>0</v>
      </c>
    </row>
    <row r="7" spans="1:2" ht="14.5" x14ac:dyDescent="0.35">
      <c r="A7" s="1" t="s">
        <v>3242</v>
      </c>
      <c r="B7" s="88"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2021-12-01T20:08:23Z</dcterms:modified>
</cp:coreProperties>
</file>