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t/trans/syvbt/"/>
    </mc:Choice>
  </mc:AlternateContent>
  <xr:revisionPtr revIDLastSave="0" documentId="13_ncr:1_{2035F0B8-7AE4-AF42-AF26-3AF1145D3395}" xr6:coauthVersionLast="47" xr6:coauthVersionMax="47" xr10:uidLastSave="{00000000-0000-0000-0000-000000000000}"/>
  <bookViews>
    <workbookView xWindow="0" yWindow="500" windowWidth="28800" windowHeight="15980" firstSheet="9"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D6" i="18"/>
  <c r="C6" i="18"/>
  <c r="B6" i="18"/>
  <c r="H5" i="18"/>
  <c r="G5" i="18"/>
  <c r="H4" i="18"/>
  <c r="G4" i="18"/>
  <c r="F4" i="18"/>
  <c r="E4" i="18"/>
  <c r="C4" i="18"/>
  <c r="B4" i="18"/>
  <c r="C3" i="18"/>
  <c r="C2" i="18"/>
  <c r="H7" i="17"/>
  <c r="G7" i="17"/>
  <c r="F7" i="17"/>
  <c r="E7" i="17"/>
  <c r="D7" i="17"/>
  <c r="C7" i="17"/>
  <c r="B7" i="17"/>
  <c r="H6" i="17"/>
  <c r="G6" i="17"/>
  <c r="F6" i="17"/>
  <c r="E6" i="17"/>
  <c r="C6" i="17"/>
  <c r="B6" i="17"/>
  <c r="G5" i="17"/>
  <c r="F5" i="17"/>
  <c r="D5" i="17"/>
  <c r="H4" i="17"/>
  <c r="G4" i="17"/>
  <c r="F4" i="17"/>
  <c r="E4" i="17"/>
  <c r="H4" i="16"/>
  <c r="G4" i="16"/>
  <c r="F4" i="16"/>
  <c r="E4" i="16"/>
  <c r="D4" i="16"/>
  <c r="C4" i="16"/>
  <c r="C4" i="17" s="1"/>
  <c r="B4" i="16"/>
  <c r="B4" i="17" s="1"/>
  <c r="I16" i="15"/>
  <c r="I15" i="15"/>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L6" i="13"/>
  <c r="C2" i="13"/>
  <c r="E5" i="18" s="1"/>
  <c r="B2" i="1"/>
  <c r="A13" i="16" s="1"/>
  <c r="G3" i="16" l="1"/>
  <c r="G3" i="17" s="1"/>
  <c r="F2" i="16"/>
  <c r="F2" i="17" s="1"/>
  <c r="F3" i="16"/>
  <c r="F3" i="17" s="1"/>
  <c r="E2" i="16"/>
  <c r="D3" i="17" s="1"/>
  <c r="E3" i="16"/>
  <c r="E3" i="17" s="1"/>
  <c r="D2" i="16"/>
  <c r="D2" i="17" s="1"/>
  <c r="C2" i="16"/>
  <c r="C2" i="17" s="1"/>
  <c r="C3" i="16"/>
  <c r="C3" i="17" s="1"/>
  <c r="B2" i="16"/>
  <c r="B2" i="17" s="1"/>
  <c r="D3" i="16"/>
  <c r="E2" i="17" s="1"/>
  <c r="H3" i="16"/>
  <c r="H3" i="17" s="1"/>
  <c r="G2" i="16"/>
  <c r="G2" i="17" s="1"/>
  <c r="B3" i="16"/>
  <c r="B3" i="17" s="1"/>
  <c r="H2" i="16"/>
  <c r="H2" i="17" s="1"/>
  <c r="H5" i="17"/>
  <c r="A14" i="15"/>
  <c r="E5" i="17"/>
  <c r="F5" i="18"/>
  <c r="B5" i="17"/>
  <c r="B5" i="18"/>
  <c r="C5" i="17"/>
  <c r="C5" i="18"/>
  <c r="H3" i="15" l="1"/>
  <c r="H3" i="18" s="1"/>
  <c r="F2" i="15"/>
  <c r="F2" i="18" s="1"/>
  <c r="B3" i="15"/>
  <c r="B3" i="18" s="1"/>
  <c r="G3" i="15"/>
  <c r="G3" i="18" s="1"/>
  <c r="E2" i="15"/>
  <c r="E2" i="18" s="1"/>
  <c r="E3" i="15"/>
  <c r="E3" i="18" s="1"/>
  <c r="B2" i="15"/>
  <c r="B2" i="18" s="1"/>
  <c r="D3" i="15"/>
  <c r="D3" i="18" s="1"/>
  <c r="F3" i="15"/>
  <c r="F3" i="18" s="1"/>
  <c r="D2" i="15"/>
  <c r="D2" i="18" s="1"/>
  <c r="H2" i="15"/>
  <c r="H2" i="18" s="1"/>
  <c r="G2" i="15"/>
  <c r="G2" i="18" s="1"/>
</calcChain>
</file>

<file path=xl/sharedStrings.xml><?xml version="1.0" encoding="utf-8"?>
<sst xmlns="http://schemas.openxmlformats.org/spreadsheetml/2006/main" count="2183" uniqueCount="1281">
  <si>
    <t>SYVbT Start Year Vehicles by Technology</t>
  </si>
  <si>
    <t>Montana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</si>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</sst>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17">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164" fontId="8" fillId="31" borderId="0" xfId="121" applyNumberForma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2" fontId="0" fillId="0" borderId="0" xfId="142" applyNumberFormat="1" applyFont="1"/>
    <xf numFmtId="171" fontId="51" fillId="0" borderId="0" xfId="0"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election activeCell="C1" sqref="C1"/>
    </sheetView>
  </sheetViews>
  <sheetFormatPr baseColWidth="10" defaultColWidth="8.83203125" defaultRowHeight="15"/>
  <cols>
    <col min="2" max="2" width="73.1640625" customWidth="1"/>
  </cols>
  <sheetData>
    <row r="1" spans="1:7">
      <c r="A1" s="1" t="s">
        <v>0</v>
      </c>
      <c r="B1" t="s">
        <v>1</v>
      </c>
      <c r="C1" s="69">
        <v>44631</v>
      </c>
      <c r="F1" s="70" t="s">
        <v>2</v>
      </c>
      <c r="G1" s="70" t="s">
        <v>2</v>
      </c>
    </row>
    <row r="2" spans="1:7">
      <c r="B2" t="str">
        <f>LOOKUP(B1,F2:G51,G2:G51)</f>
        <v>MT</v>
      </c>
      <c r="F2" s="71" t="s">
        <v>3</v>
      </c>
      <c r="G2" s="71" t="s">
        <v>4</v>
      </c>
    </row>
    <row r="3" spans="1:7">
      <c r="A3" s="1" t="s">
        <v>5</v>
      </c>
      <c r="B3" s="11" t="s">
        <v>6</v>
      </c>
      <c r="F3" s="71" t="s">
        <v>7</v>
      </c>
      <c r="G3" s="71" t="s">
        <v>8</v>
      </c>
    </row>
    <row r="4" spans="1:7">
      <c r="B4" t="s">
        <v>9</v>
      </c>
      <c r="F4" s="71" t="s">
        <v>10</v>
      </c>
      <c r="G4" s="71" t="s">
        <v>11</v>
      </c>
    </row>
    <row r="5" spans="1:7">
      <c r="B5" s="29">
        <v>2019</v>
      </c>
      <c r="F5" s="71" t="s">
        <v>12</v>
      </c>
      <c r="G5" s="71" t="s">
        <v>13</v>
      </c>
    </row>
    <row r="6" spans="1:7">
      <c r="B6" t="s">
        <v>14</v>
      </c>
      <c r="F6" s="71" t="s">
        <v>15</v>
      </c>
      <c r="G6" s="71" t="s">
        <v>16</v>
      </c>
    </row>
    <row r="7" spans="1:7">
      <c r="B7" t="s">
        <v>17</v>
      </c>
      <c r="F7" s="71" t="s">
        <v>18</v>
      </c>
      <c r="G7" s="71" t="s">
        <v>19</v>
      </c>
    </row>
    <row r="8" spans="1:7">
      <c r="B8" t="s">
        <v>20</v>
      </c>
      <c r="F8" s="71" t="s">
        <v>21</v>
      </c>
      <c r="G8" s="71" t="s">
        <v>22</v>
      </c>
    </row>
    <row r="9" spans="1:7">
      <c r="F9" s="71" t="s">
        <v>23</v>
      </c>
      <c r="G9" s="71" t="s">
        <v>24</v>
      </c>
    </row>
    <row r="10" spans="1:7">
      <c r="B10" s="11" t="s">
        <v>25</v>
      </c>
      <c r="F10" s="71" t="s">
        <v>26</v>
      </c>
      <c r="G10" s="71" t="s">
        <v>27</v>
      </c>
    </row>
    <row r="11" spans="1:7">
      <c r="B11" t="s">
        <v>28</v>
      </c>
      <c r="F11" s="71" t="s">
        <v>29</v>
      </c>
      <c r="G11" s="71" t="s">
        <v>30</v>
      </c>
    </row>
    <row r="12" spans="1:7">
      <c r="B12" s="29">
        <v>2019</v>
      </c>
      <c r="F12" s="71" t="s">
        <v>31</v>
      </c>
      <c r="G12" s="71" t="s">
        <v>32</v>
      </c>
    </row>
    <row r="13" spans="1:7">
      <c r="B13" t="s">
        <v>33</v>
      </c>
      <c r="F13" s="71" t="s">
        <v>34</v>
      </c>
      <c r="G13" s="71" t="s">
        <v>35</v>
      </c>
    </row>
    <row r="14" spans="1:7">
      <c r="B14" t="s">
        <v>36</v>
      </c>
      <c r="F14" s="71" t="s">
        <v>37</v>
      </c>
      <c r="G14" s="71" t="s">
        <v>38</v>
      </c>
    </row>
    <row r="15" spans="1:7">
      <c r="B15" t="s">
        <v>39</v>
      </c>
      <c r="F15" s="71" t="s">
        <v>40</v>
      </c>
      <c r="G15" s="71" t="s">
        <v>41</v>
      </c>
    </row>
    <row r="16" spans="1:7">
      <c r="F16" s="71" t="s">
        <v>42</v>
      </c>
      <c r="G16" s="71" t="s">
        <v>43</v>
      </c>
    </row>
    <row r="17" spans="2:7">
      <c r="B17" s="11" t="s">
        <v>44</v>
      </c>
      <c r="F17" s="71" t="s">
        <v>45</v>
      </c>
      <c r="G17" s="71" t="s">
        <v>46</v>
      </c>
    </row>
    <row r="18" spans="2:7">
      <c r="B18" t="s">
        <v>47</v>
      </c>
      <c r="F18" s="71" t="s">
        <v>48</v>
      </c>
      <c r="G18" s="71" t="s">
        <v>49</v>
      </c>
    </row>
    <row r="19" spans="2:7">
      <c r="B19" s="29">
        <v>2013</v>
      </c>
      <c r="F19" s="71" t="s">
        <v>50</v>
      </c>
      <c r="G19" s="71" t="s">
        <v>51</v>
      </c>
    </row>
    <row r="20" spans="2:7">
      <c r="B20" t="s">
        <v>52</v>
      </c>
      <c r="F20" s="71" t="s">
        <v>53</v>
      </c>
      <c r="G20" s="71" t="s">
        <v>54</v>
      </c>
    </row>
    <row r="21" spans="2:7">
      <c r="B21" t="s">
        <v>55</v>
      </c>
      <c r="F21" s="71" t="s">
        <v>56</v>
      </c>
      <c r="G21" s="71" t="s">
        <v>57</v>
      </c>
    </row>
    <row r="22" spans="2:7">
      <c r="B22" t="s">
        <v>58</v>
      </c>
      <c r="F22" s="71" t="s">
        <v>59</v>
      </c>
      <c r="G22" s="71" t="s">
        <v>60</v>
      </c>
    </row>
    <row r="23" spans="2:7">
      <c r="F23" s="71" t="s">
        <v>61</v>
      </c>
      <c r="G23" s="71" t="s">
        <v>62</v>
      </c>
    </row>
    <row r="24" spans="2:7">
      <c r="B24" s="11" t="s">
        <v>63</v>
      </c>
      <c r="F24" s="71" t="s">
        <v>64</v>
      </c>
      <c r="G24" s="71" t="s">
        <v>65</v>
      </c>
    </row>
    <row r="25" spans="2:7">
      <c r="B25" t="s">
        <v>28</v>
      </c>
      <c r="F25" s="71" t="s">
        <v>66</v>
      </c>
      <c r="G25" s="71" t="s">
        <v>67</v>
      </c>
    </row>
    <row r="26" spans="2:7">
      <c r="B26" s="29">
        <v>2016</v>
      </c>
      <c r="F26" s="71" t="s">
        <v>68</v>
      </c>
      <c r="G26" s="71" t="s">
        <v>69</v>
      </c>
    </row>
    <row r="27" spans="2:7">
      <c r="B27" t="s">
        <v>70</v>
      </c>
      <c r="F27" s="71" t="s">
        <v>1</v>
      </c>
      <c r="G27" s="71" t="s">
        <v>71</v>
      </c>
    </row>
    <row r="28" spans="2:7">
      <c r="B28" t="s">
        <v>72</v>
      </c>
      <c r="F28" s="71" t="s">
        <v>73</v>
      </c>
      <c r="G28" s="71" t="s">
        <v>74</v>
      </c>
    </row>
    <row r="29" spans="2:7">
      <c r="B29" t="s">
        <v>75</v>
      </c>
      <c r="F29" s="71" t="s">
        <v>76</v>
      </c>
      <c r="G29" s="71" t="s">
        <v>77</v>
      </c>
    </row>
    <row r="30" spans="2:7">
      <c r="F30" s="71" t="s">
        <v>78</v>
      </c>
      <c r="G30" s="71" t="s">
        <v>79</v>
      </c>
    </row>
    <row r="31" spans="2:7">
      <c r="B31" s="11" t="s">
        <v>80</v>
      </c>
      <c r="F31" s="71" t="s">
        <v>81</v>
      </c>
      <c r="G31" s="71" t="s">
        <v>82</v>
      </c>
    </row>
    <row r="32" spans="2:7">
      <c r="B32" t="s">
        <v>9</v>
      </c>
      <c r="F32" s="71" t="s">
        <v>83</v>
      </c>
      <c r="G32" s="71" t="s">
        <v>84</v>
      </c>
    </row>
    <row r="33" spans="2:7">
      <c r="B33" s="29">
        <v>2019</v>
      </c>
      <c r="F33" s="71" t="s">
        <v>85</v>
      </c>
      <c r="G33" s="71" t="s">
        <v>86</v>
      </c>
    </row>
    <row r="34" spans="2:7">
      <c r="B34" t="s">
        <v>14</v>
      </c>
      <c r="F34" s="71" t="s">
        <v>87</v>
      </c>
      <c r="G34" s="71" t="s">
        <v>88</v>
      </c>
    </row>
    <row r="35" spans="2:7">
      <c r="B35" t="s">
        <v>89</v>
      </c>
      <c r="F35" s="71" t="s">
        <v>90</v>
      </c>
      <c r="G35" s="71" t="s">
        <v>91</v>
      </c>
    </row>
    <row r="36" spans="2:7">
      <c r="B36" t="s">
        <v>92</v>
      </c>
      <c r="F36" s="71" t="s">
        <v>93</v>
      </c>
      <c r="G36" s="71" t="s">
        <v>94</v>
      </c>
    </row>
    <row r="37" spans="2:7">
      <c r="F37" s="71" t="s">
        <v>95</v>
      </c>
      <c r="G37" s="71" t="s">
        <v>96</v>
      </c>
    </row>
    <row r="38" spans="2:7">
      <c r="B38" s="11" t="s">
        <v>97</v>
      </c>
      <c r="F38" s="71" t="s">
        <v>98</v>
      </c>
      <c r="G38" s="71" t="s">
        <v>99</v>
      </c>
    </row>
    <row r="39" spans="2:7">
      <c r="B39" t="s">
        <v>100</v>
      </c>
      <c r="F39" s="71" t="s">
        <v>101</v>
      </c>
      <c r="G39" s="71" t="s">
        <v>102</v>
      </c>
    </row>
    <row r="40" spans="2:7">
      <c r="B40" s="29">
        <v>2014</v>
      </c>
      <c r="F40" s="71" t="s">
        <v>103</v>
      </c>
      <c r="G40" s="71" t="s">
        <v>104</v>
      </c>
    </row>
    <row r="41" spans="2:7">
      <c r="B41" t="s">
        <v>105</v>
      </c>
      <c r="F41" s="71" t="s">
        <v>106</v>
      </c>
      <c r="G41" s="71" t="s">
        <v>107</v>
      </c>
    </row>
    <row r="42" spans="2:7">
      <c r="B42" t="s">
        <v>108</v>
      </c>
      <c r="F42" s="71" t="s">
        <v>109</v>
      </c>
      <c r="G42" s="71" t="s">
        <v>110</v>
      </c>
    </row>
    <row r="43" spans="2:7">
      <c r="B43" t="s">
        <v>111</v>
      </c>
      <c r="F43" s="71" t="s">
        <v>112</v>
      </c>
      <c r="G43" s="71" t="s">
        <v>113</v>
      </c>
    </row>
    <row r="44" spans="2:7">
      <c r="F44" s="71" t="s">
        <v>114</v>
      </c>
      <c r="G44" s="71" t="s">
        <v>115</v>
      </c>
    </row>
    <row r="45" spans="2:7">
      <c r="B45" s="11" t="s">
        <v>116</v>
      </c>
      <c r="F45" s="71" t="s">
        <v>117</v>
      </c>
      <c r="G45" s="71" t="s">
        <v>118</v>
      </c>
    </row>
    <row r="46" spans="2:7">
      <c r="B46" t="s">
        <v>9</v>
      </c>
      <c r="F46" s="71" t="s">
        <v>119</v>
      </c>
      <c r="G46" s="71" t="s">
        <v>120</v>
      </c>
    </row>
    <row r="47" spans="2:7">
      <c r="B47" s="29">
        <v>2019</v>
      </c>
      <c r="F47" s="71" t="s">
        <v>121</v>
      </c>
      <c r="G47" s="71" t="s">
        <v>122</v>
      </c>
    </row>
    <row r="48" spans="2:7">
      <c r="B48" t="s">
        <v>14</v>
      </c>
      <c r="F48" s="71" t="s">
        <v>123</v>
      </c>
      <c r="G48" s="71" t="s">
        <v>124</v>
      </c>
    </row>
    <row r="49" spans="1:7">
      <c r="B49" t="s">
        <v>125</v>
      </c>
      <c r="F49" s="71" t="s">
        <v>126</v>
      </c>
      <c r="G49" s="71" t="s">
        <v>127</v>
      </c>
    </row>
    <row r="50" spans="1:7">
      <c r="B50" t="s">
        <v>128</v>
      </c>
      <c r="F50" s="71" t="s">
        <v>129</v>
      </c>
      <c r="G50" s="71" t="s">
        <v>130</v>
      </c>
    </row>
    <row r="51" spans="1:7">
      <c r="F51" s="71" t="s">
        <v>131</v>
      </c>
      <c r="G51" s="71"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76" t="s">
        <v>163</v>
      </c>
      <c r="C92" s="76" t="s">
        <v>164</v>
      </c>
    </row>
    <row r="93" spans="1:3">
      <c r="A93" t="s">
        <v>165</v>
      </c>
      <c r="B93" s="66" t="s">
        <v>166</v>
      </c>
      <c r="C93" s="75"/>
    </row>
    <row r="94" spans="1:3">
      <c r="A94" t="s">
        <v>167</v>
      </c>
      <c r="B94" s="75"/>
      <c r="C94" s="66" t="s">
        <v>166</v>
      </c>
    </row>
    <row r="95" spans="1:3">
      <c r="A95" t="s">
        <v>168</v>
      </c>
      <c r="B95" s="75"/>
      <c r="C95" s="66" t="s">
        <v>166</v>
      </c>
    </row>
    <row r="96" spans="1:3">
      <c r="A96" t="s">
        <v>169</v>
      </c>
      <c r="B96" s="75"/>
      <c r="C96" s="66" t="s">
        <v>166</v>
      </c>
    </row>
    <row r="97" spans="1:3">
      <c r="A97" t="s">
        <v>170</v>
      </c>
      <c r="B97" s="66" t="s">
        <v>166</v>
      </c>
    </row>
    <row r="98" spans="1:3">
      <c r="A98" t="s">
        <v>171</v>
      </c>
      <c r="B98" s="66" t="s">
        <v>166</v>
      </c>
      <c r="C98" s="75"/>
    </row>
    <row r="99" spans="1:3">
      <c r="A99" t="s">
        <v>172</v>
      </c>
      <c r="B99" s="66" t="s">
        <v>166</v>
      </c>
      <c r="C99" s="86"/>
    </row>
    <row r="100" spans="1:3">
      <c r="A100" t="s">
        <v>173</v>
      </c>
      <c r="B100" s="86"/>
      <c r="C100" s="66" t="s">
        <v>166</v>
      </c>
    </row>
    <row r="101" spans="1:3">
      <c r="A101" t="s">
        <v>174</v>
      </c>
      <c r="B101" s="86"/>
      <c r="C101" s="66" t="s">
        <v>166</v>
      </c>
    </row>
    <row r="102" spans="1:3">
      <c r="A102" t="s">
        <v>175</v>
      </c>
      <c r="B102" s="86"/>
      <c r="C102" s="66" t="s">
        <v>166</v>
      </c>
    </row>
    <row r="103" spans="1:3">
      <c r="A103" t="s">
        <v>176</v>
      </c>
      <c r="B103" s="86"/>
      <c r="C103" s="66"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customWidth="1"/>
    <col min="2" max="2" width="24.33203125" customWidth="1"/>
    <col min="3" max="5" width="16.83203125"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customWidth="1"/>
    <col min="2" max="2" width="32.6640625"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7" t="s">
        <v>1188</v>
      </c>
      <c r="B18" s="67" t="s">
        <v>1189</v>
      </c>
      <c r="C18" s="67" t="s">
        <v>1190</v>
      </c>
      <c r="D18" s="67" t="s">
        <v>1191</v>
      </c>
      <c r="E18" s="67" t="s">
        <v>1192</v>
      </c>
      <c r="F18" s="67" t="s">
        <v>1193</v>
      </c>
      <c r="G18" s="67" t="s">
        <v>1194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N67"/>
  <sheetViews>
    <sheetView zoomScale="83" workbookViewId="0">
      <selection activeCell="D2" sqref="D2"/>
    </sheetView>
  </sheetViews>
  <sheetFormatPr baseColWidth="10" defaultColWidth="8.83203125" defaultRowHeight="15"/>
  <cols>
    <col min="2" max="2" width="32.5" customWidth="1"/>
    <col min="3" max="3" width="99.5" bestFit="1" customWidth="1"/>
    <col min="4" max="4" width="32.5" customWidth="1"/>
  </cols>
  <sheetData>
    <row r="2" spans="1:40">
      <c r="B2" t="s">
        <v>1195</v>
      </c>
      <c r="C2" s="81">
        <f>((SUMIFS(E8:E67,B8:B67,About!B1))/E8)</f>
        <v>2.1533446827890202E-2</v>
      </c>
    </row>
    <row r="3" spans="1:40">
      <c r="B3" t="s">
        <v>1196</v>
      </c>
      <c r="C3" s="82">
        <v>10</v>
      </c>
    </row>
    <row r="6" spans="1:40">
      <c r="AL6">
        <f>SUMIFS(AN8:AN67,D8:D67,About!B1)</f>
        <v>0</v>
      </c>
    </row>
    <row r="7" spans="1:40">
      <c r="B7" s="77"/>
      <c r="C7" s="77" t="s">
        <v>1197</v>
      </c>
      <c r="D7" s="87">
        <v>43646</v>
      </c>
      <c r="E7" s="87">
        <v>44012</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row>
    <row r="8" spans="1:40">
      <c r="A8" s="79"/>
      <c r="B8" s="80" t="s">
        <v>1198</v>
      </c>
      <c r="C8" s="78" t="s">
        <v>1199</v>
      </c>
      <c r="D8">
        <v>3501095</v>
      </c>
      <c r="E8">
        <v>2959907</v>
      </c>
    </row>
    <row r="9" spans="1:40">
      <c r="A9" s="79" t="e">
        <f>INDEX(About!G:G,MATCH('Rail and Aviation'!B9,About!F:F,0))</f>
        <v>#N/A</v>
      </c>
      <c r="B9" s="80" t="s">
        <v>1200</v>
      </c>
      <c r="C9" s="78" t="s">
        <v>1201</v>
      </c>
      <c r="D9">
        <v>415840</v>
      </c>
      <c r="E9">
        <v>452732</v>
      </c>
    </row>
    <row r="10" spans="1:40">
      <c r="A10" s="79" t="e">
        <f>INDEX(About!G:G,MATCH('Rail and Aviation'!B10,About!F:F,0))</f>
        <v>#N/A</v>
      </c>
      <c r="B10" s="80" t="s">
        <v>1202</v>
      </c>
      <c r="C10" s="78" t="s">
        <v>1203</v>
      </c>
      <c r="D10">
        <v>32770</v>
      </c>
      <c r="E10">
        <v>61519</v>
      </c>
    </row>
    <row r="11" spans="1:40">
      <c r="A11" s="79" t="str">
        <f>INDEX(About!G:G,MATCH('Rail and Aviation'!B11,About!F:F,0))</f>
        <v>CT</v>
      </c>
      <c r="B11" s="80" t="s">
        <v>21</v>
      </c>
      <c r="C11" s="78" t="s">
        <v>1204</v>
      </c>
      <c r="D11">
        <v>5208</v>
      </c>
      <c r="E11">
        <v>5135</v>
      </c>
    </row>
    <row r="12" spans="1:40">
      <c r="A12" s="79" t="str">
        <f>INDEX(About!G:G,MATCH('Rail and Aviation'!B12,About!F:F,0))</f>
        <v>ME</v>
      </c>
      <c r="B12" s="80" t="s">
        <v>53</v>
      </c>
      <c r="C12" s="78" t="s">
        <v>1205</v>
      </c>
      <c r="D12">
        <v>7731</v>
      </c>
      <c r="E12">
        <v>3768</v>
      </c>
    </row>
    <row r="13" spans="1:40">
      <c r="A13" s="79" t="str">
        <f>INDEX(About!G:G,MATCH('Rail and Aviation'!B13,About!F:F,0))</f>
        <v>MA</v>
      </c>
      <c r="B13" s="80" t="s">
        <v>59</v>
      </c>
      <c r="C13" s="78" t="s">
        <v>1206</v>
      </c>
      <c r="D13">
        <v>19683</v>
      </c>
      <c r="E13">
        <v>49560</v>
      </c>
    </row>
    <row r="14" spans="1:40">
      <c r="A14" s="79" t="str">
        <f>INDEX(About!G:G,MATCH('Rail and Aviation'!B14,About!F:F,0))</f>
        <v>NH</v>
      </c>
      <c r="B14" s="80" t="s">
        <v>78</v>
      </c>
      <c r="C14" s="78" t="s">
        <v>1207</v>
      </c>
      <c r="D14">
        <v>0</v>
      </c>
      <c r="E14">
        <v>0</v>
      </c>
    </row>
    <row r="15" spans="1:40">
      <c r="A15" s="79" t="str">
        <f>INDEX(About!G:G,MATCH('Rail and Aviation'!B15,About!F:F,0))</f>
        <v>RI</v>
      </c>
      <c r="B15" s="80" t="s">
        <v>103</v>
      </c>
      <c r="C15" s="78" t="s">
        <v>1208</v>
      </c>
      <c r="D15">
        <v>0</v>
      </c>
      <c r="E15">
        <v>1344</v>
      </c>
    </row>
    <row r="16" spans="1:40">
      <c r="A16" s="79" t="str">
        <f>INDEX(About!G:G,MATCH('Rail and Aviation'!B16,About!F:F,0))</f>
        <v>VT</v>
      </c>
      <c r="B16" s="80" t="s">
        <v>119</v>
      </c>
      <c r="C16" s="78" t="s">
        <v>1209</v>
      </c>
      <c r="D16">
        <v>147</v>
      </c>
      <c r="E16">
        <v>1712</v>
      </c>
    </row>
    <row r="17" spans="1:5">
      <c r="A17" s="79" t="e">
        <f>INDEX(About!G:G,MATCH('Rail and Aviation'!B17,About!F:F,0))</f>
        <v>#N/A</v>
      </c>
      <c r="B17" s="80" t="s">
        <v>1210</v>
      </c>
      <c r="C17" s="78" t="s">
        <v>1211</v>
      </c>
      <c r="D17">
        <v>172024</v>
      </c>
      <c r="E17">
        <v>194204</v>
      </c>
    </row>
    <row r="18" spans="1:5">
      <c r="A18" s="79" t="str">
        <f>INDEX(About!G:G,MATCH('Rail and Aviation'!B18,About!F:F,0))</f>
        <v>DE</v>
      </c>
      <c r="B18" s="80" t="s">
        <v>23</v>
      </c>
      <c r="C18" s="78" t="s">
        <v>1212</v>
      </c>
      <c r="D18">
        <v>48</v>
      </c>
      <c r="E18">
        <v>24</v>
      </c>
    </row>
    <row r="19" spans="1:5">
      <c r="A19" s="79" t="e">
        <f>INDEX(About!G:G,MATCH('Rail and Aviation'!B19,About!F:F,0))</f>
        <v>#N/A</v>
      </c>
      <c r="B19" s="80" t="s">
        <v>1213</v>
      </c>
      <c r="C19" s="78" t="s">
        <v>1214</v>
      </c>
      <c r="D19">
        <v>7377</v>
      </c>
      <c r="E19">
        <v>5148</v>
      </c>
    </row>
    <row r="20" spans="1:5">
      <c r="A20" s="79" t="str">
        <f>INDEX(About!G:G,MATCH('Rail and Aviation'!B20,About!F:F,0))</f>
        <v>MD</v>
      </c>
      <c r="B20" s="80" t="s">
        <v>56</v>
      </c>
      <c r="C20" s="78" t="s">
        <v>1215</v>
      </c>
      <c r="D20">
        <v>11126</v>
      </c>
      <c r="E20">
        <v>30343</v>
      </c>
    </row>
    <row r="21" spans="1:5">
      <c r="A21" s="79" t="str">
        <f>INDEX(About!G:G,MATCH('Rail and Aviation'!B21,About!F:F,0))</f>
        <v>NJ</v>
      </c>
      <c r="B21" s="80" t="s">
        <v>81</v>
      </c>
      <c r="C21" s="78" t="s">
        <v>1216</v>
      </c>
      <c r="D21">
        <v>1157</v>
      </c>
      <c r="E21">
        <v>14025</v>
      </c>
    </row>
    <row r="22" spans="1:5">
      <c r="A22" s="79" t="str">
        <f>INDEX(About!G:G,MATCH('Rail and Aviation'!B22,About!F:F,0))</f>
        <v>NY</v>
      </c>
      <c r="B22" s="80" t="s">
        <v>85</v>
      </c>
      <c r="C22" s="78" t="s">
        <v>1217</v>
      </c>
      <c r="D22">
        <v>55936</v>
      </c>
      <c r="E22">
        <v>45633</v>
      </c>
    </row>
    <row r="23" spans="1:5">
      <c r="A23" s="79" t="str">
        <f>INDEX(About!G:G,MATCH('Rail and Aviation'!B23,About!F:F,0))</f>
        <v>PA</v>
      </c>
      <c r="B23" s="80" t="s">
        <v>101</v>
      </c>
      <c r="C23" s="78" t="s">
        <v>1218</v>
      </c>
      <c r="D23">
        <v>96380</v>
      </c>
      <c r="E23">
        <v>99031</v>
      </c>
    </row>
    <row r="24" spans="1:5">
      <c r="A24" s="79" t="e">
        <f>INDEX(About!G:G,MATCH('Rail and Aviation'!B24,About!F:F,0))</f>
        <v>#N/A</v>
      </c>
      <c r="B24" s="80" t="s">
        <v>1219</v>
      </c>
      <c r="C24" s="78" t="s">
        <v>1220</v>
      </c>
      <c r="D24">
        <v>211046</v>
      </c>
      <c r="E24">
        <v>197008</v>
      </c>
    </row>
    <row r="25" spans="1:5">
      <c r="A25" s="79" t="str">
        <f>INDEX(About!G:G,MATCH('Rail and Aviation'!B25,About!F:F,0))</f>
        <v>FL</v>
      </c>
      <c r="B25" s="80" t="s">
        <v>26</v>
      </c>
      <c r="C25" s="78" t="s">
        <v>1221</v>
      </c>
      <c r="D25">
        <v>35244</v>
      </c>
      <c r="E25">
        <v>41052</v>
      </c>
    </row>
    <row r="26" spans="1:5">
      <c r="A26" s="79" t="str">
        <f>INDEX(About!G:G,MATCH('Rail and Aviation'!B26,About!F:F,0))</f>
        <v>GA</v>
      </c>
      <c r="B26" s="80" t="s">
        <v>29</v>
      </c>
      <c r="C26" s="78" t="s">
        <v>1222</v>
      </c>
      <c r="D26">
        <v>43502</v>
      </c>
      <c r="E26">
        <v>50144</v>
      </c>
    </row>
    <row r="27" spans="1:5">
      <c r="A27" s="79" t="str">
        <f>INDEX(About!G:G,MATCH('Rail and Aviation'!B27,About!F:F,0))</f>
        <v>NC</v>
      </c>
      <c r="B27" s="80" t="s">
        <v>87</v>
      </c>
      <c r="C27" s="78" t="s">
        <v>1223</v>
      </c>
      <c r="D27">
        <v>42420</v>
      </c>
      <c r="E27">
        <v>26524</v>
      </c>
    </row>
    <row r="28" spans="1:5">
      <c r="A28" s="79" t="str">
        <f>INDEX(About!G:G,MATCH('Rail and Aviation'!B28,About!F:F,0))</f>
        <v>SC</v>
      </c>
      <c r="B28" s="80" t="s">
        <v>106</v>
      </c>
      <c r="C28" s="78" t="s">
        <v>1224</v>
      </c>
      <c r="D28">
        <v>4874</v>
      </c>
      <c r="E28">
        <v>4488</v>
      </c>
    </row>
    <row r="29" spans="1:5">
      <c r="A29" s="79" t="str">
        <f>INDEX(About!G:G,MATCH('Rail and Aviation'!B29,About!F:F,0))</f>
        <v>VA</v>
      </c>
      <c r="B29" s="80" t="s">
        <v>121</v>
      </c>
      <c r="C29" s="78" t="s">
        <v>1225</v>
      </c>
      <c r="D29">
        <v>74649</v>
      </c>
      <c r="E29">
        <v>67707</v>
      </c>
    </row>
    <row r="30" spans="1:5">
      <c r="A30" s="79" t="str">
        <f>INDEX(About!G:G,MATCH('Rail and Aviation'!B30,About!F:F,0))</f>
        <v>WV</v>
      </c>
      <c r="B30" s="80" t="s">
        <v>126</v>
      </c>
      <c r="C30" s="78" t="s">
        <v>1226</v>
      </c>
      <c r="D30">
        <v>10357</v>
      </c>
      <c r="E30">
        <v>7094</v>
      </c>
    </row>
    <row r="31" spans="1:5">
      <c r="A31" s="79" t="e">
        <f>INDEX(About!G:G,MATCH('Rail and Aviation'!B31,About!F:F,0))</f>
        <v>#N/A</v>
      </c>
      <c r="B31" s="80" t="s">
        <v>1227</v>
      </c>
      <c r="C31" s="78" t="s">
        <v>1228</v>
      </c>
      <c r="D31">
        <v>1454082</v>
      </c>
      <c r="E31">
        <v>1158764</v>
      </c>
    </row>
    <row r="32" spans="1:5">
      <c r="A32" s="79" t="str">
        <f>INDEX(About!G:G,MATCH('Rail and Aviation'!B32,About!F:F,0))</f>
        <v>IL</v>
      </c>
      <c r="B32" s="80" t="s">
        <v>37</v>
      </c>
      <c r="C32" s="78" t="s">
        <v>1229</v>
      </c>
      <c r="D32">
        <v>266816</v>
      </c>
      <c r="E32">
        <v>211416</v>
      </c>
    </row>
    <row r="33" spans="1:5">
      <c r="A33" s="79" t="str">
        <f>INDEX(About!G:G,MATCH('Rail and Aviation'!B33,About!F:F,0))</f>
        <v>IN</v>
      </c>
      <c r="B33" s="80" t="s">
        <v>40</v>
      </c>
      <c r="C33" s="78" t="s">
        <v>1230</v>
      </c>
      <c r="D33">
        <v>59269</v>
      </c>
      <c r="E33">
        <v>53988</v>
      </c>
    </row>
    <row r="34" spans="1:5">
      <c r="A34" s="79" t="str">
        <f>INDEX(About!G:G,MATCH('Rail and Aviation'!B34,About!F:F,0))</f>
        <v>IA</v>
      </c>
      <c r="B34" s="80" t="s">
        <v>42</v>
      </c>
      <c r="C34" s="78" t="s">
        <v>1231</v>
      </c>
      <c r="D34">
        <v>28977</v>
      </c>
      <c r="E34">
        <v>26951</v>
      </c>
    </row>
    <row r="35" spans="1:5">
      <c r="A35" s="79" t="str">
        <f>INDEX(About!G:G,MATCH('Rail and Aviation'!B35,About!F:F,0))</f>
        <v>KS</v>
      </c>
      <c r="B35" s="80" t="s">
        <v>45</v>
      </c>
      <c r="C35" s="78" t="s">
        <v>1232</v>
      </c>
      <c r="D35">
        <v>217714</v>
      </c>
      <c r="E35">
        <v>151002</v>
      </c>
    </row>
    <row r="36" spans="1:5">
      <c r="A36" s="79" t="str">
        <f>INDEX(About!G:G,MATCH('Rail and Aviation'!B36,About!F:F,0))</f>
        <v>KY</v>
      </c>
      <c r="B36" s="80" t="s">
        <v>48</v>
      </c>
      <c r="C36" s="78" t="s">
        <v>1233</v>
      </c>
      <c r="D36">
        <v>76599</v>
      </c>
      <c r="E36">
        <v>57694</v>
      </c>
    </row>
    <row r="37" spans="1:5">
      <c r="A37" s="79" t="str">
        <f>INDEX(About!G:G,MATCH('Rail and Aviation'!B37,About!F:F,0))</f>
        <v>MI</v>
      </c>
      <c r="B37" s="80" t="s">
        <v>61</v>
      </c>
      <c r="C37" s="78" t="s">
        <v>1234</v>
      </c>
      <c r="D37">
        <v>12541</v>
      </c>
      <c r="E37">
        <v>12066</v>
      </c>
    </row>
    <row r="38" spans="1:5">
      <c r="A38" s="79" t="str">
        <f>INDEX(About!G:G,MATCH('Rail and Aviation'!B38,About!F:F,0))</f>
        <v>MN</v>
      </c>
      <c r="B38" s="80" t="s">
        <v>64</v>
      </c>
      <c r="C38" s="78" t="s">
        <v>1235</v>
      </c>
      <c r="D38">
        <v>72231</v>
      </c>
      <c r="E38">
        <v>61800</v>
      </c>
    </row>
    <row r="39" spans="1:5">
      <c r="A39" s="79" t="str">
        <f>INDEX(About!G:G,MATCH('Rail and Aviation'!B39,About!F:F,0))</f>
        <v>MO</v>
      </c>
      <c r="B39" s="80" t="s">
        <v>68</v>
      </c>
      <c r="C39" s="78" t="s">
        <v>1236</v>
      </c>
      <c r="D39">
        <v>72018</v>
      </c>
      <c r="E39">
        <v>31434</v>
      </c>
    </row>
    <row r="40" spans="1:5">
      <c r="A40" s="79" t="str">
        <f>INDEX(About!G:G,MATCH('Rail and Aviation'!B40,About!F:F,0))</f>
        <v>NE</v>
      </c>
      <c r="B40" s="80" t="s">
        <v>73</v>
      </c>
      <c r="C40" s="78" t="s">
        <v>1237</v>
      </c>
      <c r="D40">
        <v>161977</v>
      </c>
      <c r="E40">
        <v>135765</v>
      </c>
    </row>
    <row r="41" spans="1:5">
      <c r="A41" s="79" t="str">
        <f>INDEX(About!G:G,MATCH('Rail and Aviation'!B41,About!F:F,0))</f>
        <v>ND</v>
      </c>
      <c r="B41" s="80" t="s">
        <v>90</v>
      </c>
      <c r="C41" s="78" t="s">
        <v>1238</v>
      </c>
      <c r="D41">
        <v>100064</v>
      </c>
      <c r="E41">
        <v>82462</v>
      </c>
    </row>
    <row r="42" spans="1:5">
      <c r="A42" s="79" t="str">
        <f>INDEX(About!G:G,MATCH('Rail and Aviation'!B42,About!F:F,0))</f>
        <v>OH</v>
      </c>
      <c r="B42" s="80" t="s">
        <v>93</v>
      </c>
      <c r="C42" s="78" t="s">
        <v>1239</v>
      </c>
      <c r="D42">
        <v>115846</v>
      </c>
      <c r="E42">
        <v>103105</v>
      </c>
    </row>
    <row r="43" spans="1:5">
      <c r="A43" s="79" t="str">
        <f>INDEX(About!G:G,MATCH('Rail and Aviation'!B43,About!F:F,0))</f>
        <v>OK</v>
      </c>
      <c r="B43" s="80" t="s">
        <v>95</v>
      </c>
      <c r="C43" s="78" t="s">
        <v>1240</v>
      </c>
      <c r="D43">
        <v>159192</v>
      </c>
      <c r="E43">
        <v>154881</v>
      </c>
    </row>
    <row r="44" spans="1:5">
      <c r="A44" s="79" t="str">
        <f>INDEX(About!G:G,MATCH('Rail and Aviation'!B44,About!F:F,0))</f>
        <v>SD</v>
      </c>
      <c r="B44" s="80" t="s">
        <v>109</v>
      </c>
      <c r="C44" s="78" t="s">
        <v>1241</v>
      </c>
      <c r="D44">
        <v>9708</v>
      </c>
      <c r="E44">
        <v>9537</v>
      </c>
    </row>
    <row r="45" spans="1:5">
      <c r="A45" s="79" t="str">
        <f>INDEX(About!G:G,MATCH('Rail and Aviation'!B45,About!F:F,0))</f>
        <v>TN</v>
      </c>
      <c r="B45" s="80" t="s">
        <v>112</v>
      </c>
      <c r="C45" s="78" t="s">
        <v>1242</v>
      </c>
      <c r="D45">
        <v>66655</v>
      </c>
      <c r="E45">
        <v>45689</v>
      </c>
    </row>
    <row r="46" spans="1:5">
      <c r="A46" s="79" t="str">
        <f>INDEX(About!G:G,MATCH('Rail and Aviation'!B46,About!F:F,0))</f>
        <v>WI</v>
      </c>
      <c r="B46" s="80" t="s">
        <v>129</v>
      </c>
      <c r="C46" s="78" t="s">
        <v>1243</v>
      </c>
      <c r="D46">
        <v>34475</v>
      </c>
      <c r="E46">
        <v>20976</v>
      </c>
    </row>
    <row r="47" spans="1:5">
      <c r="A47" s="79" t="e">
        <f>INDEX(About!G:G,MATCH('Rail and Aviation'!B47,About!F:F,0))</f>
        <v>#N/A</v>
      </c>
      <c r="B47" s="80" t="s">
        <v>1244</v>
      </c>
      <c r="C47" s="78" t="s">
        <v>1245</v>
      </c>
      <c r="D47">
        <v>970875</v>
      </c>
      <c r="E47">
        <v>767428</v>
      </c>
    </row>
    <row r="48" spans="1:5">
      <c r="A48" s="79" t="str">
        <f>INDEX(About!G:G,MATCH('Rail and Aviation'!B48,About!F:F,0))</f>
        <v>AL</v>
      </c>
      <c r="B48" s="80" t="s">
        <v>3</v>
      </c>
      <c r="C48" s="78" t="s">
        <v>1246</v>
      </c>
      <c r="D48">
        <v>69460</v>
      </c>
      <c r="E48">
        <v>56576</v>
      </c>
    </row>
    <row r="49" spans="1:5">
      <c r="A49" s="79" t="str">
        <f>INDEX(About!G:G,MATCH('Rail and Aviation'!B49,About!F:F,0))</f>
        <v>AR</v>
      </c>
      <c r="B49" s="80" t="s">
        <v>12</v>
      </c>
      <c r="C49" s="78" t="s">
        <v>1247</v>
      </c>
      <c r="D49">
        <v>17399</v>
      </c>
      <c r="E49">
        <v>18008</v>
      </c>
    </row>
    <row r="50" spans="1:5">
      <c r="A50" s="79" t="str">
        <f>INDEX(About!G:G,MATCH('Rail and Aviation'!B50,About!F:F,0))</f>
        <v>LA</v>
      </c>
      <c r="B50" s="80" t="s">
        <v>50</v>
      </c>
      <c r="C50" s="78" t="s">
        <v>1248</v>
      </c>
      <c r="D50">
        <v>30355</v>
      </c>
      <c r="E50">
        <v>18627</v>
      </c>
    </row>
    <row r="51" spans="1:5">
      <c r="A51" s="79" t="str">
        <f>INDEX(About!G:G,MATCH('Rail and Aviation'!B51,About!F:F,0))</f>
        <v>MS</v>
      </c>
      <c r="B51" s="80" t="s">
        <v>66</v>
      </c>
      <c r="C51" s="78" t="s">
        <v>1249</v>
      </c>
      <c r="D51">
        <v>22472</v>
      </c>
      <c r="E51">
        <v>18024</v>
      </c>
    </row>
    <row r="52" spans="1:5">
      <c r="A52" s="79" t="str">
        <f>INDEX(About!G:G,MATCH('Rail and Aviation'!B52,About!F:F,0))</f>
        <v>NM</v>
      </c>
      <c r="B52" s="80" t="s">
        <v>83</v>
      </c>
      <c r="C52" s="78" t="s">
        <v>1250</v>
      </c>
      <c r="D52">
        <v>91554</v>
      </c>
      <c r="E52">
        <v>66134</v>
      </c>
    </row>
    <row r="53" spans="1:5">
      <c r="A53" s="79" t="str">
        <f>INDEX(About!G:G,MATCH('Rail and Aviation'!B53,About!F:F,0))</f>
        <v>TX</v>
      </c>
      <c r="B53" s="80" t="s">
        <v>114</v>
      </c>
      <c r="C53" s="78" t="s">
        <v>1251</v>
      </c>
      <c r="D53">
        <v>739637</v>
      </c>
      <c r="E53">
        <v>590059</v>
      </c>
    </row>
    <row r="54" spans="1:5">
      <c r="A54" s="79" t="e">
        <f>INDEX(About!G:G,MATCH('Rail and Aviation'!B54,About!F:F,0))</f>
        <v>#N/A</v>
      </c>
      <c r="B54" s="80" t="s">
        <v>1252</v>
      </c>
      <c r="C54" s="78" t="s">
        <v>1253</v>
      </c>
      <c r="D54">
        <v>334079</v>
      </c>
      <c r="E54">
        <v>288671</v>
      </c>
    </row>
    <row r="55" spans="1:5">
      <c r="A55" s="79" t="str">
        <f>INDEX(About!G:G,MATCH('Rail and Aviation'!B55,About!F:F,0))</f>
        <v>CO</v>
      </c>
      <c r="B55" s="80" t="s">
        <v>18</v>
      </c>
      <c r="C55" s="78" t="s">
        <v>1254</v>
      </c>
      <c r="D55">
        <v>52323</v>
      </c>
      <c r="E55">
        <v>54602</v>
      </c>
    </row>
    <row r="56" spans="1:5">
      <c r="A56" s="79" t="str">
        <f>INDEX(About!G:G,MATCH('Rail and Aviation'!B56,About!F:F,0))</f>
        <v>ID</v>
      </c>
      <c r="B56" s="80" t="s">
        <v>34</v>
      </c>
      <c r="C56" s="78" t="s">
        <v>1255</v>
      </c>
      <c r="D56">
        <v>124770</v>
      </c>
      <c r="E56">
        <v>81832</v>
      </c>
    </row>
    <row r="57" spans="1:5">
      <c r="A57" s="79" t="str">
        <f>INDEX(About!G:G,MATCH('Rail and Aviation'!B57,About!F:F,0))</f>
        <v>MT</v>
      </c>
      <c r="B57" s="80" t="s">
        <v>1</v>
      </c>
      <c r="C57" s="78" t="s">
        <v>1256</v>
      </c>
      <c r="D57">
        <v>41761</v>
      </c>
      <c r="E57">
        <v>63737</v>
      </c>
    </row>
    <row r="58" spans="1:5">
      <c r="A58" s="79" t="str">
        <f>INDEX(About!G:G,MATCH('Rail and Aviation'!B58,About!F:F,0))</f>
        <v>UT</v>
      </c>
      <c r="B58" s="80" t="s">
        <v>117</v>
      </c>
      <c r="C58" s="78" t="s">
        <v>1257</v>
      </c>
      <c r="D58">
        <v>28278</v>
      </c>
      <c r="E58">
        <v>27787</v>
      </c>
    </row>
    <row r="59" spans="1:5">
      <c r="A59" s="79" t="str">
        <f>INDEX(About!G:G,MATCH('Rail and Aviation'!B59,About!F:F,0))</f>
        <v>WY</v>
      </c>
      <c r="B59" s="80" t="s">
        <v>131</v>
      </c>
      <c r="C59" s="78" t="s">
        <v>1258</v>
      </c>
      <c r="D59">
        <v>86947</v>
      </c>
      <c r="E59">
        <v>60713</v>
      </c>
    </row>
    <row r="60" spans="1:5">
      <c r="A60" s="79" t="e">
        <f>INDEX(About!G:G,MATCH('Rail and Aviation'!B60,About!F:F,0))</f>
        <v>#N/A</v>
      </c>
      <c r="B60" s="80" t="s">
        <v>1259</v>
      </c>
      <c r="C60" s="78" t="s">
        <v>1260</v>
      </c>
      <c r="D60">
        <v>326219</v>
      </c>
      <c r="E60">
        <v>292311</v>
      </c>
    </row>
    <row r="61" spans="1:5">
      <c r="A61" s="79" t="str">
        <f>INDEX(About!G:G,MATCH('Rail and Aviation'!B61,About!F:F,0))</f>
        <v>AK</v>
      </c>
      <c r="B61" s="80" t="s">
        <v>7</v>
      </c>
      <c r="C61" s="78" t="s">
        <v>1261</v>
      </c>
      <c r="D61">
        <v>1135</v>
      </c>
      <c r="E61">
        <v>705</v>
      </c>
    </row>
    <row r="62" spans="1:5">
      <c r="A62" s="79" t="str">
        <f>INDEX(About!G:G,MATCH('Rail and Aviation'!B62,About!F:F,0))</f>
        <v>AZ</v>
      </c>
      <c r="B62" s="80" t="s">
        <v>10</v>
      </c>
      <c r="C62" s="78" t="s">
        <v>1262</v>
      </c>
      <c r="D62">
        <v>14011</v>
      </c>
      <c r="E62">
        <v>9720</v>
      </c>
    </row>
    <row r="63" spans="1:5">
      <c r="A63" s="79" t="str">
        <f>INDEX(About!G:G,MATCH('Rail and Aviation'!B63,About!F:F,0))</f>
        <v>CA</v>
      </c>
      <c r="B63" s="80" t="s">
        <v>15</v>
      </c>
      <c r="C63" s="78" t="s">
        <v>1263</v>
      </c>
      <c r="D63">
        <v>241438</v>
      </c>
      <c r="E63">
        <v>220331</v>
      </c>
    </row>
    <row r="64" spans="1:5">
      <c r="A64" s="79" t="str">
        <f>INDEX(About!G:G,MATCH('Rail and Aviation'!B64,About!F:F,0))</f>
        <v>HI</v>
      </c>
      <c r="B64" s="80" t="s">
        <v>31</v>
      </c>
      <c r="C64" s="78" t="s">
        <v>1264</v>
      </c>
      <c r="D64">
        <v>0</v>
      </c>
      <c r="E64">
        <v>0</v>
      </c>
    </row>
    <row r="65" spans="1:5">
      <c r="A65" s="79" t="str">
        <f>INDEX(About!G:G,MATCH('Rail and Aviation'!B65,About!F:F,0))</f>
        <v>NV</v>
      </c>
      <c r="B65" s="80" t="s">
        <v>76</v>
      </c>
      <c r="C65" s="78" t="s">
        <v>1265</v>
      </c>
      <c r="D65">
        <v>1233</v>
      </c>
      <c r="E65">
        <v>703</v>
      </c>
    </row>
    <row r="66" spans="1:5">
      <c r="A66" s="79" t="str">
        <f>INDEX(About!G:G,MATCH('Rail and Aviation'!B66,About!F:F,0))</f>
        <v>OR</v>
      </c>
      <c r="B66" s="80" t="s">
        <v>98</v>
      </c>
      <c r="C66" s="78" t="s">
        <v>1266</v>
      </c>
      <c r="D66">
        <v>13029</v>
      </c>
      <c r="E66">
        <v>10691</v>
      </c>
    </row>
    <row r="67" spans="1:5">
      <c r="A67" s="79" t="str">
        <f>INDEX(About!G:G,MATCH('Rail and Aviation'!B67,About!F:F,0))</f>
        <v>WA</v>
      </c>
      <c r="B67" s="80" t="s">
        <v>123</v>
      </c>
      <c r="C67" s="78" t="s">
        <v>1267</v>
      </c>
      <c r="D67">
        <v>55374</v>
      </c>
      <c r="E67">
        <v>50161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6" sqref="D6:E6"/>
    </sheetView>
  </sheetViews>
  <sheetFormatPr baseColWidth="10" defaultColWidth="10.6640625" defaultRowHeight="15"/>
  <cols>
    <col min="5" max="5" width="13.33203125" bestFit="1" customWidth="1"/>
  </cols>
  <sheetData>
    <row r="1" spans="1:8">
      <c r="A1" s="60" t="s">
        <v>1268</v>
      </c>
    </row>
    <row r="2" spans="1:8" ht="32" customHeight="1">
      <c r="A2" s="57" t="s">
        <v>1269</v>
      </c>
      <c r="B2" s="17" t="s">
        <v>1188</v>
      </c>
      <c r="C2" s="17" t="s">
        <v>1189</v>
      </c>
      <c r="D2" s="17" t="s">
        <v>1190</v>
      </c>
      <c r="E2" s="17" t="s">
        <v>1191</v>
      </c>
      <c r="F2" s="17" t="s">
        <v>1192</v>
      </c>
      <c r="G2" s="17" t="s">
        <v>1193</v>
      </c>
      <c r="H2" s="17" t="s">
        <v>1194</v>
      </c>
    </row>
    <row r="3" spans="1:8">
      <c r="A3" s="1" t="s">
        <v>6</v>
      </c>
      <c r="B3" s="18">
        <v>872915.99999999988</v>
      </c>
      <c r="C3" s="18">
        <v>118567</v>
      </c>
      <c r="D3" s="18">
        <v>253943824</v>
      </c>
      <c r="E3" s="18">
        <v>1292884</v>
      </c>
      <c r="F3" s="18">
        <v>641434.00000000012</v>
      </c>
      <c r="G3" s="18">
        <v>93051</v>
      </c>
      <c r="H3" s="18">
        <v>6446</v>
      </c>
    </row>
    <row r="4" spans="1:8">
      <c r="A4" s="1" t="s">
        <v>1270</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1271</v>
      </c>
      <c r="B6" s="18">
        <v>1894.187894293209</v>
      </c>
      <c r="C6" s="18">
        <v>0</v>
      </c>
      <c r="D6" s="18">
        <v>0</v>
      </c>
      <c r="E6" s="18">
        <v>624.11210570679145</v>
      </c>
      <c r="F6" s="18">
        <v>0</v>
      </c>
      <c r="G6" s="18">
        <v>0</v>
      </c>
      <c r="H6" s="18">
        <v>0</v>
      </c>
    </row>
    <row r="7" spans="1:8">
      <c r="A7" s="1" t="s">
        <v>1272</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1273</v>
      </c>
    </row>
    <row r="11" spans="1:8">
      <c r="A11" t="s">
        <v>1269</v>
      </c>
      <c r="B11" t="s">
        <v>1188</v>
      </c>
      <c r="C11" t="s">
        <v>1189</v>
      </c>
      <c r="D11" t="s">
        <v>1190</v>
      </c>
      <c r="E11" t="s">
        <v>1191</v>
      </c>
      <c r="F11" t="s">
        <v>1192</v>
      </c>
      <c r="G11" t="s">
        <v>1193</v>
      </c>
      <c r="H11" s="17" t="s">
        <v>1194</v>
      </c>
    </row>
    <row r="12" spans="1:8">
      <c r="A12" t="s">
        <v>6</v>
      </c>
      <c r="B12">
        <v>84.000000000000014</v>
      </c>
      <c r="C12">
        <v>14866.598</v>
      </c>
      <c r="D12">
        <v>11972117.539999999</v>
      </c>
      <c r="E12" s="68">
        <v>9818361.2930000015</v>
      </c>
      <c r="F12">
        <v>0</v>
      </c>
      <c r="G12">
        <v>5402.8509999999997</v>
      </c>
      <c r="H12">
        <v>0</v>
      </c>
    </row>
    <row r="13" spans="1:8">
      <c r="A13" t="s">
        <v>1270</v>
      </c>
      <c r="B13">
        <v>0</v>
      </c>
      <c r="C13">
        <v>43170</v>
      </c>
      <c r="D13">
        <v>49465</v>
      </c>
      <c r="E13" s="68">
        <v>4968137</v>
      </c>
      <c r="F13">
        <v>202</v>
      </c>
      <c r="G13">
        <v>4008</v>
      </c>
      <c r="H13" s="18">
        <v>114</v>
      </c>
    </row>
    <row r="14" spans="1:8">
      <c r="A14" t="s">
        <v>116</v>
      </c>
      <c r="B14">
        <v>0</v>
      </c>
      <c r="C14">
        <v>0</v>
      </c>
      <c r="D14">
        <v>0</v>
      </c>
      <c r="E14">
        <v>895.49011199999995</v>
      </c>
      <c r="F14">
        <v>0</v>
      </c>
      <c r="G14">
        <v>0</v>
      </c>
      <c r="H14" s="18">
        <v>0</v>
      </c>
    </row>
    <row r="15" spans="1:8">
      <c r="A15" t="s">
        <v>1271</v>
      </c>
      <c r="B15">
        <v>0</v>
      </c>
      <c r="C15">
        <v>0</v>
      </c>
      <c r="D15">
        <v>0</v>
      </c>
      <c r="E15">
        <v>26052.44378698225</v>
      </c>
      <c r="F15">
        <v>0</v>
      </c>
      <c r="G15">
        <v>0</v>
      </c>
      <c r="H15" s="18">
        <v>0</v>
      </c>
    </row>
    <row r="16" spans="1:8">
      <c r="A16" t="s">
        <v>1272</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baseColWidth="10" defaultColWidth="11.5" defaultRowHeight="15"/>
  <cols>
    <col min="1" max="1" width="13" customWidth="1"/>
  </cols>
  <sheetData>
    <row r="1" spans="1:9" ht="32" customHeight="1">
      <c r="A1" s="57" t="s">
        <v>1269</v>
      </c>
      <c r="B1" s="17" t="s">
        <v>1188</v>
      </c>
      <c r="C1" s="17" t="s">
        <v>1189</v>
      </c>
      <c r="D1" s="17" t="s">
        <v>1190</v>
      </c>
      <c r="E1" s="17" t="s">
        <v>1191</v>
      </c>
      <c r="F1" s="17" t="s">
        <v>1192</v>
      </c>
      <c r="G1" s="17" t="s">
        <v>1193</v>
      </c>
      <c r="H1" s="17" t="s">
        <v>1194</v>
      </c>
    </row>
    <row r="2" spans="1:9">
      <c r="A2" s="1" t="s">
        <v>6</v>
      </c>
      <c r="B2" s="18">
        <f>IF('SYVbT-passenger-script'!$A$14='SYVbT-passenger-script'!$B$14,B15,ROUND('USA Values'!B3*'Share of VT by state'!$B$2,0))</f>
        <v>3064</v>
      </c>
      <c r="C2" s="18">
        <v>0</v>
      </c>
      <c r="D2" s="18">
        <f>IF('SYVbT-passenger-script'!$A$14='SYVbT-passenger-script'!$B$14,D15,ROUND('USA Values'!D3*'Share of VT by state'!$B$2,0))</f>
        <v>891225</v>
      </c>
      <c r="E2" s="18">
        <f>IF('SYVbT-passenger-script'!$A$14='SYVbT-passenger-script'!$B$14,E15,ROUND('USA Values'!E3*'Share of VT by state'!$B$2,0))</f>
        <v>4537</v>
      </c>
      <c r="F2" s="18">
        <f>IF('SYVbT-passenger-script'!$A$14='SYVbT-passenger-script'!$B$14,F15,ROUND('USA Values'!F3*'Share of VT by state'!$B$2,0))</f>
        <v>2251</v>
      </c>
      <c r="G2" s="18">
        <f>IF('SYVbT-passenger-script'!$A$14='SYVbT-passenger-script'!$B$14,G15,ROUND('USA Values'!G3*'Share of VT by state'!$B$2,0))</f>
        <v>327</v>
      </c>
      <c r="H2" s="18">
        <f>IF('SYVbT-passenger-script'!$A$14='SYVbT-passenger-script'!$B$14,H15,ROUND('USA Values'!H3*'Share of VT by state'!$B$2,0))</f>
        <v>23</v>
      </c>
      <c r="I2" t="s">
        <v>1274</v>
      </c>
    </row>
    <row r="3" spans="1:9">
      <c r="A3" s="1" t="s">
        <v>1270</v>
      </c>
      <c r="B3" s="18">
        <f>IF('SYVbT-passenger-script'!$A$14='SYVbT-passenger-script'!$B$14,B16,ROUND('USA Values'!B4*'Share of VT by state'!$B$3,0))</f>
        <v>1</v>
      </c>
      <c r="C3" s="18">
        <v>0</v>
      </c>
      <c r="D3" s="18">
        <f>IF('SYVbT-passenger-script'!$A$14='SYVbT-passenger-script'!$B$14,D16,ROUND('USA Values'!D4*'Share of VT by state'!$B$3,0))</f>
        <v>317</v>
      </c>
      <c r="E3" s="18">
        <f>IF('SYVbT-passenger-script'!$A$14='SYVbT-passenger-script'!$B$14,E16,ROUND('USA Values'!E4*'Share of VT by state'!$B$3,0))</f>
        <v>2546</v>
      </c>
      <c r="F3" s="18">
        <f>IF('SYVbT-passenger-script'!$A$14='SYVbT-passenger-script'!$B$14,F16,ROUND('USA Values'!F4*'Share of VT by state'!$B$3,0))</f>
        <v>0</v>
      </c>
      <c r="G3" s="18">
        <f>IF('SYVbT-passenger-script'!$A$14='SYVbT-passenger-script'!$B$14,G16,ROUND('USA Values'!G4*'Share of VT by state'!$B$3,0))</f>
        <v>23</v>
      </c>
      <c r="H3" s="18">
        <f>IF('SYVbT-passenger-script'!$A$14='SYVbT-passenger-script'!$B$14,H16,ROUND('USA Values'!H4*'Share of VT by state'!$B$3,0))</f>
        <v>0</v>
      </c>
      <c r="I3" t="s">
        <v>1274</v>
      </c>
    </row>
    <row r="4" spans="1:9">
      <c r="A4" s="1" t="s">
        <v>116</v>
      </c>
      <c r="B4" s="18">
        <v>0</v>
      </c>
      <c r="C4" s="18">
        <v>0</v>
      </c>
      <c r="D4" s="18">
        <v>0</v>
      </c>
      <c r="E4" s="18">
        <v>92</v>
      </c>
      <c r="F4" s="18">
        <v>0</v>
      </c>
      <c r="G4" s="18">
        <v>0</v>
      </c>
      <c r="H4" s="18">
        <v>0</v>
      </c>
      <c r="I4" t="s">
        <v>1275</v>
      </c>
    </row>
    <row r="5" spans="1:9">
      <c r="A5" s="1" t="s">
        <v>1271</v>
      </c>
      <c r="B5" s="72">
        <v>449.92</v>
      </c>
      <c r="C5" s="72">
        <v>0</v>
      </c>
      <c r="D5" s="72">
        <v>0</v>
      </c>
      <c r="E5" s="72">
        <v>142.08000000000001</v>
      </c>
      <c r="F5" s="72">
        <v>0</v>
      </c>
      <c r="G5" s="72">
        <v>0</v>
      </c>
      <c r="H5" s="72">
        <v>0</v>
      </c>
      <c r="I5" t="s">
        <v>1276</v>
      </c>
    </row>
    <row r="6" spans="1:9">
      <c r="A6" s="1" t="s">
        <v>1272</v>
      </c>
      <c r="B6" s="18">
        <v>0</v>
      </c>
      <c r="C6" s="18">
        <v>0</v>
      </c>
      <c r="D6" s="18">
        <v>93300.479999999996</v>
      </c>
      <c r="E6" s="18">
        <v>26315.52</v>
      </c>
      <c r="F6" s="18">
        <v>0</v>
      </c>
      <c r="G6" s="18">
        <v>0</v>
      </c>
      <c r="H6" s="18">
        <v>0</v>
      </c>
      <c r="I6" t="s">
        <v>1275</v>
      </c>
    </row>
    <row r="7" spans="1:9">
      <c r="A7" s="1" t="s">
        <v>171</v>
      </c>
      <c r="B7" s="18">
        <v>0</v>
      </c>
      <c r="C7" s="18">
        <v>0</v>
      </c>
      <c r="D7" s="18">
        <v>305394</v>
      </c>
      <c r="E7" s="18">
        <v>0</v>
      </c>
      <c r="F7" s="18">
        <v>0</v>
      </c>
      <c r="G7" s="18">
        <v>0</v>
      </c>
      <c r="H7" s="18">
        <v>0</v>
      </c>
      <c r="I7" t="s">
        <v>1275</v>
      </c>
    </row>
    <row r="11" spans="1:9">
      <c r="A11" t="s">
        <v>1277</v>
      </c>
    </row>
    <row r="13" spans="1:9">
      <c r="A13" t="s">
        <v>1278</v>
      </c>
      <c r="B13" t="s">
        <v>1279</v>
      </c>
    </row>
    <row r="14" spans="1:9" ht="16" customHeight="1">
      <c r="A14" s="57" t="str">
        <f>About!B2</f>
        <v>MT</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1270</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baseColWidth="10" defaultColWidth="11.5" defaultRowHeight="15"/>
  <sheetData>
    <row r="1" spans="1:9" ht="32" customHeight="1">
      <c r="A1" s="57" t="s">
        <v>1269</v>
      </c>
      <c r="B1" s="17" t="s">
        <v>1188</v>
      </c>
      <c r="C1" s="17" t="s">
        <v>1189</v>
      </c>
      <c r="D1" s="17" t="s">
        <v>1190</v>
      </c>
      <c r="E1" s="17" t="s">
        <v>1191</v>
      </c>
      <c r="F1" s="17" t="s">
        <v>1192</v>
      </c>
      <c r="G1" s="17" t="s">
        <v>1193</v>
      </c>
      <c r="H1" s="17" t="s">
        <v>1194</v>
      </c>
    </row>
    <row r="2" spans="1:9">
      <c r="A2" s="1" t="s">
        <v>6</v>
      </c>
      <c r="B2" s="18">
        <f>IF($A$13=$B$13,B14,ROUND('USA Values'!B12*'Share of VT by state'!$B$4,0))</f>
        <v>0</v>
      </c>
      <c r="C2" s="18">
        <f>IF($A$13=$B$13,C14,ROUND('USA Values'!C12*'Share of VT by state'!$B$4,0))</f>
        <v>52</v>
      </c>
      <c r="D2" s="18">
        <f>IF($A$13=$B$13,D14,ROUND('USA Values'!D12*'Share of VT by state'!$B$4,0))</f>
        <v>42015</v>
      </c>
      <c r="E2" s="18">
        <f>IF($A$13=$B$13,E14,ROUND('USA Values'!E12*'Share of VT by state'!$B$4,0))</f>
        <v>34457</v>
      </c>
      <c r="F2" s="18">
        <f>IF($A$13=$B$13,F14,ROUND('USA Values'!F12*'Share of VT by state'!$B$4,0))</f>
        <v>0</v>
      </c>
      <c r="G2" s="18">
        <f>IF($A$13=$B$13,G14,ROUND('USA Values'!G12*'Share of VT by state'!$B$4,0))</f>
        <v>19</v>
      </c>
      <c r="H2" s="18">
        <f>IF($A$13=$B$13,H14,ROUND('USA Values'!H12*'Share of VT by state'!$B$4,0))</f>
        <v>0</v>
      </c>
      <c r="I2" t="s">
        <v>1274</v>
      </c>
    </row>
    <row r="3" spans="1:9">
      <c r="A3" s="1" t="s">
        <v>1270</v>
      </c>
      <c r="B3">
        <f>IF($A$13=$B$13,B15,ROUND('USA Values'!B13*'Share of VT by state'!$B$5,0))</f>
        <v>0</v>
      </c>
      <c r="C3">
        <f>IF($A$13=$B$13,C15,ROUND('USA Values'!C13*'Share of VT by state'!$B$5,0))</f>
        <v>152</v>
      </c>
      <c r="D3">
        <f>IF($A$13=$B$13,D15,ROUND('USA Values'!D13*'Share of VT by state'!$B$5,0))</f>
        <v>174</v>
      </c>
      <c r="E3">
        <f>IF($A$13=$B$13,E15,ROUND('USA Values'!E13*'Share of VT by state'!$B$5,0))</f>
        <v>17435</v>
      </c>
      <c r="F3">
        <f>IF($A$13=$B$13,F15,ROUND('USA Values'!F13*'Share of VT by state'!$B$5,0))</f>
        <v>1</v>
      </c>
      <c r="G3">
        <f>IF($A$13=$B$13,G15,ROUND('USA Values'!G13*'Share of VT by state'!$B$5,0))</f>
        <v>14</v>
      </c>
      <c r="H3">
        <f>IF($A$13=$B$13,H15,ROUND('USA Values'!H13*'Share of VT by state'!$B$5,0))</f>
        <v>0</v>
      </c>
      <c r="I3" t="s">
        <v>1274</v>
      </c>
    </row>
    <row r="4" spans="1:9">
      <c r="A4" s="1" t="s">
        <v>116</v>
      </c>
      <c r="B4">
        <f>Misc!B19*5</f>
        <v>0</v>
      </c>
      <c r="C4">
        <f>Misc!C19*5</f>
        <v>0</v>
      </c>
      <c r="D4">
        <f>Misc!D19*5</f>
        <v>70</v>
      </c>
      <c r="E4">
        <f>Misc!E19*5</f>
        <v>0</v>
      </c>
      <c r="F4">
        <f>Misc!F19*5</f>
        <v>0</v>
      </c>
      <c r="G4">
        <f>Misc!G19*5</f>
        <v>0</v>
      </c>
      <c r="H4">
        <f>Misc!H19*5</f>
        <v>0</v>
      </c>
      <c r="I4" t="s">
        <v>1275</v>
      </c>
    </row>
    <row r="5" spans="1:9">
      <c r="A5" s="1" t="s">
        <v>1271</v>
      </c>
      <c r="B5" s="73">
        <v>0</v>
      </c>
      <c r="C5" s="73">
        <v>0</v>
      </c>
      <c r="D5" s="73">
        <v>0</v>
      </c>
      <c r="E5" s="72">
        <v>721</v>
      </c>
      <c r="F5" s="73">
        <v>0</v>
      </c>
      <c r="G5" s="72">
        <v>0</v>
      </c>
      <c r="H5" s="72">
        <v>0</v>
      </c>
      <c r="I5" t="s">
        <v>1276</v>
      </c>
    </row>
    <row r="6" spans="1:9">
      <c r="A6" s="1" t="s">
        <v>1272</v>
      </c>
      <c r="B6">
        <v>0</v>
      </c>
      <c r="C6">
        <v>0</v>
      </c>
      <c r="D6">
        <v>0</v>
      </c>
      <c r="E6" s="18">
        <v>0</v>
      </c>
      <c r="F6">
        <v>0</v>
      </c>
      <c r="G6" s="18">
        <v>0</v>
      </c>
      <c r="H6" s="18">
        <v>0</v>
      </c>
      <c r="I6" t="s">
        <v>1275</v>
      </c>
    </row>
    <row r="7" spans="1:9">
      <c r="A7" s="1" t="s">
        <v>171</v>
      </c>
      <c r="B7">
        <v>0</v>
      </c>
      <c r="C7">
        <v>0</v>
      </c>
      <c r="D7">
        <v>0</v>
      </c>
      <c r="E7">
        <v>0</v>
      </c>
      <c r="F7">
        <v>0</v>
      </c>
      <c r="G7" s="18">
        <v>0</v>
      </c>
      <c r="H7" s="18">
        <v>0</v>
      </c>
      <c r="I7" t="s">
        <v>1275</v>
      </c>
    </row>
    <row r="13" spans="1:9" ht="16" customHeight="1">
      <c r="A13" s="57" t="str">
        <f>About!B2</f>
        <v>MT</v>
      </c>
      <c r="B13" t="s">
        <v>86</v>
      </c>
    </row>
    <row r="14" spans="1:9">
      <c r="A14" t="s">
        <v>6</v>
      </c>
      <c r="B14" s="18">
        <v>0</v>
      </c>
      <c r="C14" s="18">
        <v>0</v>
      </c>
      <c r="D14" s="18">
        <v>201233.5032021653</v>
      </c>
      <c r="E14" s="18">
        <v>0</v>
      </c>
      <c r="F14" s="18">
        <v>0</v>
      </c>
      <c r="G14" s="18">
        <v>12.21870745822498</v>
      </c>
      <c r="H14" s="18">
        <v>0</v>
      </c>
    </row>
    <row r="15" spans="1:9">
      <c r="A15" t="s">
        <v>1270</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9" max="9" width="13.33203125" bestFit="1" customWidth="1"/>
    <col min="10" max="10" width="12.66406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'SYVbT-freight-script'!B2</f>
        <v>0</v>
      </c>
      <c r="C2" s="18">
        <f>'SYVbT-freight-script'!C2</f>
        <v>52</v>
      </c>
      <c r="D2" s="74">
        <f>'SYVbT-freight-script'!D2</f>
        <v>42015</v>
      </c>
      <c r="E2" s="74">
        <f>'SYVbT-freight-script'!D3</f>
        <v>174</v>
      </c>
      <c r="F2" s="18">
        <f>'SYVbT-freight-script'!F2</f>
        <v>0</v>
      </c>
      <c r="G2" s="18">
        <f>'SYVbT-freight-script'!G2</f>
        <v>19</v>
      </c>
      <c r="H2" s="18">
        <f>'SYVbT-freight-script'!H2</f>
        <v>0</v>
      </c>
      <c r="I2" s="66"/>
      <c r="J2" s="18"/>
    </row>
    <row r="3" spans="1:10">
      <c r="A3" s="1" t="s">
        <v>1270</v>
      </c>
      <c r="B3" s="18">
        <f>'SYVbT-freight-script'!B3</f>
        <v>0</v>
      </c>
      <c r="C3" s="18">
        <f>'SYVbT-freight-script'!C3</f>
        <v>152</v>
      </c>
      <c r="D3" s="74">
        <f>'SYVbT-freight-script'!E2</f>
        <v>34457</v>
      </c>
      <c r="E3" s="74">
        <f>'SYVbT-freight-script'!E3</f>
        <v>17435</v>
      </c>
      <c r="F3" s="18">
        <f>'SYVbT-freight-script'!F3</f>
        <v>1</v>
      </c>
      <c r="G3" s="18">
        <f>'SYVbT-freight-script'!G3</f>
        <v>14</v>
      </c>
      <c r="H3" s="18">
        <f>'SYVbT-freight-script'!H3</f>
        <v>0</v>
      </c>
      <c r="J3" s="18"/>
    </row>
    <row r="4" spans="1:10">
      <c r="A4" s="1" t="s">
        <v>116</v>
      </c>
      <c r="B4" s="18">
        <f>'SYVbT-freight-script'!B4</f>
        <v>0</v>
      </c>
      <c r="C4" s="18">
        <f>'SYVbT-freight-script'!C4</f>
        <v>0</v>
      </c>
      <c r="D4" s="74">
        <v>0</v>
      </c>
      <c r="E4" s="18">
        <f>'SYVbT-freight-script'!D4+'SYVbT-freight-script'!E4</f>
        <v>70</v>
      </c>
      <c r="F4" s="18">
        <f>'SYVbT-freight-script'!F4</f>
        <v>0</v>
      </c>
      <c r="G4" s="18">
        <f>'SYVbT-freight-script'!G4</f>
        <v>0</v>
      </c>
      <c r="H4" s="18">
        <f>'SYVbT-freight-script'!H4</f>
        <v>0</v>
      </c>
    </row>
    <row r="5" spans="1:10">
      <c r="A5" s="1" t="s">
        <v>1271</v>
      </c>
      <c r="B5" s="18">
        <f>'USA Values'!B15*'Rail and Aviation'!$C$2*'Rail and Aviation'!$C$3</f>
        <v>0</v>
      </c>
      <c r="C5" s="18">
        <f>'USA Values'!C15*'Rail and Aviation'!$C$2*'Rail and Aviation'!$C$3</f>
        <v>0</v>
      </c>
      <c r="D5" s="18">
        <f>0</f>
        <v>0</v>
      </c>
      <c r="E5" s="18">
        <f>'USA Values'!E15*'Rail and Aviation'!$C$2 + 'USA Values'!D15*'Rail and Aviation'!$C$2*'Rail and Aviation'!$C$3</f>
        <v>560.99891302358071</v>
      </c>
      <c r="F5" s="18">
        <f>'USA Values'!F15*'Rail and Aviation'!$C$2*'Rail and Aviation'!$C$3</f>
        <v>0</v>
      </c>
      <c r="G5" s="18">
        <f>'USA Values'!G15*'Rail and Aviation'!$C$2*'Rail and Aviation'!$C$3</f>
        <v>0</v>
      </c>
      <c r="H5" s="18">
        <f>'USA Values'!H15*'Rail and Aviation'!$C$2*'Rail and Aviation'!$C$3</f>
        <v>0</v>
      </c>
    </row>
    <row r="6" spans="1:10">
      <c r="A6" s="1" t="s">
        <v>1272</v>
      </c>
      <c r="B6" s="18">
        <f>'SYVbT-freight-script'!B6</f>
        <v>0</v>
      </c>
      <c r="C6" s="18">
        <f>'SYVbT-freight-script'!C6</f>
        <v>0</v>
      </c>
      <c r="D6" s="74">
        <v>0</v>
      </c>
      <c r="E6" s="74">
        <f>'SYVbT-freight-script'!E6 + 'SYVbT-freight-script'!D6</f>
        <v>0</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1280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10" max="10" width="14.332031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'SYVbT-passenger-script'!B2</f>
        <v>3064</v>
      </c>
      <c r="C2" s="18">
        <f>'SYVbT-passenger-script'!C2</f>
        <v>0</v>
      </c>
      <c r="D2" s="74">
        <f>'SYVbT-passenger-script'!D2</f>
        <v>891225</v>
      </c>
      <c r="E2" s="74">
        <f>'SYVbT-passenger-script'!E2</f>
        <v>4537</v>
      </c>
      <c r="F2" s="18">
        <f>'SYVbT-passenger-script'!F2</f>
        <v>2251</v>
      </c>
      <c r="G2" s="18">
        <f>'SYVbT-passenger-script'!G2</f>
        <v>327</v>
      </c>
      <c r="H2" s="18">
        <f>'SYVbT-passenger-script'!H2</f>
        <v>23</v>
      </c>
      <c r="J2" s="18"/>
    </row>
    <row r="3" spans="1:10">
      <c r="A3" s="1" t="s">
        <v>1270</v>
      </c>
      <c r="B3" s="18">
        <f>'SYVbT-passenger-script'!B3</f>
        <v>1</v>
      </c>
      <c r="C3" s="18">
        <f>'SYVbT-passenger-script'!C3</f>
        <v>0</v>
      </c>
      <c r="D3" s="74">
        <f>'SYVbT-passenger-script'!D3</f>
        <v>317</v>
      </c>
      <c r="E3" s="74">
        <f>'SYVbT-passenger-script'!E3</f>
        <v>2546</v>
      </c>
      <c r="F3" s="18">
        <f>'SYVbT-passenger-script'!F3</f>
        <v>0</v>
      </c>
      <c r="G3" s="18">
        <f>'SYVbT-passenger-script'!G3</f>
        <v>23</v>
      </c>
      <c r="H3" s="18">
        <f>'SYVbT-passenger-script'!H3</f>
        <v>0</v>
      </c>
      <c r="I3" s="18"/>
      <c r="J3" s="66"/>
    </row>
    <row r="4" spans="1:10">
      <c r="A4" s="1" t="s">
        <v>116</v>
      </c>
      <c r="B4" s="18">
        <f>'SYVbT-passenger-script'!B4</f>
        <v>0</v>
      </c>
      <c r="C4" s="18">
        <f>'SYVbT-passenger-script'!C4</f>
        <v>0</v>
      </c>
      <c r="D4" s="74">
        <v>0</v>
      </c>
      <c r="E4" s="74">
        <f>'SYVbT-passenger-script'!E4 + 'SYVbT-passenger-script'!D4</f>
        <v>92</v>
      </c>
      <c r="F4" s="18">
        <f>'SYVbT-passenger-script'!F4</f>
        <v>0</v>
      </c>
      <c r="G4" s="18">
        <f>'SYVbT-passenger-script'!G4</f>
        <v>0</v>
      </c>
      <c r="H4" s="18">
        <f>'SYVbT-passenger-script'!H4</f>
        <v>0</v>
      </c>
    </row>
    <row r="5" spans="1:10">
      <c r="A5" s="1" t="s">
        <v>1271</v>
      </c>
      <c r="B5" s="18">
        <f>'USA Values'!B6*'Rail and Aviation'!$C$2*'Rail and Aviation'!$C$3</f>
        <v>407.88394303796122</v>
      </c>
      <c r="C5" s="18">
        <f>'USA Values'!C6*'Rail and Aviation'!$C$2*'Rail and Aviation'!$C$3</f>
        <v>0</v>
      </c>
      <c r="D5" s="74">
        <v>0</v>
      </c>
      <c r="E5" s="74">
        <f>'USA Values'!E6*'Rail and Aviation'!$C$2*'Rail and Aviation'!$C$3 + 'USA Values'!D6*'Rail and Aviation'!$C$2*'Rail and Aviation'!$C$3</f>
        <v>134.39284842879783</v>
      </c>
      <c r="F5" s="18">
        <f>'USA Values'!F6*'Rail and Aviation'!$C$2*'Rail and Aviation'!$C$3</f>
        <v>0</v>
      </c>
      <c r="G5" s="18">
        <f>'USA Values'!G6*'Rail and Aviation'!$C$2*'Rail and Aviation'!$C$3</f>
        <v>0</v>
      </c>
      <c r="H5" s="18">
        <f>'USA Values'!H6*'Rail and Aviation'!$C$2*'Rail and Aviation'!$C$3</f>
        <v>0</v>
      </c>
    </row>
    <row r="6" spans="1:10">
      <c r="A6" s="1" t="s">
        <v>1272</v>
      </c>
      <c r="B6" s="18">
        <f>'SYVbT-passenger-script'!B6</f>
        <v>0</v>
      </c>
      <c r="C6" s="18">
        <f>'SYVbT-passenger-script'!C6</f>
        <v>0</v>
      </c>
      <c r="D6" s="74">
        <f>'SYVbT-passenger-script'!D6 + 'SYVbT-passenger-script'!E6</f>
        <v>119616</v>
      </c>
      <c r="E6" s="74">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305394</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bestFit="1" customWidth="1"/>
  </cols>
  <sheetData>
    <row r="1" spans="1:2">
      <c r="B1" t="s">
        <v>177</v>
      </c>
    </row>
    <row r="2" spans="1:2">
      <c r="A2" t="s">
        <v>178</v>
      </c>
      <c r="B2">
        <v>3.5095376212658539E-3</v>
      </c>
    </row>
    <row r="3" spans="1:2">
      <c r="A3" t="s">
        <v>179</v>
      </c>
      <c r="B3">
        <v>3.2385048034971162E-3</v>
      </c>
    </row>
    <row r="4" spans="1:2">
      <c r="A4" t="s">
        <v>180</v>
      </c>
      <c r="B4">
        <v>3.5094243741050852E-3</v>
      </c>
    </row>
    <row r="5" spans="1:2">
      <c r="A5" t="s">
        <v>181</v>
      </c>
      <c r="B5">
        <v>3.509424374105086E-3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baseColWidth="10" defaultColWidth="8.83203125" defaultRowHeight="15" customHeight="1"/>
  <cols>
    <col min="1" max="1" width="20.83203125" hidden="1" customWidth="1"/>
    <col min="2" max="2" width="45.6640625" customWidth="1"/>
    <col min="38" max="38" width="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9" t="s">
        <v>302</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9" t="s">
        <v>466</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9" t="s">
        <v>552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14</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89" t="s">
        <v>577</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9" t="s">
        <v>779</v>
      </c>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9" t="s">
        <v>1040</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1" t="s">
        <v>1048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4" customFormat="1" ht="12.75" customHeight="1">
      <c r="A35" s="103" t="s">
        <v>1083</v>
      </c>
      <c r="B35" s="104"/>
      <c r="C35" s="104"/>
      <c r="D35" s="104"/>
      <c r="E35" s="104"/>
      <c r="F35" s="104"/>
      <c r="G35" s="104"/>
      <c r="H35" s="104"/>
      <c r="I35" s="104"/>
      <c r="J35" s="104"/>
      <c r="K35" s="104"/>
      <c r="L35" s="104"/>
      <c r="M35" s="104"/>
      <c r="N35" s="104"/>
      <c r="O35" s="104"/>
      <c r="P35" s="104"/>
      <c r="Q35" s="104"/>
      <c r="R35" s="104"/>
      <c r="S35" s="54"/>
      <c r="T35" s="54"/>
      <c r="U35" s="54"/>
      <c r="V35" s="54"/>
      <c r="W35" s="54"/>
      <c r="X35" s="54"/>
      <c r="Y35" s="54"/>
      <c r="Z35" s="54"/>
      <c r="AA35" s="54"/>
      <c r="AB35" s="54"/>
      <c r="AC35" s="54"/>
      <c r="AE35" s="55"/>
    </row>
    <row r="36" spans="1:35" s="84" customFormat="1" ht="12.75" customHeight="1">
      <c r="A36" s="105"/>
      <c r="B36" s="106"/>
      <c r="C36" s="106"/>
      <c r="D36" s="106"/>
      <c r="E36" s="106"/>
      <c r="F36" s="106"/>
      <c r="G36" s="106"/>
      <c r="H36" s="106"/>
      <c r="I36" s="106"/>
      <c r="J36" s="106"/>
      <c r="K36" s="106"/>
      <c r="L36" s="106"/>
      <c r="M36" s="106"/>
      <c r="N36" s="106"/>
      <c r="O36" s="106"/>
      <c r="P36" s="106"/>
      <c r="Q36" s="106"/>
      <c r="R36" s="106"/>
    </row>
    <row r="37" spans="1:35" s="83" customFormat="1" ht="25.5" customHeight="1">
      <c r="A37" s="107" t="s">
        <v>1084</v>
      </c>
      <c r="B37" s="92"/>
      <c r="C37" s="92"/>
      <c r="D37" s="92"/>
      <c r="E37" s="92"/>
      <c r="F37" s="92"/>
      <c r="G37" s="92"/>
      <c r="H37" s="92"/>
      <c r="I37" s="92"/>
      <c r="J37" s="92"/>
      <c r="K37" s="92"/>
      <c r="L37" s="92"/>
      <c r="M37" s="92"/>
      <c r="N37" s="92"/>
      <c r="O37" s="92"/>
      <c r="P37" s="92"/>
      <c r="Q37" s="92"/>
      <c r="R37" s="92"/>
    </row>
    <row r="38" spans="1:35" s="83" customFormat="1" ht="25.5" customHeight="1">
      <c r="A38" s="100" t="s">
        <v>1085</v>
      </c>
      <c r="B38" s="92"/>
      <c r="C38" s="92"/>
      <c r="D38" s="92"/>
      <c r="E38" s="92"/>
      <c r="F38" s="92"/>
      <c r="G38" s="92"/>
      <c r="H38" s="92"/>
      <c r="I38" s="92"/>
      <c r="J38" s="92"/>
      <c r="K38" s="92"/>
      <c r="L38" s="92"/>
      <c r="M38" s="92"/>
      <c r="N38" s="92"/>
      <c r="O38" s="92"/>
      <c r="P38" s="92"/>
      <c r="Q38" s="92"/>
      <c r="R38" s="92"/>
    </row>
    <row r="39" spans="1:35" s="83" customFormat="1" ht="12.75" customHeight="1">
      <c r="A39" s="91" t="s">
        <v>1086</v>
      </c>
      <c r="B39" s="92"/>
      <c r="C39" s="92"/>
      <c r="D39" s="92"/>
      <c r="E39" s="92"/>
      <c r="F39" s="92"/>
      <c r="G39" s="92"/>
      <c r="H39" s="92"/>
      <c r="I39" s="92"/>
      <c r="J39" s="92"/>
      <c r="K39" s="92"/>
      <c r="L39" s="92"/>
      <c r="M39" s="92"/>
      <c r="N39" s="92"/>
      <c r="O39" s="92"/>
      <c r="P39" s="92"/>
      <c r="Q39" s="92"/>
      <c r="R39" s="92"/>
    </row>
    <row r="40" spans="1:35" s="83" customFormat="1" ht="12.75" customHeight="1">
      <c r="A40" s="100" t="s">
        <v>1087</v>
      </c>
      <c r="B40" s="92"/>
      <c r="C40" s="92"/>
      <c r="D40" s="92"/>
      <c r="E40" s="92"/>
      <c r="F40" s="92"/>
      <c r="G40" s="92"/>
      <c r="H40" s="92"/>
      <c r="I40" s="92"/>
      <c r="J40" s="92"/>
      <c r="K40" s="92"/>
      <c r="L40" s="92"/>
      <c r="M40" s="92"/>
      <c r="N40" s="92"/>
      <c r="O40" s="92"/>
      <c r="P40" s="92"/>
      <c r="Q40" s="92"/>
      <c r="R40" s="92"/>
    </row>
    <row r="41" spans="1:35" s="83" customFormat="1" ht="12.75" customHeight="1">
      <c r="A41" s="100" t="s">
        <v>1088</v>
      </c>
      <c r="B41" s="92"/>
      <c r="C41" s="92"/>
      <c r="D41" s="92"/>
      <c r="E41" s="92"/>
      <c r="F41" s="92"/>
      <c r="G41" s="92"/>
      <c r="H41" s="92"/>
      <c r="I41" s="92"/>
      <c r="J41" s="92"/>
      <c r="K41" s="92"/>
      <c r="L41" s="92"/>
      <c r="M41" s="92"/>
      <c r="N41" s="92"/>
      <c r="O41" s="92"/>
      <c r="P41" s="92"/>
      <c r="Q41" s="92"/>
      <c r="R41" s="92"/>
    </row>
    <row r="42" spans="1:35" s="83" customFormat="1" ht="12.75" customHeight="1">
      <c r="A42" s="100" t="s">
        <v>1089</v>
      </c>
      <c r="B42" s="92"/>
      <c r="C42" s="92"/>
      <c r="D42" s="92"/>
      <c r="E42" s="92"/>
      <c r="F42" s="92"/>
      <c r="G42" s="92"/>
      <c r="H42" s="92"/>
      <c r="I42" s="92"/>
      <c r="J42" s="92"/>
      <c r="K42" s="92"/>
      <c r="L42" s="92"/>
      <c r="M42" s="92"/>
      <c r="N42" s="92"/>
      <c r="O42" s="92"/>
      <c r="P42" s="92"/>
      <c r="Q42" s="92"/>
      <c r="R42" s="92"/>
    </row>
    <row r="43" spans="1:35" s="83" customFormat="1" ht="12.75" customHeight="1">
      <c r="A43" s="91" t="s">
        <v>1090</v>
      </c>
      <c r="B43" s="92"/>
      <c r="C43" s="92"/>
      <c r="D43" s="92"/>
      <c r="E43" s="92"/>
      <c r="F43" s="92"/>
      <c r="G43" s="92"/>
      <c r="H43" s="92"/>
      <c r="I43" s="92"/>
      <c r="J43" s="92"/>
      <c r="K43" s="92"/>
      <c r="L43" s="92"/>
      <c r="M43" s="92"/>
      <c r="N43" s="92"/>
      <c r="O43" s="92"/>
      <c r="P43" s="92"/>
      <c r="Q43" s="92"/>
      <c r="R43" s="92"/>
    </row>
    <row r="44" spans="1:35" s="83" customFormat="1" ht="12.75" customHeight="1">
      <c r="A44" s="91" t="s">
        <v>1091</v>
      </c>
      <c r="B44" s="92"/>
      <c r="C44" s="92"/>
      <c r="D44" s="92"/>
      <c r="E44" s="92"/>
      <c r="F44" s="92"/>
      <c r="G44" s="92"/>
      <c r="H44" s="92"/>
      <c r="I44" s="92"/>
      <c r="J44" s="92"/>
      <c r="K44" s="92"/>
      <c r="L44" s="92"/>
      <c r="M44" s="92"/>
      <c r="N44" s="92"/>
      <c r="O44" s="92"/>
      <c r="P44" s="92"/>
      <c r="Q44" s="92"/>
      <c r="R44" s="92"/>
    </row>
    <row r="45" spans="1:35" s="83" customFormat="1" ht="12.75" customHeight="1">
      <c r="A45" s="112" t="s">
        <v>1092</v>
      </c>
      <c r="B45" s="92"/>
      <c r="C45" s="92"/>
      <c r="D45" s="92"/>
      <c r="E45" s="92"/>
      <c r="F45" s="92"/>
      <c r="G45" s="92"/>
      <c r="H45" s="92"/>
      <c r="I45" s="92"/>
      <c r="J45" s="92"/>
      <c r="K45" s="92"/>
      <c r="L45" s="92"/>
      <c r="M45" s="92"/>
      <c r="N45" s="92"/>
      <c r="O45" s="92"/>
      <c r="P45" s="92"/>
      <c r="Q45" s="92"/>
      <c r="R45" s="92"/>
    </row>
    <row r="46" spans="1:35" s="83" customFormat="1" ht="12.75" customHeight="1">
      <c r="A46" s="100" t="s">
        <v>1093</v>
      </c>
      <c r="B46" s="92"/>
      <c r="C46" s="92"/>
      <c r="D46" s="92"/>
      <c r="E46" s="92"/>
      <c r="F46" s="92"/>
      <c r="G46" s="92"/>
      <c r="H46" s="92"/>
      <c r="I46" s="92"/>
      <c r="J46" s="92"/>
      <c r="K46" s="92"/>
      <c r="L46" s="92"/>
      <c r="M46" s="92"/>
      <c r="N46" s="92"/>
      <c r="O46" s="92"/>
      <c r="P46" s="92"/>
      <c r="Q46" s="92"/>
      <c r="R46" s="92"/>
    </row>
    <row r="47" spans="1:35" s="83" customFormat="1" ht="12.75" customHeight="1">
      <c r="A47" s="100" t="s">
        <v>1094</v>
      </c>
      <c r="B47" s="92"/>
      <c r="C47" s="92"/>
      <c r="D47" s="92"/>
      <c r="E47" s="92"/>
      <c r="F47" s="92"/>
      <c r="G47" s="92"/>
      <c r="H47" s="92"/>
      <c r="I47" s="92"/>
      <c r="J47" s="92"/>
      <c r="K47" s="92"/>
      <c r="L47" s="92"/>
      <c r="M47" s="92"/>
      <c r="N47" s="92"/>
      <c r="O47" s="92"/>
      <c r="P47" s="92"/>
      <c r="Q47" s="92"/>
      <c r="R47" s="92"/>
    </row>
    <row r="48" spans="1:35" s="83" customFormat="1" ht="12.75" customHeight="1">
      <c r="A48" s="100" t="s">
        <v>1095</v>
      </c>
      <c r="B48" s="92"/>
      <c r="C48" s="92"/>
      <c r="D48" s="92"/>
      <c r="E48" s="92"/>
      <c r="F48" s="92"/>
      <c r="G48" s="92"/>
      <c r="H48" s="92"/>
      <c r="I48" s="92"/>
      <c r="J48" s="92"/>
      <c r="K48" s="92"/>
      <c r="L48" s="92"/>
      <c r="M48" s="92"/>
      <c r="N48" s="92"/>
      <c r="O48" s="92"/>
      <c r="P48" s="92"/>
      <c r="Q48" s="92"/>
      <c r="R48" s="92"/>
    </row>
    <row r="49" spans="1:18" s="83" customFormat="1" ht="25.5" customHeight="1">
      <c r="A49" s="100" t="s">
        <v>1096</v>
      </c>
      <c r="B49" s="92"/>
      <c r="C49" s="92"/>
      <c r="D49" s="92"/>
      <c r="E49" s="92"/>
      <c r="F49" s="92"/>
      <c r="G49" s="92"/>
      <c r="H49" s="92"/>
      <c r="I49" s="92"/>
      <c r="J49" s="92"/>
      <c r="K49" s="92"/>
      <c r="L49" s="92"/>
      <c r="M49" s="92"/>
      <c r="N49" s="92"/>
      <c r="O49" s="92"/>
      <c r="P49" s="92"/>
      <c r="Q49" s="92"/>
      <c r="R49" s="92"/>
    </row>
    <row r="50" spans="1:18" s="83" customFormat="1" ht="12.75" customHeight="1">
      <c r="A50" s="100" t="s">
        <v>1097</v>
      </c>
      <c r="B50" s="92"/>
      <c r="C50" s="92"/>
      <c r="D50" s="92"/>
      <c r="E50" s="92"/>
      <c r="F50" s="92"/>
      <c r="G50" s="92"/>
      <c r="H50" s="92"/>
      <c r="I50" s="92"/>
      <c r="J50" s="92"/>
      <c r="K50" s="92"/>
      <c r="L50" s="92"/>
      <c r="M50" s="92"/>
      <c r="N50" s="92"/>
      <c r="O50" s="92"/>
      <c r="P50" s="92"/>
    </row>
    <row r="51" spans="1:18" s="83" customFormat="1" ht="12.75" customHeight="1">
      <c r="A51" s="93"/>
      <c r="B51" s="92"/>
      <c r="C51" s="92"/>
      <c r="D51" s="92"/>
      <c r="E51" s="92"/>
      <c r="F51" s="92"/>
      <c r="G51" s="92"/>
      <c r="H51" s="92"/>
      <c r="I51" s="92"/>
      <c r="J51" s="92"/>
      <c r="K51" s="92"/>
      <c r="L51" s="92"/>
      <c r="M51" s="92"/>
      <c r="N51" s="92"/>
      <c r="O51" s="92"/>
      <c r="P51" s="92"/>
    </row>
    <row r="52" spans="1:18" s="83" customFormat="1" ht="12.75" customHeight="1">
      <c r="A52" s="111" t="s">
        <v>1098</v>
      </c>
      <c r="B52" s="92"/>
      <c r="C52" s="92"/>
      <c r="D52" s="92"/>
      <c r="E52" s="92"/>
      <c r="F52" s="92"/>
      <c r="G52" s="92"/>
      <c r="H52" s="92"/>
      <c r="I52" s="92"/>
      <c r="J52" s="92"/>
      <c r="K52" s="92"/>
      <c r="L52" s="92"/>
      <c r="M52" s="92"/>
      <c r="N52" s="92"/>
      <c r="O52" s="92"/>
      <c r="P52" s="92"/>
    </row>
    <row r="53" spans="1:18" s="83" customFormat="1" ht="38.25" customHeight="1">
      <c r="A53" s="112" t="s">
        <v>1099</v>
      </c>
      <c r="B53" s="92"/>
      <c r="C53" s="92"/>
      <c r="D53" s="92"/>
      <c r="E53" s="92"/>
      <c r="F53" s="92"/>
      <c r="G53" s="92"/>
      <c r="H53" s="92"/>
      <c r="I53" s="92"/>
      <c r="J53" s="92"/>
      <c r="K53" s="92"/>
      <c r="L53" s="92"/>
      <c r="M53" s="92"/>
      <c r="N53" s="92"/>
      <c r="O53" s="92"/>
      <c r="P53" s="92"/>
    </row>
    <row r="54" spans="1:18" s="83" customFormat="1" ht="12.75" customHeight="1">
      <c r="A54" s="94" t="s">
        <v>1100</v>
      </c>
      <c r="B54" s="92"/>
      <c r="C54" s="92"/>
      <c r="D54" s="92"/>
      <c r="E54" s="92"/>
      <c r="F54" s="92"/>
      <c r="G54" s="92"/>
      <c r="H54" s="92"/>
      <c r="I54" s="92"/>
      <c r="J54" s="92"/>
      <c r="K54" s="92"/>
      <c r="L54" s="92"/>
      <c r="M54" s="92"/>
      <c r="N54" s="92"/>
      <c r="O54" s="92"/>
      <c r="P54" s="92"/>
    </row>
    <row r="55" spans="1:18" s="83" customFormat="1" ht="38.25" customHeight="1">
      <c r="A55" s="96" t="s">
        <v>1101</v>
      </c>
      <c r="B55" s="92"/>
      <c r="C55" s="92"/>
      <c r="D55" s="92"/>
      <c r="E55" s="92"/>
      <c r="F55" s="92"/>
      <c r="G55" s="92"/>
      <c r="H55" s="92"/>
      <c r="I55" s="92"/>
      <c r="J55" s="92"/>
      <c r="K55" s="92"/>
      <c r="L55" s="92"/>
      <c r="M55" s="92"/>
      <c r="N55" s="92"/>
      <c r="O55" s="92"/>
      <c r="P55" s="92"/>
    </row>
    <row r="56" spans="1:18" s="83" customFormat="1" ht="12.75" customHeight="1">
      <c r="A56" s="94" t="s">
        <v>1102</v>
      </c>
      <c r="B56" s="92"/>
      <c r="C56" s="92"/>
      <c r="D56" s="92"/>
      <c r="E56" s="92"/>
      <c r="F56" s="92"/>
      <c r="G56" s="92"/>
      <c r="H56" s="92"/>
      <c r="I56" s="92"/>
      <c r="J56" s="92"/>
      <c r="K56" s="92"/>
      <c r="L56" s="92"/>
      <c r="M56" s="92"/>
      <c r="N56" s="92"/>
      <c r="O56" s="92"/>
      <c r="P56" s="92"/>
    </row>
    <row r="57" spans="1:18" s="83" customFormat="1" ht="12.75" customHeight="1">
      <c r="A57" s="94" t="s">
        <v>1103</v>
      </c>
      <c r="B57" s="92"/>
      <c r="C57" s="92"/>
      <c r="D57" s="92"/>
      <c r="E57" s="92"/>
      <c r="F57" s="92"/>
      <c r="G57" s="92"/>
      <c r="H57" s="92"/>
      <c r="I57" s="92"/>
      <c r="J57" s="92"/>
      <c r="K57" s="92"/>
      <c r="L57" s="92"/>
      <c r="M57" s="92"/>
      <c r="N57" s="92"/>
      <c r="O57" s="92"/>
      <c r="P57" s="92"/>
    </row>
    <row r="58" spans="1:18" s="83" customFormat="1" ht="12.75" customHeight="1">
      <c r="A58" s="113" t="s">
        <v>1104</v>
      </c>
      <c r="B58" s="92"/>
      <c r="C58" s="92"/>
      <c r="D58" s="92"/>
      <c r="E58" s="92"/>
      <c r="F58" s="92"/>
      <c r="G58" s="92"/>
      <c r="H58" s="92"/>
      <c r="I58" s="92"/>
      <c r="J58" s="92"/>
      <c r="K58" s="92"/>
      <c r="L58" s="92"/>
      <c r="M58" s="92"/>
      <c r="N58" s="92"/>
      <c r="O58" s="92"/>
      <c r="P58" s="92"/>
    </row>
    <row r="59" spans="1:18" s="83" customFormat="1" ht="12.75" customHeight="1">
      <c r="A59" s="98"/>
      <c r="B59" s="92"/>
      <c r="C59" s="92"/>
      <c r="D59" s="92"/>
      <c r="E59" s="92"/>
      <c r="F59" s="92"/>
      <c r="G59" s="92"/>
      <c r="H59" s="92"/>
      <c r="I59" s="92"/>
      <c r="J59" s="92"/>
      <c r="K59" s="92"/>
      <c r="L59" s="92"/>
      <c r="M59" s="92"/>
      <c r="N59" s="92"/>
      <c r="O59" s="92"/>
      <c r="P59" s="92"/>
    </row>
    <row r="60" spans="1:18" s="83" customFormat="1" ht="12.75" customHeight="1">
      <c r="A60" s="105" t="s">
        <v>1105</v>
      </c>
      <c r="B60" s="92"/>
      <c r="C60" s="92"/>
      <c r="D60" s="92"/>
      <c r="E60" s="92"/>
      <c r="F60" s="92"/>
      <c r="G60" s="92"/>
      <c r="H60" s="92"/>
      <c r="I60" s="92"/>
      <c r="J60" s="92"/>
      <c r="K60" s="92"/>
      <c r="L60" s="92"/>
      <c r="M60" s="92"/>
      <c r="N60" s="92"/>
      <c r="O60" s="92"/>
      <c r="P60" s="92"/>
    </row>
    <row r="61" spans="1:18" s="83" customFormat="1" ht="12.75" customHeight="1">
      <c r="A61" s="105" t="s">
        <v>1106</v>
      </c>
      <c r="B61" s="92"/>
      <c r="C61" s="92"/>
      <c r="D61" s="92"/>
      <c r="E61" s="92"/>
      <c r="F61" s="92"/>
      <c r="G61" s="92"/>
      <c r="H61" s="92"/>
      <c r="I61" s="92"/>
      <c r="J61" s="92"/>
      <c r="K61" s="92"/>
      <c r="L61" s="92"/>
      <c r="M61" s="92"/>
      <c r="N61" s="92"/>
      <c r="O61" s="92"/>
      <c r="P61" s="92"/>
    </row>
    <row r="62" spans="1:18" s="83" customFormat="1" ht="12.75" customHeight="1">
      <c r="A62" s="99" t="s">
        <v>1107</v>
      </c>
      <c r="B62" s="92"/>
      <c r="C62" s="92"/>
      <c r="D62" s="92"/>
      <c r="E62" s="92"/>
      <c r="F62" s="92"/>
      <c r="G62" s="92"/>
      <c r="H62" s="92"/>
      <c r="I62" s="92"/>
      <c r="J62" s="92"/>
      <c r="K62" s="92"/>
      <c r="L62" s="92"/>
      <c r="M62" s="92"/>
      <c r="N62" s="92"/>
      <c r="O62" s="92"/>
      <c r="P62" s="92"/>
    </row>
    <row r="63" spans="1:18" s="83" customFormat="1" ht="12.75" customHeight="1">
      <c r="A63" s="114" t="s">
        <v>1108</v>
      </c>
      <c r="B63" s="92"/>
      <c r="C63" s="92"/>
      <c r="D63" s="92"/>
      <c r="E63" s="92"/>
      <c r="F63" s="92"/>
      <c r="G63" s="92"/>
      <c r="H63" s="92"/>
      <c r="I63" s="92"/>
      <c r="J63" s="92"/>
      <c r="K63" s="92"/>
      <c r="L63" s="92"/>
      <c r="M63" s="92"/>
      <c r="N63" s="92"/>
      <c r="O63" s="92"/>
      <c r="P63" s="92"/>
    </row>
    <row r="64" spans="1:18" s="83" customFormat="1" ht="12.75" customHeight="1">
      <c r="A64" s="95" t="s">
        <v>1109</v>
      </c>
      <c r="B64" s="92"/>
      <c r="C64" s="92"/>
      <c r="D64" s="92"/>
      <c r="E64" s="92"/>
      <c r="F64" s="92"/>
      <c r="G64" s="92"/>
      <c r="H64" s="92"/>
      <c r="I64" s="92"/>
      <c r="J64" s="92"/>
      <c r="K64" s="92"/>
      <c r="L64" s="92"/>
      <c r="M64" s="92"/>
      <c r="N64" s="92"/>
      <c r="O64" s="92"/>
      <c r="P64" s="92"/>
    </row>
    <row r="65" spans="1:16" s="83" customFormat="1" ht="12.75" customHeight="1">
      <c r="A65" s="95" t="s">
        <v>1110</v>
      </c>
      <c r="B65" s="92"/>
      <c r="C65" s="92"/>
      <c r="D65" s="92"/>
      <c r="E65" s="92"/>
      <c r="F65" s="92"/>
      <c r="G65" s="92"/>
      <c r="H65" s="92"/>
      <c r="I65" s="92"/>
      <c r="J65" s="92"/>
      <c r="K65" s="92"/>
      <c r="L65" s="92"/>
      <c r="M65" s="92"/>
      <c r="N65" s="92"/>
      <c r="O65" s="92"/>
      <c r="P65" s="92"/>
    </row>
    <row r="66" spans="1:16" s="83" customFormat="1" ht="12.75" customHeight="1">
      <c r="A66" s="95" t="s">
        <v>1111</v>
      </c>
      <c r="B66" s="92"/>
      <c r="C66" s="92"/>
      <c r="D66" s="92"/>
      <c r="E66" s="92"/>
      <c r="F66" s="92"/>
      <c r="G66" s="92"/>
      <c r="H66" s="92"/>
      <c r="I66" s="92"/>
      <c r="J66" s="92"/>
      <c r="K66" s="92"/>
      <c r="L66" s="92"/>
      <c r="M66" s="92"/>
      <c r="N66" s="92"/>
      <c r="O66" s="92"/>
      <c r="P66" s="92"/>
    </row>
    <row r="67" spans="1:16" s="83" customFormat="1" ht="12.75" customHeight="1">
      <c r="A67" s="95" t="s">
        <v>1112</v>
      </c>
      <c r="B67" s="92"/>
      <c r="C67" s="92"/>
      <c r="D67" s="92"/>
      <c r="E67" s="92"/>
      <c r="F67" s="92"/>
      <c r="G67" s="92"/>
      <c r="H67" s="92"/>
      <c r="I67" s="92"/>
      <c r="J67" s="92"/>
      <c r="K67" s="92"/>
      <c r="L67" s="92"/>
      <c r="M67" s="92"/>
      <c r="N67" s="92"/>
      <c r="O67" s="92"/>
      <c r="P67" s="92"/>
    </row>
    <row r="68" spans="1:16" s="83" customFormat="1" ht="12.75" customHeight="1">
      <c r="A68" s="99" t="s">
        <v>1113</v>
      </c>
      <c r="B68" s="92"/>
      <c r="C68" s="92"/>
      <c r="D68" s="92"/>
      <c r="E68" s="92"/>
      <c r="F68" s="92"/>
      <c r="G68" s="92"/>
      <c r="H68" s="92"/>
      <c r="I68" s="92"/>
      <c r="J68" s="92"/>
      <c r="K68" s="92"/>
      <c r="L68" s="92"/>
      <c r="M68" s="92"/>
      <c r="N68" s="92"/>
      <c r="O68" s="92"/>
      <c r="P68" s="92"/>
    </row>
    <row r="69" spans="1:16" s="83" customFormat="1" ht="12.75" customHeight="1">
      <c r="A69" s="95" t="s">
        <v>1114</v>
      </c>
      <c r="B69" s="92"/>
      <c r="C69" s="92"/>
      <c r="D69" s="92"/>
      <c r="E69" s="92"/>
      <c r="F69" s="92"/>
      <c r="G69" s="92"/>
      <c r="H69" s="92"/>
      <c r="I69" s="92"/>
      <c r="J69" s="92"/>
      <c r="K69" s="92"/>
      <c r="L69" s="92"/>
      <c r="M69" s="92"/>
      <c r="N69" s="92"/>
      <c r="O69" s="92"/>
      <c r="P69" s="92"/>
    </row>
    <row r="70" spans="1:16" s="83" customFormat="1" ht="12.75" customHeight="1">
      <c r="A70" s="95" t="s">
        <v>1115</v>
      </c>
      <c r="B70" s="92"/>
      <c r="C70" s="92"/>
      <c r="D70" s="92"/>
      <c r="E70" s="92"/>
      <c r="F70" s="92"/>
      <c r="G70" s="92"/>
      <c r="H70" s="92"/>
      <c r="I70" s="92"/>
      <c r="J70" s="92"/>
      <c r="K70" s="92"/>
      <c r="L70" s="92"/>
      <c r="M70" s="92"/>
      <c r="N70" s="92"/>
      <c r="O70" s="92"/>
      <c r="P70" s="92"/>
    </row>
    <row r="71" spans="1:16" s="83" customFormat="1" ht="12.75" customHeight="1">
      <c r="A71" s="95" t="s">
        <v>1116</v>
      </c>
      <c r="B71" s="92"/>
      <c r="C71" s="92"/>
      <c r="D71" s="92"/>
      <c r="E71" s="92"/>
      <c r="F71" s="92"/>
      <c r="G71" s="92"/>
      <c r="H71" s="92"/>
      <c r="I71" s="92"/>
      <c r="J71" s="92"/>
      <c r="K71" s="92"/>
      <c r="L71" s="92"/>
      <c r="M71" s="92"/>
      <c r="N71" s="92"/>
      <c r="O71" s="92"/>
      <c r="P71" s="92"/>
    </row>
    <row r="72" spans="1:16" s="83" customFormat="1" ht="12.75" customHeight="1">
      <c r="A72" s="95" t="s">
        <v>1117</v>
      </c>
      <c r="B72" s="92"/>
      <c r="C72" s="92"/>
      <c r="D72" s="92"/>
      <c r="E72" s="92"/>
      <c r="F72" s="92"/>
      <c r="G72" s="92"/>
      <c r="H72" s="92"/>
      <c r="I72" s="92"/>
      <c r="J72" s="92"/>
      <c r="K72" s="92"/>
      <c r="L72" s="92"/>
      <c r="M72" s="92"/>
      <c r="N72" s="92"/>
      <c r="O72" s="92"/>
      <c r="P72" s="92"/>
    </row>
    <row r="73" spans="1:16" s="83" customFormat="1" ht="12.75" customHeight="1">
      <c r="A73" s="95" t="s">
        <v>1118</v>
      </c>
      <c r="B73" s="92"/>
      <c r="C73" s="92"/>
      <c r="D73" s="92"/>
      <c r="E73" s="92"/>
      <c r="F73" s="92"/>
      <c r="G73" s="92"/>
      <c r="H73" s="92"/>
      <c r="I73" s="92"/>
      <c r="J73" s="92"/>
      <c r="K73" s="92"/>
      <c r="L73" s="92"/>
      <c r="M73" s="92"/>
      <c r="N73" s="92"/>
      <c r="O73" s="92"/>
      <c r="P73" s="92"/>
    </row>
    <row r="74" spans="1:16" s="83" customFormat="1" ht="12.75" customHeight="1">
      <c r="A74" s="97" t="s">
        <v>1119</v>
      </c>
      <c r="B74" s="92"/>
      <c r="C74" s="92"/>
      <c r="D74" s="92"/>
      <c r="E74" s="92"/>
      <c r="F74" s="92"/>
      <c r="G74" s="92"/>
      <c r="H74" s="92"/>
      <c r="I74" s="92"/>
      <c r="J74" s="92"/>
      <c r="K74" s="92"/>
      <c r="L74" s="92"/>
      <c r="M74" s="92"/>
      <c r="N74" s="92"/>
      <c r="O74" s="92"/>
      <c r="P74" s="92"/>
    </row>
    <row r="75" spans="1:16" s="83" customFormat="1" ht="12.75" customHeight="1">
      <c r="A75" s="99" t="s">
        <v>1120</v>
      </c>
      <c r="B75" s="92"/>
      <c r="C75" s="92"/>
      <c r="D75" s="92"/>
      <c r="E75" s="92"/>
      <c r="F75" s="92"/>
      <c r="G75" s="92"/>
      <c r="H75" s="92"/>
      <c r="I75" s="92"/>
      <c r="J75" s="92"/>
      <c r="K75" s="92"/>
      <c r="L75" s="92"/>
      <c r="M75" s="92"/>
      <c r="N75" s="92"/>
      <c r="O75" s="92"/>
      <c r="P75" s="92"/>
    </row>
    <row r="76" spans="1:16" s="83" customFormat="1" ht="12.75" customHeight="1">
      <c r="A76" s="94" t="s">
        <v>1121</v>
      </c>
      <c r="B76" s="92"/>
      <c r="C76" s="92"/>
      <c r="D76" s="92"/>
      <c r="E76" s="92"/>
      <c r="F76" s="92"/>
      <c r="G76" s="92"/>
      <c r="H76" s="92"/>
      <c r="I76" s="92"/>
      <c r="J76" s="92"/>
      <c r="K76" s="92"/>
      <c r="L76" s="92"/>
      <c r="M76" s="92"/>
      <c r="N76" s="92"/>
      <c r="O76" s="92"/>
      <c r="P76" s="92"/>
    </row>
    <row r="77" spans="1:16" s="83" customFormat="1" ht="12.75" customHeight="1">
      <c r="A77" s="110" t="s">
        <v>1122</v>
      </c>
      <c r="B77" s="92"/>
      <c r="C77" s="92"/>
      <c r="D77" s="92"/>
      <c r="E77" s="92"/>
      <c r="F77" s="92"/>
      <c r="G77" s="92"/>
      <c r="H77" s="92"/>
      <c r="I77" s="92"/>
      <c r="J77" s="92"/>
      <c r="K77" s="92"/>
      <c r="L77" s="92"/>
      <c r="M77" s="92"/>
      <c r="N77" s="92"/>
      <c r="O77" s="92"/>
      <c r="P77" s="92"/>
    </row>
    <row r="78" spans="1:16" s="83" customFormat="1" ht="12.75" customHeight="1">
      <c r="A78" s="109" t="s">
        <v>1123</v>
      </c>
      <c r="B78" s="92"/>
      <c r="C78" s="92"/>
      <c r="D78" s="92"/>
      <c r="E78" s="92"/>
      <c r="F78" s="92"/>
      <c r="G78" s="92"/>
      <c r="H78" s="92"/>
      <c r="I78" s="92"/>
      <c r="J78" s="92"/>
      <c r="K78" s="92"/>
      <c r="L78" s="92"/>
      <c r="M78" s="92"/>
      <c r="N78" s="92"/>
      <c r="O78" s="92"/>
      <c r="P78" s="92"/>
    </row>
    <row r="79" spans="1:16" s="83" customFormat="1" ht="12.75" customHeight="1">
      <c r="A79" s="110" t="s">
        <v>1124</v>
      </c>
      <c r="B79" s="92"/>
      <c r="C79" s="92"/>
      <c r="D79" s="92"/>
      <c r="E79" s="92"/>
      <c r="F79" s="92"/>
      <c r="G79" s="92"/>
      <c r="H79" s="92"/>
      <c r="I79" s="92"/>
      <c r="J79" s="92"/>
      <c r="K79" s="92"/>
      <c r="L79" s="92"/>
      <c r="M79" s="92"/>
      <c r="N79" s="92"/>
      <c r="O79" s="92"/>
      <c r="P79" s="92"/>
    </row>
    <row r="80" spans="1:16" s="83" customFormat="1" ht="12.75" customHeight="1">
      <c r="A80" s="99" t="s">
        <v>1125</v>
      </c>
      <c r="B80" s="92"/>
      <c r="C80" s="92"/>
      <c r="D80" s="92"/>
      <c r="E80" s="92"/>
      <c r="F80" s="92"/>
      <c r="G80" s="92"/>
      <c r="H80" s="92"/>
      <c r="I80" s="92"/>
      <c r="J80" s="92"/>
      <c r="K80" s="92"/>
      <c r="L80" s="92"/>
      <c r="M80" s="92"/>
      <c r="N80" s="92"/>
      <c r="O80" s="92"/>
      <c r="P80" s="92"/>
    </row>
    <row r="81" spans="1:16" s="83" customFormat="1" ht="12.75" customHeight="1">
      <c r="A81" s="94" t="s">
        <v>1126</v>
      </c>
      <c r="B81" s="92"/>
      <c r="C81" s="92"/>
      <c r="D81" s="92"/>
      <c r="E81" s="92"/>
      <c r="F81" s="92"/>
      <c r="G81" s="92"/>
      <c r="H81" s="92"/>
      <c r="I81" s="92"/>
      <c r="J81" s="92"/>
      <c r="K81" s="92"/>
      <c r="L81" s="92"/>
      <c r="M81" s="92"/>
      <c r="N81" s="92"/>
      <c r="O81" s="92"/>
      <c r="P81" s="92"/>
    </row>
    <row r="82" spans="1:16" s="83" customFormat="1" ht="12.75" customHeight="1">
      <c r="A82" s="110" t="s">
        <v>1127</v>
      </c>
      <c r="B82" s="92"/>
      <c r="C82" s="92"/>
      <c r="D82" s="92"/>
      <c r="E82" s="92"/>
      <c r="F82" s="92"/>
      <c r="G82" s="92"/>
      <c r="H82" s="92"/>
      <c r="I82" s="92"/>
      <c r="J82" s="92"/>
      <c r="K82" s="92"/>
      <c r="L82" s="92"/>
      <c r="M82" s="92"/>
      <c r="N82" s="92"/>
      <c r="O82" s="92"/>
      <c r="P82" s="92"/>
    </row>
    <row r="83" spans="1:16" s="83" customFormat="1" ht="12.75" customHeight="1">
      <c r="A83" s="99" t="s">
        <v>1128</v>
      </c>
      <c r="B83" s="92"/>
      <c r="C83" s="92"/>
      <c r="D83" s="92"/>
      <c r="E83" s="92"/>
      <c r="F83" s="92"/>
      <c r="G83" s="92"/>
      <c r="H83" s="92"/>
      <c r="I83" s="92"/>
      <c r="J83" s="92"/>
      <c r="K83" s="92"/>
      <c r="L83" s="92"/>
      <c r="M83" s="92"/>
      <c r="N83" s="92"/>
      <c r="O83" s="92"/>
      <c r="P83" s="92"/>
    </row>
    <row r="84" spans="1:16" s="83" customFormat="1" ht="12.75" customHeight="1">
      <c r="A84" s="94" t="s">
        <v>1129</v>
      </c>
      <c r="B84" s="92"/>
      <c r="C84" s="92"/>
      <c r="D84" s="92"/>
      <c r="E84" s="92"/>
      <c r="F84" s="92"/>
      <c r="G84" s="92"/>
      <c r="H84" s="92"/>
      <c r="I84" s="92"/>
      <c r="J84" s="92"/>
      <c r="K84" s="92"/>
      <c r="L84" s="92"/>
      <c r="M84" s="92"/>
      <c r="N84" s="92"/>
      <c r="O84" s="92"/>
      <c r="P84" s="92"/>
    </row>
    <row r="85" spans="1:16" s="83" customFormat="1" ht="12.75" customHeight="1">
      <c r="A85" s="110" t="s">
        <v>1122</v>
      </c>
      <c r="B85" s="92"/>
      <c r="C85" s="92"/>
      <c r="D85" s="92"/>
      <c r="E85" s="92"/>
      <c r="F85" s="92"/>
      <c r="G85" s="92"/>
      <c r="H85" s="92"/>
      <c r="I85" s="92"/>
      <c r="J85" s="92"/>
      <c r="K85" s="92"/>
      <c r="L85" s="92"/>
      <c r="M85" s="92"/>
      <c r="N85" s="92"/>
      <c r="O85" s="92"/>
      <c r="P85" s="92"/>
    </row>
    <row r="86" spans="1:16" s="83" customFormat="1" ht="12.75" customHeight="1">
      <c r="A86" s="109" t="s">
        <v>1130</v>
      </c>
      <c r="B86" s="92"/>
      <c r="C86" s="92"/>
      <c r="D86" s="92"/>
      <c r="E86" s="92"/>
      <c r="F86" s="92"/>
      <c r="G86" s="92"/>
      <c r="H86" s="92"/>
      <c r="I86" s="92"/>
      <c r="J86" s="92"/>
      <c r="K86" s="92"/>
      <c r="L86" s="92"/>
      <c r="M86" s="92"/>
      <c r="N86" s="92"/>
      <c r="O86" s="92"/>
      <c r="P86" s="92"/>
    </row>
    <row r="87" spans="1:16" s="83" customFormat="1" ht="12.75" customHeight="1">
      <c r="A87" s="110" t="s">
        <v>1124</v>
      </c>
      <c r="B87" s="92"/>
      <c r="C87" s="92"/>
      <c r="D87" s="92"/>
      <c r="E87" s="92"/>
      <c r="F87" s="92"/>
      <c r="G87" s="92"/>
      <c r="H87" s="92"/>
      <c r="I87" s="92"/>
      <c r="J87" s="92"/>
      <c r="K87" s="92"/>
      <c r="L87" s="92"/>
      <c r="M87" s="92"/>
      <c r="N87" s="92"/>
      <c r="O87" s="92"/>
      <c r="P87" s="92"/>
    </row>
    <row r="88" spans="1:16" s="83" customFormat="1" ht="12.75" customHeight="1">
      <c r="A88" s="99" t="s">
        <v>1131</v>
      </c>
      <c r="B88" s="92"/>
      <c r="C88" s="92"/>
      <c r="D88" s="92"/>
      <c r="E88" s="92"/>
      <c r="F88" s="92"/>
      <c r="G88" s="92"/>
      <c r="H88" s="92"/>
      <c r="I88" s="92"/>
      <c r="J88" s="92"/>
      <c r="K88" s="92"/>
      <c r="L88" s="92"/>
      <c r="M88" s="92"/>
      <c r="N88" s="92"/>
      <c r="O88" s="92"/>
      <c r="P88" s="92"/>
    </row>
    <row r="89" spans="1:16" s="83" customFormat="1" ht="12.75" customHeight="1">
      <c r="A89" s="94" t="s">
        <v>1132</v>
      </c>
      <c r="B89" s="92"/>
      <c r="C89" s="92"/>
      <c r="D89" s="92"/>
      <c r="E89" s="92"/>
      <c r="F89" s="92"/>
      <c r="G89" s="92"/>
      <c r="H89" s="92"/>
      <c r="I89" s="92"/>
      <c r="J89" s="92"/>
      <c r="K89" s="92"/>
      <c r="L89" s="92"/>
      <c r="M89" s="92"/>
      <c r="N89" s="92"/>
      <c r="O89" s="92"/>
      <c r="P89" s="92"/>
    </row>
    <row r="90" spans="1:16" s="83" customFormat="1" ht="12.75" customHeight="1">
      <c r="A90" s="110" t="s">
        <v>1127</v>
      </c>
      <c r="B90" s="92"/>
      <c r="C90" s="92"/>
      <c r="D90" s="92"/>
      <c r="E90" s="92"/>
      <c r="F90" s="92"/>
      <c r="G90" s="92"/>
      <c r="H90" s="92"/>
      <c r="I90" s="92"/>
      <c r="J90" s="92"/>
      <c r="K90" s="92"/>
      <c r="L90" s="92"/>
      <c r="M90" s="92"/>
      <c r="N90" s="92"/>
      <c r="O90" s="92"/>
      <c r="P90" s="92"/>
    </row>
    <row r="91" spans="1:16" s="83" customFormat="1" ht="12.75" customHeight="1">
      <c r="A91" s="97" t="s">
        <v>1133</v>
      </c>
      <c r="B91" s="92"/>
      <c r="C91" s="92"/>
      <c r="D91" s="92"/>
      <c r="E91" s="92"/>
      <c r="F91" s="92"/>
      <c r="G91" s="92"/>
      <c r="H91" s="92"/>
      <c r="I91" s="92"/>
      <c r="J91" s="92"/>
      <c r="K91" s="92"/>
      <c r="L91" s="92"/>
      <c r="M91" s="92"/>
      <c r="N91" s="92"/>
      <c r="O91" s="92"/>
      <c r="P91" s="92"/>
    </row>
    <row r="92" spans="1:16" s="83" customFormat="1" ht="12.75" customHeight="1">
      <c r="A92" s="95" t="s">
        <v>1134</v>
      </c>
      <c r="B92" s="92"/>
      <c r="C92" s="92"/>
      <c r="D92" s="92"/>
      <c r="E92" s="92"/>
      <c r="F92" s="92"/>
      <c r="G92" s="92"/>
      <c r="H92" s="92"/>
      <c r="I92" s="92"/>
      <c r="J92" s="92"/>
      <c r="K92" s="92"/>
      <c r="L92" s="92"/>
      <c r="M92" s="92"/>
      <c r="N92" s="92"/>
      <c r="O92" s="92"/>
      <c r="P92" s="92"/>
    </row>
    <row r="93" spans="1:16" s="83" customFormat="1" ht="12.75" customHeight="1">
      <c r="A93" s="95" t="s">
        <v>1135</v>
      </c>
      <c r="B93" s="92"/>
      <c r="C93" s="92"/>
      <c r="D93" s="92"/>
      <c r="E93" s="92"/>
      <c r="F93" s="92"/>
      <c r="G93" s="92"/>
      <c r="H93" s="92"/>
      <c r="I93" s="92"/>
      <c r="J93" s="92"/>
      <c r="K93" s="92"/>
      <c r="L93" s="92"/>
      <c r="M93" s="92"/>
      <c r="N93" s="92"/>
      <c r="O93" s="92"/>
      <c r="P93" s="92"/>
    </row>
    <row r="94" spans="1:16" s="83" customFormat="1" ht="12.75" customHeight="1">
      <c r="A94" s="95" t="s">
        <v>1136</v>
      </c>
      <c r="B94" s="92"/>
      <c r="C94" s="92"/>
      <c r="D94" s="92"/>
      <c r="E94" s="92"/>
      <c r="F94" s="92"/>
      <c r="G94" s="92"/>
      <c r="H94" s="92"/>
      <c r="I94" s="92"/>
      <c r="J94" s="92"/>
      <c r="K94" s="92"/>
      <c r="L94" s="92"/>
      <c r="M94" s="92"/>
      <c r="N94" s="92"/>
      <c r="O94" s="92"/>
      <c r="P94" s="92"/>
    </row>
    <row r="95" spans="1:16" s="83" customFormat="1" ht="12.75" customHeight="1">
      <c r="A95" s="97" t="s">
        <v>1137</v>
      </c>
      <c r="B95" s="92"/>
      <c r="C95" s="92"/>
      <c r="D95" s="92"/>
      <c r="E95" s="92"/>
      <c r="F95" s="92"/>
      <c r="G95" s="92"/>
      <c r="H95" s="92"/>
      <c r="I95" s="92"/>
      <c r="J95" s="92"/>
      <c r="K95" s="92"/>
      <c r="L95" s="92"/>
      <c r="M95" s="92"/>
      <c r="N95" s="92"/>
      <c r="O95" s="92"/>
      <c r="P95" s="92"/>
    </row>
    <row r="96" spans="1:16" s="83" customFormat="1" ht="12.75" customHeight="1">
      <c r="A96" s="95" t="s">
        <v>1138</v>
      </c>
      <c r="B96" s="92"/>
      <c r="C96" s="92"/>
      <c r="D96" s="92"/>
      <c r="E96" s="92"/>
      <c r="F96" s="92"/>
      <c r="G96" s="92"/>
      <c r="H96" s="92"/>
      <c r="I96" s="92"/>
      <c r="J96" s="92"/>
      <c r="K96" s="92"/>
      <c r="L96" s="92"/>
      <c r="M96" s="92"/>
      <c r="N96" s="92"/>
      <c r="O96" s="92"/>
      <c r="P96" s="92"/>
    </row>
    <row r="97" spans="1:20" s="85" customFormat="1" ht="12.75" customHeight="1">
      <c r="A97" s="95" t="s">
        <v>1138</v>
      </c>
      <c r="B97" s="108"/>
      <c r="C97" s="108"/>
      <c r="D97" s="108"/>
      <c r="E97" s="108"/>
      <c r="F97" s="108"/>
      <c r="G97" s="108"/>
      <c r="H97" s="108"/>
      <c r="I97" s="108"/>
      <c r="J97" s="108"/>
      <c r="K97" s="108"/>
      <c r="L97" s="108"/>
      <c r="M97" s="108"/>
      <c r="N97" s="108"/>
      <c r="O97" s="108"/>
      <c r="P97" s="108"/>
    </row>
    <row r="98" spans="1:20" s="83" customFormat="1" ht="12.75" customHeight="1">
      <c r="A98" s="97" t="s">
        <v>1139</v>
      </c>
      <c r="B98" s="92"/>
      <c r="C98" s="92"/>
      <c r="D98" s="92"/>
      <c r="E98" s="92"/>
      <c r="F98" s="92"/>
      <c r="G98" s="92"/>
      <c r="H98" s="92"/>
      <c r="I98" s="92"/>
      <c r="J98" s="92"/>
      <c r="K98" s="92"/>
      <c r="L98" s="92"/>
      <c r="M98" s="92"/>
      <c r="N98" s="92"/>
      <c r="O98" s="92"/>
      <c r="P98" s="92"/>
    </row>
    <row r="99" spans="1:20" s="83" customFormat="1" ht="12.75" customHeight="1">
      <c r="A99" s="99" t="s">
        <v>1140</v>
      </c>
      <c r="B99" s="92"/>
      <c r="C99" s="92"/>
      <c r="D99" s="92"/>
      <c r="E99" s="92"/>
      <c r="F99" s="92"/>
      <c r="G99" s="92"/>
      <c r="H99" s="92"/>
      <c r="I99" s="92"/>
      <c r="J99" s="92"/>
      <c r="K99" s="92"/>
      <c r="L99" s="92"/>
      <c r="M99" s="92"/>
      <c r="N99" s="92"/>
      <c r="O99" s="92"/>
      <c r="P99" s="92"/>
    </row>
    <row r="100" spans="1:20" s="83" customFormat="1" ht="12.75" customHeight="1">
      <c r="A100" s="95" t="s">
        <v>1141</v>
      </c>
      <c r="B100" s="92"/>
      <c r="C100" s="92"/>
      <c r="D100" s="92"/>
      <c r="E100" s="92"/>
      <c r="F100" s="92"/>
      <c r="G100" s="92"/>
      <c r="H100" s="92"/>
      <c r="I100" s="92"/>
      <c r="J100" s="92"/>
      <c r="K100" s="92"/>
      <c r="L100" s="92"/>
      <c r="M100" s="92"/>
      <c r="N100" s="92"/>
      <c r="O100" s="92"/>
      <c r="P100" s="92"/>
    </row>
    <row r="101" spans="1:20" s="83" customFormat="1" ht="12.75" customHeight="1">
      <c r="A101" s="95" t="s">
        <v>1142</v>
      </c>
      <c r="B101" s="92"/>
      <c r="C101" s="92"/>
      <c r="D101" s="92"/>
      <c r="E101" s="92"/>
      <c r="F101" s="92"/>
      <c r="G101" s="92"/>
      <c r="H101" s="92"/>
      <c r="I101" s="92"/>
      <c r="J101" s="92"/>
      <c r="K101" s="92"/>
      <c r="L101" s="92"/>
      <c r="M101" s="92"/>
      <c r="N101" s="92"/>
      <c r="O101" s="92"/>
      <c r="P101" s="92"/>
    </row>
    <row r="102" spans="1:20" s="83" customFormat="1" ht="12.75" customHeight="1">
      <c r="A102" s="95" t="s">
        <v>1143</v>
      </c>
      <c r="B102" s="92"/>
      <c r="C102" s="92"/>
      <c r="D102" s="92"/>
      <c r="E102" s="92"/>
      <c r="F102" s="92"/>
      <c r="G102" s="92"/>
      <c r="H102" s="92"/>
      <c r="I102" s="92"/>
      <c r="J102" s="92"/>
      <c r="K102" s="92"/>
      <c r="L102" s="92"/>
      <c r="M102" s="92"/>
      <c r="N102" s="92"/>
      <c r="O102" s="92"/>
      <c r="P102" s="92"/>
    </row>
    <row r="103" spans="1:20" s="83" customFormat="1" ht="12.75" customHeight="1">
      <c r="A103" s="97" t="s">
        <v>1144</v>
      </c>
      <c r="B103" s="92"/>
      <c r="C103" s="92"/>
      <c r="D103" s="92"/>
      <c r="E103" s="92"/>
      <c r="F103" s="92"/>
      <c r="G103" s="92"/>
      <c r="H103" s="92"/>
      <c r="I103" s="92"/>
      <c r="J103" s="92"/>
      <c r="K103" s="92"/>
      <c r="L103" s="92"/>
      <c r="M103" s="92"/>
      <c r="N103" s="92"/>
      <c r="O103" s="92"/>
      <c r="P103" s="92"/>
    </row>
    <row r="104" spans="1:20" s="83" customFormat="1" ht="12.75" customHeight="1">
      <c r="A104" s="99" t="s">
        <v>1145</v>
      </c>
      <c r="B104" s="92"/>
      <c r="C104" s="92"/>
      <c r="D104" s="92"/>
      <c r="E104" s="92"/>
      <c r="F104" s="92"/>
      <c r="G104" s="92"/>
      <c r="H104" s="92"/>
      <c r="I104" s="92"/>
      <c r="J104" s="92"/>
      <c r="K104" s="92"/>
      <c r="L104" s="92"/>
      <c r="M104" s="92"/>
      <c r="N104" s="92"/>
      <c r="O104" s="92"/>
      <c r="P104" s="92"/>
    </row>
    <row r="105" spans="1:20" s="83" customFormat="1" ht="23.25" customHeight="1">
      <c r="A105" s="94" t="s">
        <v>1146</v>
      </c>
      <c r="B105" s="92"/>
      <c r="C105" s="92"/>
      <c r="D105" s="92"/>
      <c r="E105" s="92"/>
      <c r="F105" s="92"/>
      <c r="G105" s="92"/>
      <c r="H105" s="92"/>
      <c r="I105" s="92"/>
      <c r="J105" s="92"/>
      <c r="K105" s="92"/>
      <c r="L105" s="92"/>
      <c r="M105" s="92"/>
      <c r="N105" s="92"/>
      <c r="O105" s="92"/>
      <c r="P105" s="92"/>
    </row>
    <row r="106" spans="1:20" s="83" customFormat="1" ht="12.75" customHeight="1">
      <c r="A106" s="94" t="s">
        <v>1147</v>
      </c>
      <c r="B106" s="92"/>
      <c r="C106" s="92"/>
      <c r="D106" s="92"/>
      <c r="E106" s="92"/>
      <c r="F106" s="92"/>
      <c r="G106" s="92"/>
      <c r="H106" s="92"/>
      <c r="I106" s="92"/>
      <c r="J106" s="92"/>
      <c r="K106" s="92"/>
      <c r="L106" s="92"/>
      <c r="M106" s="92"/>
      <c r="N106" s="92"/>
      <c r="O106" s="92"/>
      <c r="P106" s="92"/>
    </row>
    <row r="107" spans="1:20" s="83" customFormat="1" ht="12.75" customHeight="1">
      <c r="A107" s="99" t="s">
        <v>1148</v>
      </c>
      <c r="B107" s="92"/>
      <c r="C107" s="92"/>
      <c r="D107" s="92"/>
      <c r="E107" s="92"/>
      <c r="F107" s="92"/>
      <c r="G107" s="92"/>
      <c r="H107" s="92"/>
      <c r="I107" s="92"/>
      <c r="J107" s="92"/>
      <c r="K107" s="92"/>
      <c r="L107" s="92"/>
      <c r="M107" s="92"/>
      <c r="N107" s="92"/>
      <c r="O107" s="92"/>
      <c r="P107" s="92"/>
    </row>
    <row r="108" spans="1:20" s="83" customFormat="1" ht="12.75" customHeight="1">
      <c r="A108" s="115" t="s">
        <v>1149</v>
      </c>
      <c r="B108" s="92"/>
      <c r="C108" s="92"/>
      <c r="D108" s="92"/>
      <c r="E108" s="92"/>
      <c r="F108" s="92"/>
      <c r="G108" s="92"/>
      <c r="H108" s="92"/>
      <c r="I108" s="92"/>
      <c r="J108" s="92"/>
      <c r="K108" s="92"/>
      <c r="L108" s="92"/>
      <c r="M108" s="92"/>
      <c r="N108" s="92"/>
      <c r="O108" s="92"/>
      <c r="P108" s="92"/>
    </row>
    <row r="109" spans="1:20" s="83" customFormat="1" ht="12.75" customHeight="1">
      <c r="A109" s="116" t="s">
        <v>1150</v>
      </c>
      <c r="B109" s="92"/>
      <c r="C109" s="92"/>
      <c r="D109" s="92"/>
      <c r="E109" s="92"/>
      <c r="F109" s="92"/>
      <c r="G109" s="92"/>
      <c r="H109" s="92"/>
      <c r="I109" s="92"/>
      <c r="J109" s="92"/>
      <c r="K109" s="92"/>
      <c r="L109" s="92"/>
      <c r="M109" s="92"/>
      <c r="N109" s="92"/>
      <c r="O109" s="92"/>
      <c r="P109" s="92"/>
    </row>
    <row r="110" spans="1:20" s="83" customFormat="1" ht="12.75" customHeight="1">
      <c r="A110" s="99" t="s">
        <v>1151</v>
      </c>
      <c r="B110" s="92"/>
      <c r="C110" s="92"/>
      <c r="D110" s="92"/>
      <c r="E110" s="92"/>
      <c r="F110" s="92"/>
      <c r="G110" s="92"/>
      <c r="H110" s="92"/>
      <c r="I110" s="92"/>
      <c r="J110" s="92"/>
      <c r="K110" s="92"/>
      <c r="L110" s="92"/>
      <c r="M110" s="92"/>
      <c r="N110" s="92"/>
      <c r="O110" s="92"/>
      <c r="P110" s="92"/>
    </row>
    <row r="111" spans="1:20" s="83" customFormat="1" ht="12.75" customHeight="1">
      <c r="A111" s="95" t="s">
        <v>1152</v>
      </c>
      <c r="B111" s="92"/>
      <c r="C111" s="92"/>
      <c r="D111" s="92"/>
      <c r="E111" s="92"/>
      <c r="F111" s="92"/>
      <c r="G111" s="92"/>
      <c r="H111" s="92"/>
      <c r="I111" s="92"/>
      <c r="J111" s="92"/>
      <c r="K111" s="92"/>
      <c r="L111" s="92"/>
      <c r="M111" s="92"/>
      <c r="N111" s="92"/>
      <c r="O111" s="92"/>
      <c r="P111" s="92"/>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2022-10-19T22:02:57Z</dcterms:modified>
</cp:coreProperties>
</file>