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T\elec\EIaE\"/>
    </mc:Choice>
  </mc:AlternateContent>
  <xr:revisionPtr revIDLastSave="0" documentId="8_{94431440-4116-4C6E-9B48-0EB1F332940D}"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157" i="25"/>
  <c r="M157" i="25" s="1"/>
  <c r="L82" i="25"/>
  <c r="M82" i="25" s="1"/>
  <c r="I10" i="26"/>
  <c r="I15" i="26" s="1"/>
  <c r="L279" i="25"/>
  <c r="M279" i="25" s="1"/>
  <c r="L13" i="25"/>
  <c r="M13" i="25" s="1"/>
  <c r="L182" i="25"/>
  <c r="M182" i="25" s="1"/>
  <c r="AA6" i="26"/>
  <c r="L201" i="25"/>
  <c r="M201"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J14" i="26" s="1"/>
  <c r="AE10" i="26"/>
  <c r="V10" i="26"/>
  <c r="Y6" i="26"/>
  <c r="N6" i="26"/>
  <c r="O11" i="26"/>
  <c r="X10" i="26"/>
  <c r="W10" i="26"/>
  <c r="N10" i="26"/>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C15" i="26"/>
  <c r="W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AE15" i="26"/>
  <c r="X15" i="26"/>
  <c r="J15" i="26"/>
  <c r="R15" i="26"/>
  <c r="E5" i="28"/>
  <c r="E24" i="28" s="1"/>
  <c r="E16" i="3" s="1"/>
  <c r="Z14" i="26"/>
  <c r="N15" i="26"/>
  <c r="D14" i="26"/>
  <c r="I14" i="26"/>
  <c r="D12" i="28"/>
  <c r="B12" i="28" s="1"/>
  <c r="D31" i="28"/>
  <c r="D27" i="28"/>
  <c r="D30" i="28"/>
  <c r="C30" i="28" s="1"/>
  <c r="D26" i="28"/>
  <c r="D18" i="3" s="1"/>
  <c r="D22" i="28"/>
  <c r="D14" i="3" s="1"/>
  <c r="D33" i="28"/>
  <c r="D25" i="3" s="1"/>
  <c r="D25" i="28"/>
  <c r="D29" i="28"/>
  <c r="D21" i="3" s="1"/>
  <c r="D17" i="28"/>
  <c r="L15" i="26"/>
  <c r="AD15" i="26"/>
  <c r="S15" i="26"/>
  <c r="D21" i="28"/>
  <c r="C21" i="28" s="1"/>
  <c r="D32" i="28"/>
  <c r="B32" i="28" s="1"/>
  <c r="B24" i="3" s="1"/>
  <c r="D20" i="3"/>
  <c r="C28" i="28"/>
  <c r="B28" i="28"/>
  <c r="B33" i="28"/>
  <c r="C33" i="28"/>
  <c r="Y15" i="26"/>
  <c r="D4" i="3"/>
  <c r="C12" i="28"/>
  <c r="D17" i="3"/>
  <c r="B25" i="28"/>
  <c r="C25" i="28"/>
  <c r="D22" i="3"/>
  <c r="B30" i="28"/>
  <c r="O14" i="26"/>
  <c r="D19" i="3"/>
  <c r="B27" i="28"/>
  <c r="C27" i="28"/>
  <c r="D9" i="3"/>
  <c r="B17" i="28"/>
  <c r="C17" i="28"/>
  <c r="D23" i="3"/>
  <c r="B31" i="28"/>
  <c r="C31" i="28"/>
  <c r="C15" i="26"/>
  <c r="D24" i="3"/>
  <c r="C32" i="28"/>
  <c r="C24" i="3" s="1"/>
  <c r="K14" i="26"/>
  <c r="C29" i="28"/>
  <c r="D16" i="3"/>
  <c r="B24" i="28"/>
  <c r="C24" i="28"/>
  <c r="E12" i="28"/>
  <c r="E4" i="3" s="1"/>
  <c r="E29" i="28"/>
  <c r="E21" i="3" s="1"/>
  <c r="E33" i="28"/>
  <c r="E25" i="3" s="1"/>
  <c r="E22" i="28"/>
  <c r="E14"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1" i="28" l="1"/>
  <c r="E31" i="28"/>
  <c r="E23" i="3" s="1"/>
  <c r="E25" i="28"/>
  <c r="E17" i="3" s="1"/>
  <c r="D13" i="3"/>
  <c r="B29" i="28"/>
  <c r="E27" i="28"/>
  <c r="E19" i="3" s="1"/>
  <c r="E21" i="28"/>
  <c r="E13" i="3" s="1"/>
  <c r="C26" i="28"/>
  <c r="E17" i="28"/>
  <c r="E9" i="3" s="1"/>
  <c r="E32" i="28"/>
  <c r="E24" i="3" s="1"/>
  <c r="B26" i="28"/>
  <c r="B22" i="28"/>
  <c r="E30" i="28"/>
  <c r="E22" i="3" s="1"/>
  <c r="E28" i="28"/>
  <c r="E20" i="3" s="1"/>
  <c r="C22" i="28"/>
  <c r="E26" i="28"/>
  <c r="E18" i="3" s="1"/>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J50" i="28"/>
  <c r="D7" i="3"/>
  <c r="B15" i="28"/>
  <c r="B7" i="3" s="1"/>
  <c r="C15" i="28"/>
  <c r="C7" i="3" s="1"/>
  <c r="H50" i="28"/>
  <c r="E18" i="23"/>
  <c r="E13" i="23"/>
  <c r="E47" i="23"/>
  <c r="I1355" i="22" s="1"/>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M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N742" i="22" s="1"/>
  <c r="E29" i="23"/>
  <c r="E8" i="23"/>
  <c r="E28" i="23"/>
  <c r="E21" i="23"/>
  <c r="E23" i="23"/>
  <c r="E43" i="23"/>
  <c r="E48" i="23"/>
  <c r="E52" i="23"/>
  <c r="O1421" i="22" s="1"/>
  <c r="E3" i="23"/>
  <c r="E42" i="23"/>
  <c r="E14" i="23"/>
  <c r="E11" i="23"/>
  <c r="E45" i="23"/>
  <c r="E44" i="23"/>
  <c r="E34" i="23"/>
  <c r="E37" i="23"/>
  <c r="F1205" i="22" s="1"/>
  <c r="E39" i="23"/>
  <c r="E30" i="23"/>
  <c r="E36" i="23"/>
  <c r="E17" i="23"/>
  <c r="E19" i="23"/>
  <c r="E38" i="23"/>
  <c r="E53" i="23"/>
  <c r="E46" i="23"/>
  <c r="K1342" i="22" s="1"/>
  <c r="E32" i="23"/>
  <c r="E15" i="23"/>
  <c r="E33" i="23"/>
  <c r="E35" i="23"/>
  <c r="E25" i="23"/>
  <c r="E41" i="23"/>
  <c r="E50" i="23"/>
  <c r="E20" i="23"/>
  <c r="N951"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K858" i="22"/>
  <c r="P857" i="22"/>
  <c r="F862" i="22"/>
  <c r="R858" i="22"/>
  <c r="P863" i="22"/>
  <c r="M862" i="22"/>
  <c r="N849" i="22"/>
  <c r="F849" i="22"/>
  <c r="I853" i="22"/>
  <c r="H850" i="22"/>
  <c r="K854" i="22"/>
  <c r="H853" i="22"/>
  <c r="R854" i="22"/>
  <c r="J854" i="22"/>
  <c r="R857" i="22"/>
  <c r="Q854" i="22"/>
  <c r="G859" i="22"/>
  <c r="Q857" i="22"/>
  <c r="J1358" i="22"/>
  <c r="J1351"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Q773" i="22"/>
  <c r="J761"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I743" i="22"/>
  <c r="I741" i="22"/>
  <c r="K734" i="22"/>
  <c r="Q731" i="22"/>
  <c r="I72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F1426" i="22"/>
  <c r="N1421" i="22"/>
  <c r="M1432" i="22"/>
  <c r="H1428" i="22"/>
  <c r="G1423" i="22"/>
  <c r="L1427"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I1206" i="22"/>
  <c r="K1196" i="22"/>
  <c r="I1201" i="22"/>
  <c r="G1206" i="22"/>
  <c r="I1196" i="22"/>
  <c r="M1203" i="22"/>
  <c r="K1197" i="22"/>
  <c r="J1205" i="22"/>
  <c r="P1199" i="22"/>
  <c r="I1194" i="22"/>
  <c r="F1204" i="22"/>
  <c r="L1198" i="22"/>
  <c r="I1208" i="22"/>
  <c r="G1202" i="22"/>
  <c r="M1196" i="22"/>
  <c r="J1206" i="22"/>
  <c r="P1200" i="22"/>
  <c r="I1195"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F1343" i="22"/>
  <c r="J1339" i="22"/>
  <c r="G1338" i="22"/>
  <c r="K1334" i="22"/>
  <c r="H1333" i="22"/>
  <c r="L1329" i="22"/>
  <c r="R1342" i="22"/>
  <c r="I1339" i="22"/>
  <c r="F1338" i="22"/>
  <c r="J1334" i="22"/>
  <c r="G1333" i="22"/>
  <c r="K1329" i="22"/>
  <c r="Q1342" i="22"/>
  <c r="H1339" i="22"/>
  <c r="R1337" i="22"/>
  <c r="I1334" i="22"/>
  <c r="F1333" i="22"/>
  <c r="J1329" i="22"/>
  <c r="P1342" i="22"/>
  <c r="G1339" i="22"/>
  <c r="Q1337" i="22"/>
  <c r="H1334" i="22"/>
  <c r="R1332" i="22"/>
  <c r="I1329" i="22"/>
  <c r="J1343" i="22"/>
  <c r="N1339" i="22"/>
  <c r="K1338" i="22"/>
  <c r="O1334" i="22"/>
  <c r="L1333" i="22"/>
  <c r="P1329" i="22"/>
  <c r="P1343" i="22"/>
  <c r="G1340" i="22"/>
  <c r="Q1338" i="22"/>
  <c r="H1335" i="22"/>
  <c r="R1333" i="22"/>
  <c r="I1330" i="22"/>
  <c r="F1329" i="22"/>
  <c r="N1340" i="22"/>
  <c r="K1339" i="22"/>
  <c r="O1335" i="22"/>
  <c r="L1334" i="22"/>
  <c r="P1330" i="22"/>
  <c r="M1329" i="22"/>
  <c r="J1330" i="22"/>
  <c r="N1334" i="22"/>
  <c r="I1343" i="22"/>
  <c r="K1333" i="22"/>
  <c r="M1331" i="22"/>
  <c r="O1337"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K950" i="22"/>
  <c r="P949" i="22"/>
  <c r="M948" i="22"/>
  <c r="R947" i="22"/>
  <c r="J947" i="22"/>
  <c r="L945" i="22"/>
  <c r="Q944" i="22"/>
  <c r="N943" i="22"/>
  <c r="F943" i="22"/>
  <c r="K942" i="22"/>
  <c r="M940" i="22"/>
  <c r="R939" i="22"/>
  <c r="K953" i="22"/>
  <c r="P952" i="22"/>
  <c r="H952" i="22"/>
  <c r="J950" i="22"/>
  <c r="O949" i="22"/>
  <c r="L948" i="22"/>
  <c r="Q947" i="22"/>
  <c r="I947" i="22"/>
  <c r="K945" i="22"/>
  <c r="P944" i="22"/>
  <c r="M943" i="22"/>
  <c r="R942" i="22"/>
  <c r="J942" i="22"/>
  <c r="L940" i="22"/>
  <c r="Q939" i="22"/>
  <c r="R953" i="22"/>
  <c r="J953" i="22"/>
  <c r="O952" i="22"/>
  <c r="Q950" i="22"/>
  <c r="I950" i="22"/>
  <c r="F949" i="22"/>
  <c r="K948" i="22"/>
  <c r="P947" i="22"/>
  <c r="R945" i="22"/>
  <c r="J945" i="22"/>
  <c r="G944" i="22"/>
  <c r="L943" i="22"/>
  <c r="Q942" i="22"/>
  <c r="F941" i="22"/>
  <c r="K940" i="22"/>
  <c r="H939" i="22"/>
  <c r="Q953" i="22"/>
  <c r="I953" i="22"/>
  <c r="K951" i="22"/>
  <c r="P950" i="22"/>
  <c r="M949" i="22"/>
  <c r="R948" i="22"/>
  <c r="J948" i="22"/>
  <c r="L946" i="22"/>
  <c r="Q945" i="22"/>
  <c r="N944" i="22"/>
  <c r="F944" i="22"/>
  <c r="K943" i="22"/>
  <c r="M941" i="22"/>
  <c r="R940" i="22"/>
  <c r="O939" i="22"/>
  <c r="G939" i="22"/>
  <c r="P953" i="22"/>
  <c r="R951" i="22"/>
  <c r="J951" i="22"/>
  <c r="G950" i="22"/>
  <c r="L949" i="22"/>
  <c r="Q948" i="22"/>
  <c r="F947" i="22"/>
  <c r="K946" i="22"/>
  <c r="H945" i="22"/>
  <c r="M944" i="22"/>
  <c r="R943" i="22"/>
  <c r="G942" i="22"/>
  <c r="L941" i="22"/>
  <c r="I940" i="22"/>
  <c r="N939" i="22"/>
  <c r="F939" i="22"/>
  <c r="L952" i="22"/>
  <c r="Q951" i="22"/>
  <c r="N950" i="22"/>
  <c r="F950" i="22"/>
  <c r="K949" i="22"/>
  <c r="M947" i="22"/>
  <c r="R946" i="22"/>
  <c r="O945" i="22"/>
  <c r="G945" i="22"/>
  <c r="L944" i="22"/>
  <c r="N942" i="22"/>
  <c r="F942" i="22"/>
  <c r="P940" i="22"/>
  <c r="H940" i="22"/>
  <c r="M939" i="22"/>
  <c r="K952" i="22"/>
  <c r="P951" i="22"/>
  <c r="M950" i="22"/>
  <c r="R949" i="22"/>
  <c r="J949" i="22"/>
  <c r="L947" i="22"/>
  <c r="Q946" i="22"/>
  <c r="N945" i="22"/>
  <c r="F945" i="22"/>
  <c r="K944" i="22"/>
  <c r="M942" i="22"/>
  <c r="R941" i="22"/>
  <c r="O940" i="22"/>
  <c r="G940" i="22"/>
  <c r="L939" i="22"/>
  <c r="J952" i="22"/>
  <c r="O951" i="22"/>
  <c r="L950" i="22"/>
  <c r="Q949" i="22"/>
  <c r="I949" i="22"/>
  <c r="K947" i="22"/>
  <c r="P946" i="22"/>
  <c r="M945" i="22"/>
  <c r="R944" i="22"/>
  <c r="J944" i="22"/>
  <c r="L942" i="22"/>
  <c r="Q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194" i="22" l="1"/>
  <c r="M1199" i="22"/>
  <c r="G1205" i="22"/>
  <c r="J1195" i="22"/>
  <c r="Q1200" i="22"/>
  <c r="K1206" i="22"/>
  <c r="N1196" i="22"/>
  <c r="P1202" i="22"/>
  <c r="J1208" i="22"/>
  <c r="M1198" i="22"/>
  <c r="G1204" i="22"/>
  <c r="R1194" i="22"/>
  <c r="J1202" i="22"/>
  <c r="K1194" i="22"/>
  <c r="F67" i="23" s="1"/>
  <c r="I1204" i="22"/>
  <c r="K1199" i="22"/>
  <c r="M1194" i="22"/>
  <c r="K1204" i="22"/>
  <c r="M1430" i="22"/>
  <c r="Q1432" i="22"/>
  <c r="I1423" i="22"/>
  <c r="N1427" i="22"/>
  <c r="I70" i="23" s="1"/>
  <c r="F1432" i="22"/>
  <c r="G1421" i="22"/>
  <c r="L741" i="22"/>
  <c r="F733" i="22"/>
  <c r="I742" i="22"/>
  <c r="G735" i="22"/>
  <c r="K733" i="22"/>
  <c r="F761" i="22"/>
  <c r="L769" i="22"/>
  <c r="P1351" i="22"/>
  <c r="P1344" i="22"/>
  <c r="N1342" i="22"/>
  <c r="J1338" i="22"/>
  <c r="M1339" i="22"/>
  <c r="H1330" i="22"/>
  <c r="G1335" i="22"/>
  <c r="B64" i="23" s="1"/>
  <c r="F1340" i="22"/>
  <c r="N1329" i="22"/>
  <c r="M1334" i="22"/>
  <c r="L1339" i="22"/>
  <c r="H1329" i="22"/>
  <c r="G1334" i="22"/>
  <c r="F1339" i="22"/>
  <c r="R1343" i="22"/>
  <c r="M1333" i="22"/>
  <c r="L1338" i="22"/>
  <c r="K1343" i="22"/>
  <c r="N1333" i="22"/>
  <c r="M1338" i="22"/>
  <c r="L1343" i="22"/>
  <c r="O1333" i="22"/>
  <c r="N1338" i="22"/>
  <c r="I62" i="23" s="1"/>
  <c r="M1343" i="22"/>
  <c r="P1333" i="22"/>
  <c r="O1338" i="22"/>
  <c r="N1343" i="22"/>
  <c r="N1194" i="22"/>
  <c r="H1200" i="22"/>
  <c r="O1205" i="22"/>
  <c r="R1195" i="22"/>
  <c r="M60" i="23" s="1"/>
  <c r="L1201" i="22"/>
  <c r="F1207" i="22"/>
  <c r="Q1197" i="22"/>
  <c r="K1203" i="22"/>
  <c r="R1208" i="22"/>
  <c r="H1199" i="22"/>
  <c r="O1204" i="22"/>
  <c r="H1196" i="22"/>
  <c r="R1202" i="22"/>
  <c r="F1195" i="22"/>
  <c r="Q1204" i="22"/>
  <c r="F1200" i="22"/>
  <c r="H1195" i="22"/>
  <c r="J1421" i="22"/>
  <c r="L1433" i="22"/>
  <c r="Q1423" i="22"/>
  <c r="I1428" i="22"/>
  <c r="N1432" i="22"/>
  <c r="P739" i="22"/>
  <c r="I731" i="22"/>
  <c r="P733" i="22"/>
  <c r="N740" i="22"/>
  <c r="I771" i="22"/>
  <c r="G1350" i="22"/>
  <c r="L1207" i="22"/>
  <c r="M1202" i="22"/>
  <c r="N1197" i="22"/>
  <c r="K1207" i="22"/>
  <c r="L1202" i="22"/>
  <c r="M1197" i="22"/>
  <c r="J1207" i="22"/>
  <c r="K1202" i="22"/>
  <c r="F70" i="23" s="1"/>
  <c r="L1197" i="22"/>
  <c r="I1207" i="22"/>
  <c r="Q1206" i="22"/>
  <c r="R1201" i="22"/>
  <c r="F1197" i="22"/>
  <c r="P1206" i="22"/>
  <c r="Q1201" i="22"/>
  <c r="R1196" i="22"/>
  <c r="O1206" i="22"/>
  <c r="P1201" i="22"/>
  <c r="Q1196" i="22"/>
  <c r="N1206" i="22"/>
  <c r="O1201" i="22"/>
  <c r="P1196" i="22"/>
  <c r="M1206" i="22"/>
  <c r="N1201" i="22"/>
  <c r="O1196" i="22"/>
  <c r="G1207" i="22"/>
  <c r="H1202" i="22"/>
  <c r="I1197" i="22"/>
  <c r="N1207" i="22"/>
  <c r="O1202" i="22"/>
  <c r="P1197" i="22"/>
  <c r="H1208" i="22"/>
  <c r="I1203" i="22"/>
  <c r="J1198" i="22"/>
  <c r="N1205" i="22"/>
  <c r="O1200" i="22"/>
  <c r="P1195" i="22"/>
  <c r="M1205" i="22"/>
  <c r="N1200" i="22"/>
  <c r="O1195" i="22"/>
  <c r="J60" i="23" s="1"/>
  <c r="L1205" i="22"/>
  <c r="M1200" i="22"/>
  <c r="N1195" i="22"/>
  <c r="K1205" i="22"/>
  <c r="L1200" i="22"/>
  <c r="M1195" i="22"/>
  <c r="O1208" i="22"/>
  <c r="P1203" i="22"/>
  <c r="K62" i="23" s="1"/>
  <c r="Q1198" i="22"/>
  <c r="N1208" i="22"/>
  <c r="O1203" i="22"/>
  <c r="P1198" i="22"/>
  <c r="M1208" i="22"/>
  <c r="N1203" i="22"/>
  <c r="O1198" i="22"/>
  <c r="G1429" i="22"/>
  <c r="H1424" i="22"/>
  <c r="I1419" i="22"/>
  <c r="N1429" i="22"/>
  <c r="O1424" i="22"/>
  <c r="P1419" i="22"/>
  <c r="H1430" i="22"/>
  <c r="I1425" i="22"/>
  <c r="J1420" i="22"/>
  <c r="E60" i="23" s="1"/>
  <c r="O1430" i="22"/>
  <c r="P1425" i="22"/>
  <c r="Q1420" i="22"/>
  <c r="I1431" i="22"/>
  <c r="J1426" i="22"/>
  <c r="K1421" i="22"/>
  <c r="G1431" i="22"/>
  <c r="H1426" i="22"/>
  <c r="I1421" i="22"/>
  <c r="F1431" i="22"/>
  <c r="G1426" i="22"/>
  <c r="H1421" i="22"/>
  <c r="Q1426" i="22"/>
  <c r="R1429" i="22"/>
  <c r="H1423" i="22"/>
  <c r="K1433" i="22"/>
  <c r="L1428" i="22"/>
  <c r="M1423" i="22"/>
  <c r="R1433" i="22"/>
  <c r="F1429" i="22"/>
  <c r="G1424" i="22"/>
  <c r="H1419" i="22"/>
  <c r="M1429" i="22"/>
  <c r="N1424" i="22"/>
  <c r="O1419" i="22"/>
  <c r="G1430" i="22"/>
  <c r="H1425" i="22"/>
  <c r="I1420" i="22"/>
  <c r="N1430" i="22"/>
  <c r="O1425" i="22"/>
  <c r="P1420" i="22"/>
  <c r="L1430" i="22"/>
  <c r="M1425" i="22"/>
  <c r="N1420" i="22"/>
  <c r="K1430" i="22"/>
  <c r="L1425" i="22"/>
  <c r="M1420" i="22"/>
  <c r="R1421" i="22"/>
  <c r="F1425" i="22"/>
  <c r="K1424"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G63" i="23" s="1"/>
  <c r="M1419" i="22"/>
  <c r="I1429" i="22"/>
  <c r="J1424" i="22"/>
  <c r="K1419" i="22"/>
  <c r="H1429" i="22"/>
  <c r="I1424" i="22"/>
  <c r="J1419" i="22"/>
  <c r="I1426" i="22"/>
  <c r="N1433" i="22"/>
  <c r="J1429"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H68" i="23" s="1"/>
  <c r="N1425" i="22"/>
  <c r="F1433" i="22"/>
  <c r="O1429" i="22"/>
  <c r="P1424" i="22"/>
  <c r="Q1419" i="22"/>
  <c r="I1430" i="22"/>
  <c r="J1425" i="22"/>
  <c r="K1420" i="22"/>
  <c r="F60" i="23" s="1"/>
  <c r="P1430" i="22"/>
  <c r="Q1425" i="22"/>
  <c r="R1420" i="22"/>
  <c r="J1431" i="22"/>
  <c r="K1426" i="22"/>
  <c r="L1421" i="22"/>
  <c r="Q1431" i="22"/>
  <c r="R1426" i="22"/>
  <c r="F1422" i="22"/>
  <c r="O1431" i="22"/>
  <c r="P1426" i="22"/>
  <c r="Q1421" i="22"/>
  <c r="N1431" i="22"/>
  <c r="O1426" i="22"/>
  <c r="P1421" i="22"/>
  <c r="P1431" i="22"/>
  <c r="O1420" i="22"/>
  <c r="G1428" i="22"/>
  <c r="H740" i="22"/>
  <c r="I735" i="22"/>
  <c r="J730" i="22"/>
  <c r="M742" i="22"/>
  <c r="N737" i="22"/>
  <c r="O732" i="22"/>
  <c r="O1449" i="22" s="1"/>
  <c r="O743" i="22"/>
  <c r="P738" i="22"/>
  <c r="Q733" i="22"/>
  <c r="L743" i="22"/>
  <c r="M739" i="22"/>
  <c r="N734" i="22"/>
  <c r="O729" i="22"/>
  <c r="R741" i="22"/>
  <c r="M65" i="23" s="1"/>
  <c r="F737" i="22"/>
  <c r="G732" i="22"/>
  <c r="G743" i="22"/>
  <c r="H738" i="22"/>
  <c r="I733" i="22"/>
  <c r="N741" i="22"/>
  <c r="H741" i="22"/>
  <c r="I736" i="22"/>
  <c r="D61" i="23" s="1"/>
  <c r="J731" i="22"/>
  <c r="Q743" i="22"/>
  <c r="R738" i="22"/>
  <c r="F734" i="22"/>
  <c r="G729" i="22"/>
  <c r="J741" i="22"/>
  <c r="K741" i="22"/>
  <c r="L736" i="22"/>
  <c r="G61" i="23" s="1"/>
  <c r="M731" i="22"/>
  <c r="P743" i="22"/>
  <c r="Q738" i="22"/>
  <c r="R733" i="22"/>
  <c r="F729" i="22"/>
  <c r="J738" i="22"/>
  <c r="H739" i="22"/>
  <c r="K736" i="22"/>
  <c r="F61" i="23" s="1"/>
  <c r="N729" i="22"/>
  <c r="M737" i="22"/>
  <c r="K731" i="22"/>
  <c r="F743" i="22"/>
  <c r="L737" i="22"/>
  <c r="R731" i="22"/>
  <c r="J729" i="22"/>
  <c r="I739" i="22"/>
  <c r="D72" i="23" s="1"/>
  <c r="J734" i="22"/>
  <c r="K729" i="22"/>
  <c r="M741" i="22"/>
  <c r="N736" i="22"/>
  <c r="O731" i="22"/>
  <c r="R743" i="22"/>
  <c r="F739" i="22"/>
  <c r="G734" i="22"/>
  <c r="B63" i="23" s="1"/>
  <c r="H729" i="22"/>
  <c r="O737" i="22"/>
  <c r="N733" i="22"/>
  <c r="P735" i="22"/>
  <c r="J737" i="22"/>
  <c r="R736" i="22"/>
  <c r="P730" i="22"/>
  <c r="K742" i="22"/>
  <c r="Q736" i="22"/>
  <c r="O730" i="22"/>
  <c r="M743" i="22"/>
  <c r="N738" i="22"/>
  <c r="O733" i="22"/>
  <c r="Q742" i="22"/>
  <c r="R740" i="22"/>
  <c r="F736" i="22"/>
  <c r="G731" i="22"/>
  <c r="J743" i="22"/>
  <c r="K738" i="22"/>
  <c r="L733" i="22"/>
  <c r="M738" i="22"/>
  <c r="G737" i="22"/>
  <c r="R729" i="22"/>
  <c r="H735" i="22"/>
  <c r="C64" i="23" s="1"/>
  <c r="L742" i="22"/>
  <c r="J736" i="22"/>
  <c r="H730" i="22"/>
  <c r="P741" i="22"/>
  <c r="N735" i="22"/>
  <c r="G730" i="22"/>
  <c r="R742" i="22"/>
  <c r="F738" i="22"/>
  <c r="G733" i="22"/>
  <c r="F741" i="22"/>
  <c r="J740" i="22"/>
  <c r="K735" i="22"/>
  <c r="L730" i="22"/>
  <c r="O742" i="22"/>
  <c r="P737" i="22"/>
  <c r="Q732" i="22"/>
  <c r="Q1449" i="22" s="1"/>
  <c r="Q734" i="22"/>
  <c r="Q735" i="22"/>
  <c r="H743" i="22"/>
  <c r="M734" i="22"/>
  <c r="Q741" i="22"/>
  <c r="O735" i="22"/>
  <c r="M729" i="22"/>
  <c r="M740" i="22"/>
  <c r="M1449" i="22" s="1"/>
  <c r="F735" i="22"/>
  <c r="L729" i="22"/>
  <c r="J742" i="22"/>
  <c r="K737" i="22"/>
  <c r="L732" i="22"/>
  <c r="O736" i="22"/>
  <c r="O739" i="22"/>
  <c r="P734" i="22"/>
  <c r="K63" i="23" s="1"/>
  <c r="Q729" i="22"/>
  <c r="G742" i="22"/>
  <c r="H737" i="22"/>
  <c r="I732" i="22"/>
  <c r="M730" i="22"/>
  <c r="F742" i="22"/>
  <c r="H732" i="22"/>
  <c r="L739" i="22"/>
  <c r="G72" i="23" s="1"/>
  <c r="Q730" i="22"/>
  <c r="F740" i="22"/>
  <c r="N732" i="22"/>
  <c r="H731" i="22"/>
  <c r="O738" i="22"/>
  <c r="H733" i="22"/>
  <c r="G736" i="22"/>
  <c r="L740" i="22"/>
  <c r="G73" i="23" s="1"/>
  <c r="M735" i="22"/>
  <c r="N730" i="22"/>
  <c r="P742" i="22"/>
  <c r="Q737" i="22"/>
  <c r="R732" i="22"/>
  <c r="L735" i="22"/>
  <c r="I740" i="22"/>
  <c r="J735" i="22"/>
  <c r="K730" i="22"/>
  <c r="P740" i="22"/>
  <c r="R730" i="22"/>
  <c r="I738" i="22"/>
  <c r="I730" i="22"/>
  <c r="K739" i="22"/>
  <c r="F732" i="22"/>
  <c r="N743" i="22"/>
  <c r="I65" i="23" s="1"/>
  <c r="G738" i="22"/>
  <c r="M732" i="22"/>
  <c r="P731" i="22"/>
  <c r="Q739" i="22"/>
  <c r="R734" i="22"/>
  <c r="F730" i="22"/>
  <c r="H742" i="22"/>
  <c r="I737" i="22"/>
  <c r="J732" i="22"/>
  <c r="K732" i="22"/>
  <c r="N739" i="22"/>
  <c r="O734" i="22"/>
  <c r="P729" i="22"/>
  <c r="F771" i="22"/>
  <c r="G766" i="22"/>
  <c r="R770" i="22"/>
  <c r="M73" i="23" s="1"/>
  <c r="F766" i="22"/>
  <c r="G761" i="22"/>
  <c r="L771" i="22"/>
  <c r="M766" i="22"/>
  <c r="F772" i="22"/>
  <c r="G767" i="22"/>
  <c r="R771" i="22"/>
  <c r="F767" i="22"/>
  <c r="P771" i="22"/>
  <c r="Q766" i="22"/>
  <c r="G771" i="22"/>
  <c r="H766" i="22"/>
  <c r="L761" i="22"/>
  <c r="P762" i="22"/>
  <c r="J764" i="22"/>
  <c r="Q763" i="22"/>
  <c r="R761" i="22"/>
  <c r="Q771" i="22"/>
  <c r="O759" i="22"/>
  <c r="G763" i="22"/>
  <c r="O763" i="22"/>
  <c r="K770" i="22"/>
  <c r="L765" i="22"/>
  <c r="J770" i="22"/>
  <c r="E73" i="23" s="1"/>
  <c r="K765" i="22"/>
  <c r="L760" i="22"/>
  <c r="Q770" i="22"/>
  <c r="R765" i="22"/>
  <c r="K771" i="22"/>
  <c r="L766" i="22"/>
  <c r="J771" i="22"/>
  <c r="K766" i="22"/>
  <c r="H771" i="22"/>
  <c r="I766" i="22"/>
  <c r="L770" i="22"/>
  <c r="M765" i="22"/>
  <c r="P760" i="22"/>
  <c r="G762" i="22"/>
  <c r="K763" i="22"/>
  <c r="P761" i="22"/>
  <c r="K66" i="23" s="1"/>
  <c r="I761" i="22"/>
  <c r="R766" i="22"/>
  <c r="F759" i="22"/>
  <c r="K762" i="22"/>
  <c r="F763" i="22"/>
  <c r="P769" i="22"/>
  <c r="Q764" i="22"/>
  <c r="O769" i="22"/>
  <c r="P764" i="22"/>
  <c r="Q759" i="22"/>
  <c r="I770" i="22"/>
  <c r="J765" i="22"/>
  <c r="P770" i="22"/>
  <c r="Q765" i="22"/>
  <c r="O770" i="22"/>
  <c r="P765" i="22"/>
  <c r="K64" i="23" s="1"/>
  <c r="M770" i="22"/>
  <c r="N765" i="22"/>
  <c r="Q769" i="22"/>
  <c r="R764" i="22"/>
  <c r="G760" i="22"/>
  <c r="K761" i="22"/>
  <c r="O762" i="22"/>
  <c r="N759" i="22"/>
  <c r="I67" i="23" s="1"/>
  <c r="M760" i="22"/>
  <c r="R763" i="22"/>
  <c r="J766" i="22"/>
  <c r="N761" i="22"/>
  <c r="I762" i="22"/>
  <c r="H769" i="22"/>
  <c r="I764" i="22"/>
  <c r="G769" i="22"/>
  <c r="B72" i="23" s="1"/>
  <c r="H764" i="22"/>
  <c r="I759" i="22"/>
  <c r="N769" i="22"/>
  <c r="O764" i="22"/>
  <c r="H770" i="22"/>
  <c r="I765" i="22"/>
  <c r="G770" i="22"/>
  <c r="H765" i="22"/>
  <c r="R769" i="22"/>
  <c r="F765" i="22"/>
  <c r="I769" i="22"/>
  <c r="K769" i="22"/>
  <c r="K759" i="22"/>
  <c r="O760" i="22"/>
  <c r="F762" i="22"/>
  <c r="L772" i="22"/>
  <c r="P759" i="22"/>
  <c r="I763" i="22"/>
  <c r="L762" i="22"/>
  <c r="R760" i="22"/>
  <c r="M761" i="22"/>
  <c r="I772" i="22"/>
  <c r="J767" i="22"/>
  <c r="H772" i="22"/>
  <c r="I767" i="22"/>
  <c r="J762" i="22"/>
  <c r="O772" i="22"/>
  <c r="P767" i="22"/>
  <c r="I773" i="22"/>
  <c r="J768" i="22"/>
  <c r="H773" i="22"/>
  <c r="I768" i="22"/>
  <c r="F773" i="22"/>
  <c r="G768" i="22"/>
  <c r="J772" i="22"/>
  <c r="K767" i="22"/>
  <c r="Q762" i="22"/>
  <c r="K764" i="22"/>
  <c r="G773" i="22"/>
  <c r="R759" i="22"/>
  <c r="M67" i="23" s="1"/>
  <c r="J763" i="22"/>
  <c r="H763" i="22"/>
  <c r="H761" i="22"/>
  <c r="O765" i="22"/>
  <c r="F770" i="22"/>
  <c r="L759" i="22"/>
  <c r="Q772" i="22"/>
  <c r="L768" i="22"/>
  <c r="G772" i="22"/>
  <c r="R768" i="22"/>
  <c r="M764" i="22"/>
  <c r="O771" i="22"/>
  <c r="P768" i="22"/>
  <c r="M767" i="22"/>
  <c r="K760" i="22"/>
  <c r="H760" i="22"/>
  <c r="N771" i="22"/>
  <c r="Q767" i="22"/>
  <c r="F769" i="22"/>
  <c r="O767" i="22"/>
  <c r="N773" i="22"/>
  <c r="N768" i="22"/>
  <c r="L763" i="22"/>
  <c r="F764" i="22"/>
  <c r="J760" i="22"/>
  <c r="M768" i="22"/>
  <c r="N766" i="22"/>
  <c r="K768" i="22"/>
  <c r="N764" i="22"/>
  <c r="K772" i="22"/>
  <c r="F768" i="22"/>
  <c r="F760" i="22"/>
  <c r="N762" i="22"/>
  <c r="N770" i="22"/>
  <c r="R767" i="22"/>
  <c r="M763" i="22"/>
  <c r="H767" i="22"/>
  <c r="P773" i="22"/>
  <c r="J769" i="22"/>
  <c r="P766" i="22"/>
  <c r="K61" i="23" s="1"/>
  <c r="J759" i="22"/>
  <c r="G759" i="22"/>
  <c r="P763" i="22"/>
  <c r="P772" i="22"/>
  <c r="R773" i="22"/>
  <c r="N772" i="22"/>
  <c r="Q768" i="22"/>
  <c r="M773" i="22"/>
  <c r="H65" i="23" s="1"/>
  <c r="H762" i="22"/>
  <c r="N760" i="22"/>
  <c r="M762" i="22"/>
  <c r="G765" i="22"/>
  <c r="L773" i="22"/>
  <c r="M771" i="22"/>
  <c r="J773" i="22"/>
  <c r="M769" i="22"/>
  <c r="H72" i="23" s="1"/>
  <c r="N767" i="22"/>
  <c r="R772" i="22"/>
  <c r="O773" i="22"/>
  <c r="H759" i="22"/>
  <c r="Q761" i="22"/>
  <c r="Q760" i="22"/>
  <c r="H1357" i="22"/>
  <c r="I1352" i="22"/>
  <c r="J1347" i="22"/>
  <c r="O1357" i="22"/>
  <c r="P1352" i="22"/>
  <c r="Q1347" i="22"/>
  <c r="I1358" i="22"/>
  <c r="J1353" i="22"/>
  <c r="K1348" i="22"/>
  <c r="P1358" i="22"/>
  <c r="Q1353" i="22"/>
  <c r="R1348" i="22"/>
  <c r="F1344" i="22"/>
  <c r="K1354" i="22"/>
  <c r="L1349" i="22"/>
  <c r="M1344" i="22"/>
  <c r="I1354" i="22"/>
  <c r="J1349" i="22"/>
  <c r="K1344" i="22"/>
  <c r="H1354" i="22"/>
  <c r="I1349" i="22"/>
  <c r="J1344" i="22"/>
  <c r="K1349" i="22"/>
  <c r="P1356" i="22"/>
  <c r="K1357" i="22"/>
  <c r="M1356" i="22"/>
  <c r="N1351" i="22"/>
  <c r="O1346" i="22"/>
  <c r="G1357" i="22"/>
  <c r="H1352" i="22"/>
  <c r="I1347" i="22"/>
  <c r="N1357" i="22"/>
  <c r="O1352" i="22"/>
  <c r="P1347" i="22"/>
  <c r="H1358" i="22"/>
  <c r="I1353" i="22"/>
  <c r="J1348" i="22"/>
  <c r="O1358" i="22"/>
  <c r="P1353" i="22"/>
  <c r="Q1348" i="22"/>
  <c r="M1358" i="22"/>
  <c r="N1353" i="22"/>
  <c r="O1348" i="22"/>
  <c r="L1358" i="22"/>
  <c r="M1353" i="22"/>
  <c r="N1348" i="22"/>
  <c r="M1355" i="22"/>
  <c r="L1344" i="22"/>
  <c r="Q1351" i="22"/>
  <c r="R1355" i="22"/>
  <c r="F1351" i="22"/>
  <c r="G1346" i="22"/>
  <c r="L1356" i="22"/>
  <c r="M1351" i="22"/>
  <c r="N1346" i="22"/>
  <c r="F1357" i="22"/>
  <c r="G1352" i="22"/>
  <c r="H1347" i="22"/>
  <c r="M1357" i="22"/>
  <c r="N1352" i="22"/>
  <c r="O1347" i="22"/>
  <c r="G1358" i="22"/>
  <c r="H1353" i="22"/>
  <c r="I1348" i="22"/>
  <c r="R1357" i="22"/>
  <c r="F1353" i="22"/>
  <c r="G1348" i="22"/>
  <c r="Q1357" i="22"/>
  <c r="R1352" i="22"/>
  <c r="F1348" i="22"/>
  <c r="N1350" i="22"/>
  <c r="N1358" i="22"/>
  <c r="R1346" i="22"/>
  <c r="J1355" i="22"/>
  <c r="K1350" i="22"/>
  <c r="L1345" i="22"/>
  <c r="Q1355" i="22"/>
  <c r="R1350" i="22"/>
  <c r="F1346" i="22"/>
  <c r="K1356" i="22"/>
  <c r="L1351" i="22"/>
  <c r="M1346" i="22"/>
  <c r="H66" i="23" s="1"/>
  <c r="R1356" i="22"/>
  <c r="F1352" i="22"/>
  <c r="G1347" i="22"/>
  <c r="L1357" i="22"/>
  <c r="M1352" i="22"/>
  <c r="N1347" i="22"/>
  <c r="J1357" i="22"/>
  <c r="K1352" i="22"/>
  <c r="L1347" i="22"/>
  <c r="I1357" i="22"/>
  <c r="J1352" i="22"/>
  <c r="K1347" i="22"/>
  <c r="O1345" i="22"/>
  <c r="O1353" i="22"/>
  <c r="H1356" i="22"/>
  <c r="K1358" i="22"/>
  <c r="L1353" i="22"/>
  <c r="M1348" i="22"/>
  <c r="R1358" i="22"/>
  <c r="F1354" i="22"/>
  <c r="G1349" i="22"/>
  <c r="H1344" i="22"/>
  <c r="M1354" i="22"/>
  <c r="N1349" i="22"/>
  <c r="O1344" i="22"/>
  <c r="G1355" i="22"/>
  <c r="H1350" i="22"/>
  <c r="I1345" i="22"/>
  <c r="N1355" i="22"/>
  <c r="O1350" i="22"/>
  <c r="P1345" i="22"/>
  <c r="L1355" i="22"/>
  <c r="M1350" i="22"/>
  <c r="N1345" i="22"/>
  <c r="K1355" i="22"/>
  <c r="L1350" i="22"/>
  <c r="M1345" i="22"/>
  <c r="G1345" i="22"/>
  <c r="G1353" i="22"/>
  <c r="L1352" i="22"/>
  <c r="H1349" i="22"/>
  <c r="J1350" i="22"/>
  <c r="R1353" i="22"/>
  <c r="O1355" i="22"/>
  <c r="Q1356" i="22"/>
  <c r="H1345" i="22"/>
  <c r="I1346" i="22"/>
  <c r="P1346" i="22"/>
  <c r="H1348" i="22"/>
  <c r="R1347" i="22"/>
  <c r="O1349" i="22"/>
  <c r="Q1350" i="22"/>
  <c r="L1354" i="22"/>
  <c r="I1356" i="22"/>
  <c r="O1356" i="22"/>
  <c r="F1345" i="22"/>
  <c r="H1346" i="22"/>
  <c r="I1351" i="22"/>
  <c r="Q1344" i="22"/>
  <c r="L1348" i="22"/>
  <c r="I1350" i="22"/>
  <c r="K1351" i="22"/>
  <c r="F1355" i="22"/>
  <c r="G1356" i="22"/>
  <c r="N1356" i="22"/>
  <c r="R1344" i="22"/>
  <c r="J1346" i="22"/>
  <c r="P1357" i="22"/>
  <c r="I1344" i="22"/>
  <c r="K1345" i="22"/>
  <c r="F1349" i="22"/>
  <c r="P1350" i="22"/>
  <c r="R1351" i="22"/>
  <c r="Q1354" i="22"/>
  <c r="F1356" i="22"/>
  <c r="R1354" i="22"/>
  <c r="M1347" i="22"/>
  <c r="Q1352" i="22"/>
  <c r="N1354" i="22"/>
  <c r="P1355" i="22"/>
  <c r="G1344" i="22"/>
  <c r="Q1345" i="22"/>
  <c r="F1347" i="22"/>
  <c r="R1349" i="22"/>
  <c r="G1351" i="22"/>
  <c r="P1348" i="22"/>
  <c r="P1349" i="22"/>
  <c r="K1353" i="22"/>
  <c r="H1355" i="22"/>
  <c r="J1356" i="22"/>
  <c r="N1344" i="22"/>
  <c r="K1346" i="22"/>
  <c r="Q1346" i="22"/>
  <c r="Q1349" i="22"/>
  <c r="F1358" i="22"/>
  <c r="G10" i="3"/>
  <c r="G35" i="28"/>
  <c r="I941" i="22"/>
  <c r="H946" i="22"/>
  <c r="G951" i="22"/>
  <c r="J941" i="22"/>
  <c r="I946" i="22"/>
  <c r="H951" i="22"/>
  <c r="K941" i="22"/>
  <c r="J946" i="22"/>
  <c r="I951" i="22"/>
  <c r="Q940" i="22"/>
  <c r="P945" i="22"/>
  <c r="O950" i="22"/>
  <c r="J940" i="22"/>
  <c r="I945" i="22"/>
  <c r="H950" i="22"/>
  <c r="C73" i="23" s="1"/>
  <c r="P939" i="22"/>
  <c r="O944" i="22"/>
  <c r="N949" i="22"/>
  <c r="I939" i="22"/>
  <c r="H944" i="22"/>
  <c r="G949" i="22"/>
  <c r="J939" i="22"/>
  <c r="I944" i="22"/>
  <c r="H949" i="22"/>
  <c r="L1336" i="22"/>
  <c r="G1329" i="22"/>
  <c r="I1335" i="22"/>
  <c r="K1331" i="22"/>
  <c r="J1336" i="22"/>
  <c r="I1341" i="22"/>
  <c r="Q1330" i="22"/>
  <c r="P1335" i="22"/>
  <c r="O1340" i="22"/>
  <c r="K1330" i="22"/>
  <c r="J1335" i="22"/>
  <c r="I1340" i="22"/>
  <c r="Q1329" i="22"/>
  <c r="P1334" i="22"/>
  <c r="O1339" i="22"/>
  <c r="R1329" i="22"/>
  <c r="Q1334" i="22"/>
  <c r="P1339" i="22"/>
  <c r="F1330" i="22"/>
  <c r="R1334" i="22"/>
  <c r="Q1339" i="22"/>
  <c r="G1330" i="22"/>
  <c r="F1335" i="22"/>
  <c r="R1339" i="22"/>
  <c r="Q1195" i="22"/>
  <c r="K1201" i="22"/>
  <c r="R1206" i="22"/>
  <c r="H1197" i="22"/>
  <c r="J1203" i="22"/>
  <c r="Q1208" i="22"/>
  <c r="G1199" i="22"/>
  <c r="N1204" i="22"/>
  <c r="Q1194" i="22"/>
  <c r="K1200" i="22"/>
  <c r="R1205" i="22"/>
  <c r="F1198" i="22"/>
  <c r="H1204" i="22"/>
  <c r="G1198" i="22"/>
  <c r="R1207" i="22"/>
  <c r="G1203" i="22"/>
  <c r="I1198" i="22"/>
  <c r="G1208" i="22"/>
  <c r="K1432" i="22"/>
  <c r="O1423" i="22"/>
  <c r="P1428" i="22"/>
  <c r="H1433" i="22"/>
  <c r="I1422" i="22"/>
  <c r="N1426" i="22"/>
  <c r="F731" i="22"/>
  <c r="M733" i="22"/>
  <c r="H736" i="22"/>
  <c r="J739" i="22"/>
  <c r="L731" i="22"/>
  <c r="H768" i="22"/>
  <c r="G764" i="22"/>
  <c r="J1354" i="22"/>
  <c r="L1346" i="22"/>
  <c r="G1354"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K65" i="23" s="1"/>
  <c r="Q856" i="22"/>
  <c r="R851" i="22"/>
  <c r="M66" i="23" s="1"/>
  <c r="O861" i="22"/>
  <c r="P856" i="22"/>
  <c r="Q851" i="22"/>
  <c r="N861" i="22"/>
  <c r="O856" i="22"/>
  <c r="P851" i="22"/>
  <c r="M861" i="22"/>
  <c r="N856" i="22"/>
  <c r="I61" i="23" s="1"/>
  <c r="O851" i="22"/>
  <c r="N859" i="22"/>
  <c r="O854" i="22"/>
  <c r="P849" i="22"/>
  <c r="H860" i="22"/>
  <c r="I855" i="22"/>
  <c r="D64" i="23" s="1"/>
  <c r="J850" i="22"/>
  <c r="O860" i="22"/>
  <c r="P855" i="22"/>
  <c r="Q850" i="22"/>
  <c r="I861" i="22"/>
  <c r="J856" i="22"/>
  <c r="K851" i="22"/>
  <c r="H861" i="22"/>
  <c r="C65" i="23" s="1"/>
  <c r="I856" i="22"/>
  <c r="J851" i="22"/>
  <c r="G861" i="22"/>
  <c r="H856" i="22"/>
  <c r="I851" i="22"/>
  <c r="F861" i="22"/>
  <c r="G856" i="22"/>
  <c r="H851" i="22"/>
  <c r="C66" i="23" s="1"/>
  <c r="R860" i="22"/>
  <c r="F856" i="22"/>
  <c r="G851" i="22"/>
  <c r="R863" i="22"/>
  <c r="F859" i="22"/>
  <c r="G854" i="22"/>
  <c r="H849" i="22"/>
  <c r="M859" i="22"/>
  <c r="N854" i="22"/>
  <c r="O849" i="22"/>
  <c r="G860" i="22"/>
  <c r="H855" i="22"/>
  <c r="I850" i="22"/>
  <c r="N860" i="22"/>
  <c r="O855" i="22"/>
  <c r="P850" i="22"/>
  <c r="K60" i="23" s="1"/>
  <c r="M860" i="22"/>
  <c r="N855" i="22"/>
  <c r="O850" i="22"/>
  <c r="L860" i="22"/>
  <c r="M855" i="22"/>
  <c r="N850" i="22"/>
  <c r="K860" i="22"/>
  <c r="L855" i="22"/>
  <c r="G64" i="23" s="1"/>
  <c r="M850" i="22"/>
  <c r="J860" i="22"/>
  <c r="K855" i="22"/>
  <c r="L850" i="22"/>
  <c r="G862" i="22"/>
  <c r="H857" i="22"/>
  <c r="I852" i="22"/>
  <c r="N862" i="22"/>
  <c r="O857" i="22"/>
  <c r="P852" i="22"/>
  <c r="H863" i="22"/>
  <c r="I858" i="22"/>
  <c r="J853" i="22"/>
  <c r="O863" i="22"/>
  <c r="P858" i="22"/>
  <c r="Q853" i="22"/>
  <c r="N863" i="22"/>
  <c r="O858" i="22"/>
  <c r="P853" i="22"/>
  <c r="M863" i="22"/>
  <c r="N858" i="22"/>
  <c r="O853" i="22"/>
  <c r="L863" i="22"/>
  <c r="M858" i="22"/>
  <c r="N853" i="22"/>
  <c r="K863" i="22"/>
  <c r="F65" i="23" s="1"/>
  <c r="L858" i="22"/>
  <c r="M853" i="22"/>
  <c r="Q852" i="22"/>
  <c r="F854" i="22"/>
  <c r="N857" i="22"/>
  <c r="K859" i="22"/>
  <c r="F72" i="23" s="1"/>
  <c r="R859" i="22"/>
  <c r="R862" i="22"/>
  <c r="K849" i="22"/>
  <c r="R849" i="22"/>
  <c r="R852" i="22"/>
  <c r="J863" i="22"/>
  <c r="N851" i="22"/>
  <c r="K853" i="22"/>
  <c r="F63" i="23" s="1"/>
  <c r="M854" i="22"/>
  <c r="H858" i="22"/>
  <c r="C62" i="23" s="1"/>
  <c r="J859" i="22"/>
  <c r="Q859" i="22"/>
  <c r="Q862" i="22"/>
  <c r="J849" i="22"/>
  <c r="Q849" i="22"/>
  <c r="O862" i="22"/>
  <c r="Q863" i="22"/>
  <c r="H852" i="22"/>
  <c r="C68" i="23" s="1"/>
  <c r="R853" i="22"/>
  <c r="G855" i="22"/>
  <c r="G858" i="22"/>
  <c r="I859" i="22"/>
  <c r="P859" i="22"/>
  <c r="P862" i="22"/>
  <c r="I849" i="22"/>
  <c r="L861" i="22"/>
  <c r="I863" i="22"/>
  <c r="G849" i="22"/>
  <c r="O852" i="22"/>
  <c r="L854" i="22"/>
  <c r="F855" i="22"/>
  <c r="F858" i="22"/>
  <c r="H859" i="22"/>
  <c r="O859" i="22"/>
  <c r="M856" i="22"/>
  <c r="J858" i="22"/>
  <c r="L859" i="22"/>
  <c r="G863" i="22"/>
  <c r="M849" i="22"/>
  <c r="G850" i="22"/>
  <c r="B60" i="23" s="1"/>
  <c r="G853" i="22"/>
  <c r="I854" i="22"/>
  <c r="D63" i="23" s="1"/>
  <c r="P854" i="22"/>
  <c r="L853" i="22"/>
  <c r="G857" i="22"/>
  <c r="Q858" i="22"/>
  <c r="F860" i="22"/>
  <c r="F863" i="22"/>
  <c r="L849" i="22"/>
  <c r="F850" i="22"/>
  <c r="F853" i="22"/>
  <c r="H854" i="22"/>
  <c r="K1341" i="22"/>
  <c r="F1334" i="22"/>
  <c r="H1340" i="22"/>
  <c r="F1332" i="22"/>
  <c r="R1336" i="22"/>
  <c r="Q1341" i="22"/>
  <c r="L65" i="23" s="1"/>
  <c r="L1331" i="22"/>
  <c r="K1336" i="22"/>
  <c r="J1341" i="22"/>
  <c r="F1331" i="22"/>
  <c r="R1335" i="22"/>
  <c r="Q1340" i="22"/>
  <c r="L73" i="23" s="1"/>
  <c r="L1330" i="22"/>
  <c r="K1335" i="22"/>
  <c r="F64" i="23" s="1"/>
  <c r="J1340" i="22"/>
  <c r="M1330" i="22"/>
  <c r="L1335" i="22"/>
  <c r="K1340" i="22"/>
  <c r="N1330" i="22"/>
  <c r="M1335" i="22"/>
  <c r="H64" i="23" s="1"/>
  <c r="L1340" i="22"/>
  <c r="O1330" i="22"/>
  <c r="N1335" i="22"/>
  <c r="M1340" i="22"/>
  <c r="L1196" i="22"/>
  <c r="F1202" i="22"/>
  <c r="M1207" i="22"/>
  <c r="K1198" i="22"/>
  <c r="R1203" i="22"/>
  <c r="H1194" i="22"/>
  <c r="O1199" i="22"/>
  <c r="I1205" i="22"/>
  <c r="L1195" i="22"/>
  <c r="F1201" i="22"/>
  <c r="H1207" i="22"/>
  <c r="N1198" i="22"/>
  <c r="I63" i="23" s="1"/>
  <c r="P1204" i="22"/>
  <c r="J1199" i="22"/>
  <c r="L1194" i="22"/>
  <c r="J1204" i="22"/>
  <c r="L1199" i="22"/>
  <c r="F1423" i="22"/>
  <c r="F1428" i="22"/>
  <c r="G1433" i="22"/>
  <c r="H1422" i="22"/>
  <c r="M1426" i="22"/>
  <c r="R1430" i="22"/>
  <c r="N731" i="22"/>
  <c r="H734" i="22"/>
  <c r="P736" i="22"/>
  <c r="R739" i="22"/>
  <c r="J733" i="22"/>
  <c r="E63" i="23" s="1"/>
  <c r="N763" i="22"/>
  <c r="O761" i="22"/>
  <c r="F1350" i="22"/>
  <c r="M1349" i="22"/>
  <c r="O1354" i="22"/>
  <c r="H1332" i="22"/>
  <c r="R1338" i="22"/>
  <c r="R1330" i="22"/>
  <c r="N1332" i="22"/>
  <c r="M1337" i="22"/>
  <c r="H70" i="23" s="1"/>
  <c r="L1342" i="22"/>
  <c r="G1332" i="22"/>
  <c r="F1337" i="22"/>
  <c r="R1341" i="22"/>
  <c r="N1331" i="22"/>
  <c r="M1336" i="22"/>
  <c r="H61" i="23" s="1"/>
  <c r="L1341" i="22"/>
  <c r="G1331" i="22"/>
  <c r="B66" i="23" s="1"/>
  <c r="F1336" i="22"/>
  <c r="R1340" i="22"/>
  <c r="H1331" i="22"/>
  <c r="G1336" i="22"/>
  <c r="F1341" i="22"/>
  <c r="I1331" i="22"/>
  <c r="D66" i="23" s="1"/>
  <c r="H1336" i="22"/>
  <c r="G1341" i="22"/>
  <c r="J1331" i="22"/>
  <c r="I1336" i="22"/>
  <c r="H1341" i="22"/>
  <c r="G1197" i="22"/>
  <c r="N1202" i="22"/>
  <c r="P1208" i="22"/>
  <c r="F1199" i="22"/>
  <c r="M1204" i="22"/>
  <c r="P1194" i="22"/>
  <c r="J1200" i="22"/>
  <c r="Q1205" i="22"/>
  <c r="G1196" i="22"/>
  <c r="I1202" i="22"/>
  <c r="P1207" i="22"/>
  <c r="I1199" i="22"/>
  <c r="F1206" i="22"/>
  <c r="R1199" i="22"/>
  <c r="G1195" i="22"/>
  <c r="R1204" i="22"/>
  <c r="G1200" i="22"/>
  <c r="E54" i="23"/>
  <c r="N1423" i="22"/>
  <c r="N1428" i="22"/>
  <c r="O1433" i="22"/>
  <c r="P1422" i="22"/>
  <c r="H1427" i="22"/>
  <c r="M1431" i="22"/>
  <c r="R735" i="22"/>
  <c r="L738" i="22"/>
  <c r="G741" i="22"/>
  <c r="B65" i="23" s="1"/>
  <c r="I734" i="22"/>
  <c r="G740" i="22"/>
  <c r="B73" i="23" s="1"/>
  <c r="L764" i="22"/>
  <c r="R762" i="22"/>
  <c r="O1351" i="22"/>
  <c r="J1345" i="22"/>
  <c r="G943" i="22"/>
  <c r="F948" i="22"/>
  <c r="R952" i="22"/>
  <c r="H943" i="22"/>
  <c r="C63" i="23" s="1"/>
  <c r="G948" i="22"/>
  <c r="F953" i="22"/>
  <c r="I943" i="22"/>
  <c r="H948" i="22"/>
  <c r="G953" i="22"/>
  <c r="O942" i="22"/>
  <c r="J68" i="23" s="1"/>
  <c r="N947" i="22"/>
  <c r="M952" i="22"/>
  <c r="H942" i="22"/>
  <c r="G947" i="22"/>
  <c r="F952" i="22"/>
  <c r="N941" i="22"/>
  <c r="M946" i="22"/>
  <c r="L951" i="22"/>
  <c r="G941" i="22"/>
  <c r="F946" i="22"/>
  <c r="R950" i="22"/>
  <c r="H941" i="22"/>
  <c r="G946" i="22"/>
  <c r="F951" i="22"/>
  <c r="G1337" i="22"/>
  <c r="Q1343" i="22"/>
  <c r="Q1335" i="22"/>
  <c r="I1333" i="22"/>
  <c r="H1338" i="22"/>
  <c r="G1343" i="22"/>
  <c r="O1332" i="22"/>
  <c r="N1337" i="22"/>
  <c r="M1342" i="22"/>
  <c r="I1332" i="22"/>
  <c r="D68" i="23" s="1"/>
  <c r="H1337" i="22"/>
  <c r="G1342" i="22"/>
  <c r="O1331" i="22"/>
  <c r="N1336" i="22"/>
  <c r="M1341" i="22"/>
  <c r="P1331" i="22"/>
  <c r="O1336" i="22"/>
  <c r="N1341" i="22"/>
  <c r="Q1331" i="22"/>
  <c r="P1336" i="22"/>
  <c r="O1341" i="22"/>
  <c r="R1331" i="22"/>
  <c r="Q1336" i="22"/>
  <c r="P1341" i="22"/>
  <c r="O1197" i="22"/>
  <c r="Q1203" i="22"/>
  <c r="L62" i="23" s="1"/>
  <c r="G1194" i="22"/>
  <c r="N1199" i="22"/>
  <c r="H1205" i="22"/>
  <c r="K1195" i="22"/>
  <c r="R1200" i="22"/>
  <c r="L1206" i="22"/>
  <c r="J1197" i="22"/>
  <c r="Q1202" i="22"/>
  <c r="L70" i="23" s="1"/>
  <c r="K1208" i="22"/>
  <c r="Q1199" i="22"/>
  <c r="Q1207" i="22"/>
  <c r="H1201" i="22"/>
  <c r="J1196" i="22"/>
  <c r="H1206" i="22"/>
  <c r="J1201" i="22"/>
  <c r="P1423" i="22"/>
  <c r="R1427" i="22"/>
  <c r="R1432" i="22"/>
  <c r="O1422" i="22"/>
  <c r="G1427" i="22"/>
  <c r="L1431" i="22"/>
  <c r="M736" i="22"/>
  <c r="G739" i="22"/>
  <c r="O741" i="22"/>
  <c r="J65" i="23" s="1"/>
  <c r="R737" i="22"/>
  <c r="O740" i="22"/>
  <c r="J73" i="23" s="1"/>
  <c r="M759" i="22"/>
  <c r="L767" i="22"/>
  <c r="K773" i="22"/>
  <c r="P1354" i="22"/>
  <c r="R1345" i="22"/>
  <c r="O943" i="22"/>
  <c r="J63" i="23" s="1"/>
  <c r="N948" i="22"/>
  <c r="M953" i="22"/>
  <c r="P943" i="22"/>
  <c r="O948" i="22"/>
  <c r="N953" i="22"/>
  <c r="Q943" i="22"/>
  <c r="P948" i="22"/>
  <c r="O953" i="22"/>
  <c r="J943" i="22"/>
  <c r="I948" i="22"/>
  <c r="H953" i="22"/>
  <c r="P942" i="22"/>
  <c r="O947" i="22"/>
  <c r="N952" i="22"/>
  <c r="I942" i="22"/>
  <c r="H947" i="22"/>
  <c r="C70" i="23" s="1"/>
  <c r="G952" i="22"/>
  <c r="O941" i="22"/>
  <c r="N946" i="22"/>
  <c r="M951" i="22"/>
  <c r="P941" i="22"/>
  <c r="O946" i="22"/>
  <c r="P1332" i="22"/>
  <c r="F1342" i="22"/>
  <c r="O1329" i="22"/>
  <c r="P1340" i="22"/>
  <c r="K73" i="23" s="1"/>
  <c r="Q1333" i="22"/>
  <c r="P1338" i="22"/>
  <c r="O1343" i="22"/>
  <c r="J1333" i="22"/>
  <c r="I1338" i="22"/>
  <c r="H1343" i="22"/>
  <c r="Q1332" i="22"/>
  <c r="P1337" i="22"/>
  <c r="O1342" i="22"/>
  <c r="J1332" i="22"/>
  <c r="I1337" i="22"/>
  <c r="H1342" i="22"/>
  <c r="K1332" i="22"/>
  <c r="J1337" i="22"/>
  <c r="E70" i="23" s="1"/>
  <c r="I1342" i="22"/>
  <c r="L1332" i="22"/>
  <c r="K1337" i="22"/>
  <c r="J1342" i="22"/>
  <c r="M1332" i="22"/>
  <c r="L1337" i="22"/>
  <c r="R1198" i="22"/>
  <c r="L1204" i="22"/>
  <c r="O1194" i="22"/>
  <c r="I1200" i="22"/>
  <c r="P1205" i="22"/>
  <c r="F1196" i="22"/>
  <c r="M1201" i="22"/>
  <c r="O1207" i="22"/>
  <c r="R1197" i="22"/>
  <c r="L1203" i="22"/>
  <c r="J1194" i="22"/>
  <c r="G1201" i="22"/>
  <c r="L1208" i="22"/>
  <c r="F1203" i="22"/>
  <c r="H1198" i="22"/>
  <c r="F1208" i="22"/>
  <c r="H1203" i="22"/>
  <c r="O1428" i="22"/>
  <c r="M1428" i="22"/>
  <c r="M1433" i="22"/>
  <c r="J1423" i="22"/>
  <c r="O1427" i="22"/>
  <c r="G1432" i="22"/>
  <c r="Q740" i="22"/>
  <c r="K743" i="22"/>
  <c r="K740" i="22"/>
  <c r="F73" i="23" s="1"/>
  <c r="L734" i="22"/>
  <c r="P732" i="22"/>
  <c r="P1449" i="22" s="1"/>
  <c r="I760" i="22"/>
  <c r="O768" i="22"/>
  <c r="O766" i="22"/>
  <c r="H1351" i="22"/>
  <c r="Q1358" i="22"/>
  <c r="F10" i="3"/>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E67" i="23"/>
  <c r="E66" i="23"/>
  <c r="B68" i="23"/>
  <c r="J67" i="23"/>
  <c r="K67" i="23"/>
  <c r="I72" i="23"/>
  <c r="F68" i="23"/>
  <c r="E68" i="23"/>
  <c r="D70" i="23"/>
  <c r="L72" i="23"/>
  <c r="L61" i="23"/>
  <c r="L63" i="23"/>
  <c r="E64" i="23"/>
  <c r="D73" i="23"/>
  <c r="M68" i="23"/>
  <c r="I60" i="23"/>
  <c r="B61" i="23"/>
  <c r="G70" i="23"/>
  <c r="H67" i="23"/>
  <c r="D62" i="23"/>
  <c r="L64" i="23"/>
  <c r="M64" i="23"/>
  <c r="K72" i="23"/>
  <c r="H63" i="23"/>
  <c r="G62" i="23"/>
  <c r="C61" i="23"/>
  <c r="B62" i="23"/>
  <c r="F1449" i="22"/>
  <c r="M63" i="23"/>
  <c r="I66" i="23"/>
  <c r="G65" i="23"/>
  <c r="D67" i="23"/>
  <c r="L66" i="23"/>
  <c r="J62" i="23"/>
  <c r="J64" i="23"/>
  <c r="I73" i="23"/>
  <c r="R1449" i="22"/>
  <c r="B70" i="23"/>
  <c r="H60" i="23"/>
  <c r="L67" i="23"/>
  <c r="J72" i="23"/>
  <c r="J61" i="23"/>
  <c r="G68" i="23"/>
  <c r="G67" i="23"/>
  <c r="E72" i="23"/>
  <c r="F66" i="23"/>
  <c r="E61" i="23"/>
  <c r="D65" i="23"/>
  <c r="D60" i="23"/>
  <c r="J70" i="23"/>
  <c r="K70" i="23"/>
  <c r="G60" i="23"/>
  <c r="M72" i="23"/>
  <c r="M61" i="23"/>
  <c r="L60" i="23"/>
  <c r="C72" i="23"/>
  <c r="E62" i="23"/>
  <c r="H62" i="23"/>
  <c r="F62" i="23"/>
  <c r="I64" i="23"/>
  <c r="M70" i="23"/>
  <c r="I68" i="23"/>
  <c r="G66" i="23"/>
  <c r="E65" i="23"/>
  <c r="B67" i="23"/>
  <c r="M62" i="23"/>
  <c r="AM10" i="26"/>
  <c r="AL14" i="26"/>
  <c r="AL15" i="26"/>
  <c r="AM11" i="26"/>
  <c r="AF93" i="23"/>
  <c r="AG87" i="23"/>
  <c r="AG93" i="23" s="1"/>
  <c r="AF101" i="23"/>
  <c r="AG88" i="23"/>
  <c r="AG101" i="23" s="1"/>
  <c r="AF96" i="23"/>
  <c r="AG82" i="23"/>
  <c r="AG96" i="23" s="1"/>
  <c r="AF100" i="23"/>
  <c r="AF99" i="23"/>
  <c r="AG83" i="23"/>
  <c r="AF92" i="23"/>
  <c r="AG86" i="23"/>
  <c r="AG92" i="23" s="1"/>
  <c r="I1449" i="22" l="1"/>
  <c r="G1449" i="22"/>
  <c r="H73" i="23"/>
  <c r="L68" i="23"/>
  <c r="J1449" i="22"/>
  <c r="H1449" i="22"/>
  <c r="K68" i="23"/>
  <c r="K1449" i="22"/>
  <c r="L1449" i="22"/>
  <c r="N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<sst xmlns="http://schemas.openxmlformats.org/spreadsheetml/2006/main" count="14165" uniqueCount="911">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</sst>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515</v>
      </c>
      <c r="C1" s="86">
        <v>45237</v>
      </c>
      <c r="D1" s="87"/>
      <c r="E1" s="87"/>
      <c r="F1" s="87"/>
      <c r="G1" s="87"/>
      <c r="H1" s="87"/>
      <c r="I1" s="87"/>
      <c r="J1" s="87"/>
      <c r="K1" s="85" t="s">
        <v>534</v>
      </c>
      <c r="L1" s="85" t="s">
        <v>536</v>
      </c>
    </row>
    <row r="2" spans="1:12">
      <c r="A2" s="1" t="s">
        <v>1</v>
      </c>
      <c r="B2" s="87" t="str">
        <f>LOOKUP(B1,K1:L50,L1:L50)</f>
        <v>MT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MT</v>
      </c>
      <c r="C7" s="91">
        <f t="shared" ref="C7:AE7" si="3">SUMIFS(C$20:C$119,$B$20:$B$119,$B$7,$A$20:$A$119,$A$7)</f>
        <v>11373538</v>
      </c>
      <c r="D7" s="91">
        <f t="shared" si="3"/>
        <v>13562541</v>
      </c>
      <c r="E7" s="91">
        <f t="shared" si="3"/>
        <v>11179025</v>
      </c>
      <c r="F7" s="91">
        <f t="shared" si="3"/>
        <v>9308690</v>
      </c>
      <c r="G7" s="91">
        <f t="shared" si="3"/>
        <v>10365981</v>
      </c>
      <c r="H7" s="91">
        <f t="shared" si="3"/>
        <v>10856760</v>
      </c>
      <c r="I7" s="91">
        <f t="shared" si="3"/>
        <v>11352244</v>
      </c>
      <c r="J7" s="91">
        <f t="shared" si="3"/>
        <v>15240973</v>
      </c>
      <c r="K7" s="91">
        <f t="shared" si="3"/>
        <v>12684082</v>
      </c>
      <c r="L7" s="91">
        <f t="shared" si="3"/>
        <v>16469590</v>
      </c>
      <c r="M7" s="91">
        <f t="shared" si="3"/>
        <v>10102981</v>
      </c>
      <c r="N7" s="91">
        <f t="shared" si="3"/>
        <v>11564270</v>
      </c>
      <c r="O7" s="91">
        <f t="shared" si="3"/>
        <v>11243329</v>
      </c>
      <c r="P7" s="91">
        <f t="shared" si="3"/>
        <v>11999804</v>
      </c>
      <c r="Q7" s="91">
        <f t="shared" si="3"/>
        <v>12206457</v>
      </c>
      <c r="R7" s="91">
        <f t="shared" si="3"/>
        <v>12925428</v>
      </c>
      <c r="S7" s="91">
        <f t="shared" si="3"/>
        <v>12658405</v>
      </c>
      <c r="T7" s="91">
        <f t="shared" si="3"/>
        <v>11993603</v>
      </c>
      <c r="U7" s="91">
        <f t="shared" si="3"/>
        <v>12648765</v>
      </c>
      <c r="V7" s="91">
        <f t="shared" si="3"/>
        <v>10835220</v>
      </c>
      <c r="W7" s="91">
        <f t="shared" si="3"/>
        <v>14602114</v>
      </c>
      <c r="X7" s="91">
        <f t="shared" si="3"/>
        <v>15022823</v>
      </c>
      <c r="Y7" s="91">
        <f t="shared" si="3"/>
        <v>12769007</v>
      </c>
      <c r="Z7" s="91">
        <f t="shared" si="3"/>
        <v>12312424</v>
      </c>
      <c r="AA7" s="91">
        <f t="shared" si="3"/>
        <v>14165750</v>
      </c>
      <c r="AB7" s="91">
        <f t="shared" si="3"/>
        <v>13893533</v>
      </c>
      <c r="AC7" s="91">
        <f t="shared" si="3"/>
        <v>12825852</v>
      </c>
      <c r="AD7" s="91">
        <f t="shared" si="3"/>
        <v>12703358</v>
      </c>
      <c r="AE7" s="91">
        <f t="shared" si="3"/>
        <v>11935501</v>
      </c>
      <c r="AF7" s="119">
        <f>AVERAGE(U7:AE7)</f>
        <v>13064940.636363637</v>
      </c>
      <c r="AG7" s="119">
        <f t="shared" si="2"/>
        <v>13064940.636363637</v>
      </c>
      <c r="AH7" s="119">
        <f t="shared" si="2"/>
        <v>13064940.636363637</v>
      </c>
      <c r="AI7" s="119">
        <f t="shared" si="2"/>
        <v>13064940.636363637</v>
      </c>
      <c r="AJ7" s="119">
        <f t="shared" si="2"/>
        <v>13064940.636363637</v>
      </c>
      <c r="AK7" s="119">
        <f t="shared" si="2"/>
        <v>13064940.636363637</v>
      </c>
      <c r="AL7" s="119">
        <f t="shared" si="2"/>
        <v>13064940.636363637</v>
      </c>
      <c r="AM7" s="119">
        <f t="shared" si="2"/>
        <v>13064940.636363637</v>
      </c>
      <c r="AN7" s="119">
        <f t="shared" si="2"/>
        <v>13064940.636363637</v>
      </c>
      <c r="AO7" s="119">
        <f t="shared" si="2"/>
        <v>13064940.636363637</v>
      </c>
      <c r="AP7" s="119">
        <f t="shared" si="2"/>
        <v>13064940.636363637</v>
      </c>
      <c r="AQ7" s="119">
        <f t="shared" si="2"/>
        <v>13064940.636363637</v>
      </c>
      <c r="AR7" s="119">
        <f t="shared" si="2"/>
        <v>13064940.636363637</v>
      </c>
      <c r="AS7" s="119">
        <f t="shared" si="2"/>
        <v>13064940.636363637</v>
      </c>
      <c r="AT7" s="119">
        <f t="shared" si="2"/>
        <v>13064940.636363637</v>
      </c>
      <c r="AU7" s="119">
        <f t="shared" si="2"/>
        <v>13064940.636363637</v>
      </c>
      <c r="AV7" s="119">
        <f t="shared" si="2"/>
        <v>13064940.636363637</v>
      </c>
      <c r="AW7" s="119">
        <f t="shared" si="2"/>
        <v>13064940.636363637</v>
      </c>
      <c r="AX7" s="119">
        <f t="shared" si="2"/>
        <v>13064940.636363637</v>
      </c>
      <c r="AY7" s="119">
        <f t="shared" si="2"/>
        <v>13064940.636363637</v>
      </c>
      <c r="AZ7" s="119">
        <f t="shared" si="2"/>
        <v>13064940.636363637</v>
      </c>
      <c r="BA7" s="119">
        <f t="shared" si="2"/>
        <v>13064940.636363637</v>
      </c>
      <c r="BB7" s="119">
        <f t="shared" si="2"/>
        <v>13064940.636363637</v>
      </c>
      <c r="BC7" s="119">
        <f t="shared" si="2"/>
        <v>13064940.636363637</v>
      </c>
      <c r="BD7" s="119">
        <f t="shared" si="2"/>
        <v>13064940.636363637</v>
      </c>
      <c r="BE7" s="119">
        <f t="shared" si="2"/>
        <v>13064940.636363637</v>
      </c>
      <c r="BF7" s="119">
        <f t="shared" si="2"/>
        <v>13064940.636363637</v>
      </c>
      <c r="BG7" s="119">
        <f t="shared" si="2"/>
        <v>13064940.636363637</v>
      </c>
      <c r="BH7" s="119">
        <f t="shared" si="2"/>
        <v>13064940.636363637</v>
      </c>
      <c r="BI7" s="119">
        <f t="shared" si="2"/>
        <v>13064940.636363637</v>
      </c>
      <c r="BJ7" s="119">
        <f t="shared" si="2"/>
        <v>13064940.636363637</v>
      </c>
      <c r="BK7" s="119">
        <f t="shared" si="2"/>
        <v>13064940.636363637</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MT</v>
      </c>
      <c r="C10" s="91">
        <f t="shared" ref="C10:AE10" si="5">SUMIFS(C$122:C$219,$B$122:$B$219,$B$6,$A$122:$A$219,$A$6)</f>
        <v>47054</v>
      </c>
      <c r="D10" s="91">
        <f t="shared" si="5"/>
        <v>25432</v>
      </c>
      <c r="E10" s="91">
        <f t="shared" si="5"/>
        <v>17091</v>
      </c>
      <c r="F10" s="91">
        <f t="shared" si="5"/>
        <v>3040</v>
      </c>
      <c r="G10" s="91">
        <f t="shared" si="5"/>
        <v>0</v>
      </c>
      <c r="H10" s="91">
        <f t="shared" si="5"/>
        <v>0</v>
      </c>
      <c r="I10" s="91">
        <f t="shared" si="5"/>
        <v>38140</v>
      </c>
      <c r="J10" s="91">
        <f t="shared" si="5"/>
        <v>14176</v>
      </c>
      <c r="K10" s="91">
        <f t="shared" si="5"/>
        <v>26840</v>
      </c>
      <c r="L10" s="91">
        <f t="shared" si="5"/>
        <v>18826</v>
      </c>
      <c r="M10" s="91">
        <f t="shared" si="5"/>
        <v>257</v>
      </c>
      <c r="N10" s="91">
        <f t="shared" si="5"/>
        <v>0</v>
      </c>
      <c r="O10" s="91">
        <f t="shared" si="5"/>
        <v>52103</v>
      </c>
      <c r="P10" s="91">
        <f t="shared" si="5"/>
        <v>11070</v>
      </c>
      <c r="Q10" s="91">
        <f t="shared" si="5"/>
        <v>40136</v>
      </c>
      <c r="R10" s="91">
        <f t="shared" si="5"/>
        <v>109021</v>
      </c>
      <c r="S10" s="91">
        <f t="shared" si="5"/>
        <v>85520</v>
      </c>
      <c r="T10" s="91">
        <f t="shared" si="5"/>
        <v>94523</v>
      </c>
      <c r="U10" s="91">
        <f t="shared" si="5"/>
        <v>241397</v>
      </c>
      <c r="V10" s="91">
        <f t="shared" si="5"/>
        <v>215729</v>
      </c>
      <c r="W10" s="91">
        <f t="shared" si="5"/>
        <v>250017</v>
      </c>
      <c r="X10" s="91">
        <f t="shared" si="5"/>
        <v>41278</v>
      </c>
      <c r="Y10" s="91">
        <f t="shared" si="5"/>
        <v>168522</v>
      </c>
      <c r="Z10" s="91">
        <f t="shared" si="5"/>
        <v>58392</v>
      </c>
      <c r="AA10" s="91">
        <f t="shared" si="5"/>
        <v>82559</v>
      </c>
      <c r="AB10" s="91">
        <f t="shared" si="5"/>
        <v>136441</v>
      </c>
      <c r="AC10" s="91">
        <f t="shared" si="5"/>
        <v>167205</v>
      </c>
      <c r="AD10" s="91">
        <f t="shared" si="5"/>
        <v>262928</v>
      </c>
      <c r="AE10" s="91">
        <f t="shared" si="5"/>
        <v>55597</v>
      </c>
      <c r="AF10" s="119">
        <f t="shared" ref="AF10:BK11" si="6">AE10</f>
        <v>55597</v>
      </c>
      <c r="AG10" s="119">
        <f t="shared" si="6"/>
        <v>55597</v>
      </c>
      <c r="AH10" s="119">
        <f t="shared" si="6"/>
        <v>55597</v>
      </c>
      <c r="AI10" s="119">
        <f t="shared" si="6"/>
        <v>55597</v>
      </c>
      <c r="AJ10" s="119">
        <f t="shared" si="6"/>
        <v>55597</v>
      </c>
      <c r="AK10" s="119">
        <f t="shared" si="6"/>
        <v>55597</v>
      </c>
      <c r="AL10" s="119">
        <f t="shared" si="6"/>
        <v>55597</v>
      </c>
      <c r="AM10" s="119">
        <f t="shared" si="6"/>
        <v>55597</v>
      </c>
      <c r="AN10" s="119">
        <f t="shared" si="6"/>
        <v>55597</v>
      </c>
      <c r="AO10" s="119">
        <f t="shared" si="6"/>
        <v>55597</v>
      </c>
      <c r="AP10" s="119">
        <f t="shared" si="6"/>
        <v>55597</v>
      </c>
      <c r="AQ10" s="119">
        <f t="shared" si="6"/>
        <v>55597</v>
      </c>
      <c r="AR10" s="119">
        <f t="shared" si="6"/>
        <v>55597</v>
      </c>
      <c r="AS10" s="119">
        <f t="shared" si="6"/>
        <v>55597</v>
      </c>
      <c r="AT10" s="119">
        <f t="shared" si="6"/>
        <v>55597</v>
      </c>
      <c r="AU10" s="119">
        <f t="shared" si="6"/>
        <v>55597</v>
      </c>
      <c r="AV10" s="119">
        <f t="shared" si="6"/>
        <v>55597</v>
      </c>
      <c r="AW10" s="119">
        <f t="shared" si="6"/>
        <v>55597</v>
      </c>
      <c r="AX10" s="119">
        <f t="shared" si="6"/>
        <v>55597</v>
      </c>
      <c r="AY10" s="119">
        <f t="shared" si="6"/>
        <v>55597</v>
      </c>
      <c r="AZ10" s="119">
        <f t="shared" si="6"/>
        <v>55597</v>
      </c>
      <c r="BA10" s="119">
        <f t="shared" si="6"/>
        <v>55597</v>
      </c>
      <c r="BB10" s="119">
        <f t="shared" si="6"/>
        <v>55597</v>
      </c>
      <c r="BC10" s="119">
        <f t="shared" si="6"/>
        <v>55597</v>
      </c>
      <c r="BD10" s="119">
        <f t="shared" si="6"/>
        <v>55597</v>
      </c>
      <c r="BE10" s="119">
        <f t="shared" si="6"/>
        <v>55597</v>
      </c>
      <c r="BF10" s="119">
        <f t="shared" si="6"/>
        <v>55597</v>
      </c>
      <c r="BG10" s="119">
        <f t="shared" si="6"/>
        <v>55597</v>
      </c>
      <c r="BH10" s="119">
        <f t="shared" si="6"/>
        <v>55597</v>
      </c>
      <c r="BI10" s="119">
        <f t="shared" si="6"/>
        <v>55597</v>
      </c>
      <c r="BJ10" s="119">
        <f t="shared" si="6"/>
        <v>55597</v>
      </c>
      <c r="BK10" s="119">
        <f t="shared" si="6"/>
        <v>55597</v>
      </c>
    </row>
    <row r="11" spans="1:63" ht="14.75">
      <c r="A11" s="91" t="s">
        <v>849</v>
      </c>
      <c r="B11" s="91" t="str">
        <f>About!B2</f>
        <v>MT</v>
      </c>
      <c r="C11" s="91">
        <f t="shared" ref="C11:AE11" si="7">SUMIFS(C$122:C$219,$B$122:$B$219,$B$7,$A$122:$A$219,$A$7)</f>
        <v>168</v>
      </c>
      <c r="D11" s="91">
        <f t="shared" si="7"/>
        <v>196</v>
      </c>
      <c r="E11" s="91">
        <f t="shared" si="7"/>
        <v>229</v>
      </c>
      <c r="F11" s="91">
        <f t="shared" si="7"/>
        <v>329</v>
      </c>
      <c r="G11" s="91">
        <f t="shared" si="7"/>
        <v>181</v>
      </c>
      <c r="H11" s="91">
        <f t="shared" si="7"/>
        <v>397</v>
      </c>
      <c r="I11" s="91">
        <f t="shared" si="7"/>
        <v>205</v>
      </c>
      <c r="J11" s="91">
        <f t="shared" si="7"/>
        <v>3186</v>
      </c>
      <c r="K11" s="91">
        <f t="shared" si="7"/>
        <v>4153</v>
      </c>
      <c r="L11" s="91">
        <f t="shared" si="7"/>
        <v>35360</v>
      </c>
      <c r="M11" s="91">
        <f t="shared" si="7"/>
        <v>3191</v>
      </c>
      <c r="N11" s="91">
        <f t="shared" si="7"/>
        <v>55</v>
      </c>
      <c r="O11" s="91">
        <f t="shared" si="7"/>
        <v>0</v>
      </c>
      <c r="P11" s="91">
        <f t="shared" si="7"/>
        <v>1001</v>
      </c>
      <c r="Q11" s="91">
        <f t="shared" si="7"/>
        <v>76247</v>
      </c>
      <c r="R11" s="91">
        <f t="shared" si="7"/>
        <v>99607</v>
      </c>
      <c r="S11" s="91">
        <f t="shared" si="7"/>
        <v>299130</v>
      </c>
      <c r="T11" s="91">
        <f t="shared" si="7"/>
        <v>148774</v>
      </c>
      <c r="U11" s="91">
        <f t="shared" si="7"/>
        <v>489023</v>
      </c>
      <c r="V11" s="91">
        <f t="shared" si="7"/>
        <v>503871</v>
      </c>
      <c r="W11" s="91">
        <f t="shared" si="7"/>
        <v>625508</v>
      </c>
      <c r="X11" s="91">
        <f t="shared" si="7"/>
        <v>410037</v>
      </c>
      <c r="Y11" s="91">
        <f t="shared" si="7"/>
        <v>343536</v>
      </c>
      <c r="Z11" s="91">
        <f t="shared" si="7"/>
        <v>405966</v>
      </c>
      <c r="AA11" s="91">
        <f t="shared" si="7"/>
        <v>1061102</v>
      </c>
      <c r="AB11" s="91">
        <f t="shared" si="7"/>
        <v>310843</v>
      </c>
      <c r="AC11" s="91">
        <f t="shared" si="7"/>
        <v>42794</v>
      </c>
      <c r="AD11" s="91">
        <f t="shared" si="7"/>
        <v>71574</v>
      </c>
      <c r="AE11" s="91">
        <f t="shared" si="7"/>
        <v>548897</v>
      </c>
      <c r="AF11" s="119">
        <f>AVERAGE(W11:AE11)</f>
        <v>424473</v>
      </c>
      <c r="AG11" s="119">
        <f t="shared" si="6"/>
        <v>424473</v>
      </c>
      <c r="AH11" s="119">
        <f t="shared" si="6"/>
        <v>424473</v>
      </c>
      <c r="AI11" s="119">
        <f t="shared" si="6"/>
        <v>424473</v>
      </c>
      <c r="AJ11" s="119">
        <f t="shared" si="6"/>
        <v>424473</v>
      </c>
      <c r="AK11" s="119">
        <f t="shared" si="6"/>
        <v>424473</v>
      </c>
      <c r="AL11" s="119">
        <f t="shared" si="6"/>
        <v>424473</v>
      </c>
      <c r="AM11" s="119">
        <f t="shared" si="6"/>
        <v>424473</v>
      </c>
      <c r="AN11" s="119">
        <f t="shared" si="6"/>
        <v>424473</v>
      </c>
      <c r="AO11" s="119">
        <f t="shared" si="6"/>
        <v>424473</v>
      </c>
      <c r="AP11" s="119">
        <f t="shared" si="6"/>
        <v>424473</v>
      </c>
      <c r="AQ11" s="119">
        <f t="shared" si="6"/>
        <v>424473</v>
      </c>
      <c r="AR11" s="119">
        <f t="shared" si="6"/>
        <v>424473</v>
      </c>
      <c r="AS11" s="119">
        <f t="shared" si="6"/>
        <v>424473</v>
      </c>
      <c r="AT11" s="119">
        <f t="shared" si="6"/>
        <v>424473</v>
      </c>
      <c r="AU11" s="119">
        <f t="shared" si="6"/>
        <v>424473</v>
      </c>
      <c r="AV11" s="119">
        <f t="shared" si="6"/>
        <v>424473</v>
      </c>
      <c r="AW11" s="119">
        <f t="shared" si="6"/>
        <v>424473</v>
      </c>
      <c r="AX11" s="119">
        <f t="shared" si="6"/>
        <v>424473</v>
      </c>
      <c r="AY11" s="119">
        <f t="shared" si="6"/>
        <v>424473</v>
      </c>
      <c r="AZ11" s="119">
        <f t="shared" si="6"/>
        <v>424473</v>
      </c>
      <c r="BA11" s="119">
        <f t="shared" si="6"/>
        <v>424473</v>
      </c>
      <c r="BB11" s="119">
        <f t="shared" si="6"/>
        <v>424473</v>
      </c>
      <c r="BC11" s="119">
        <f t="shared" si="6"/>
        <v>424473</v>
      </c>
      <c r="BD11" s="119">
        <f t="shared" si="6"/>
        <v>424473</v>
      </c>
      <c r="BE11" s="119">
        <f t="shared" si="6"/>
        <v>424473</v>
      </c>
      <c r="BF11" s="119">
        <f t="shared" si="6"/>
        <v>424473</v>
      </c>
      <c r="BG11" s="119">
        <f t="shared" si="6"/>
        <v>424473</v>
      </c>
      <c r="BH11" s="119">
        <f t="shared" si="6"/>
        <v>424473</v>
      </c>
      <c r="BI11" s="119">
        <f t="shared" si="6"/>
        <v>424473</v>
      </c>
      <c r="BJ11" s="119">
        <f t="shared" si="6"/>
        <v>424473</v>
      </c>
      <c r="BK11" s="119">
        <f t="shared" si="6"/>
        <v>424473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MT</v>
      </c>
      <c r="C14" s="91">
        <f t="shared" ref="C14:BK14" si="9">IF(C10&gt;C11,C10-C11,0)</f>
        <v>46886</v>
      </c>
      <c r="D14" s="91">
        <f t="shared" si="9"/>
        <v>25236</v>
      </c>
      <c r="E14" s="91">
        <f t="shared" si="9"/>
        <v>16862</v>
      </c>
      <c r="F14" s="91">
        <f t="shared" si="9"/>
        <v>2711</v>
      </c>
      <c r="G14" s="91">
        <f t="shared" si="9"/>
        <v>0</v>
      </c>
      <c r="H14" s="91">
        <f t="shared" si="9"/>
        <v>0</v>
      </c>
      <c r="I14" s="91">
        <f t="shared" si="9"/>
        <v>37935</v>
      </c>
      <c r="J14" s="91">
        <f t="shared" si="9"/>
        <v>10990</v>
      </c>
      <c r="K14" s="91">
        <f t="shared" si="9"/>
        <v>22687</v>
      </c>
      <c r="L14" s="91">
        <f t="shared" si="9"/>
        <v>0</v>
      </c>
      <c r="M14" s="91">
        <f t="shared" si="9"/>
        <v>0</v>
      </c>
      <c r="N14" s="91">
        <f t="shared" si="9"/>
        <v>0</v>
      </c>
      <c r="O14" s="91">
        <f t="shared" si="9"/>
        <v>52103</v>
      </c>
      <c r="P14" s="91">
        <f t="shared" si="9"/>
        <v>10069</v>
      </c>
      <c r="Q14" s="91">
        <f t="shared" si="9"/>
        <v>0</v>
      </c>
      <c r="R14" s="91">
        <f t="shared" si="9"/>
        <v>9414</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124411</v>
      </c>
      <c r="AD14" s="91">
        <f t="shared" si="9"/>
        <v>191354</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MT</v>
      </c>
      <c r="C15" s="91">
        <f t="shared" ref="C15:BK15" si="10">IF(C11&gt;C10,C11-C10,0)</f>
        <v>0</v>
      </c>
      <c r="D15" s="91">
        <f t="shared" si="10"/>
        <v>0</v>
      </c>
      <c r="E15" s="91">
        <f t="shared" si="10"/>
        <v>0</v>
      </c>
      <c r="F15" s="91">
        <f t="shared" si="10"/>
        <v>0</v>
      </c>
      <c r="G15" s="91">
        <f t="shared" si="10"/>
        <v>181</v>
      </c>
      <c r="H15" s="91">
        <f t="shared" si="10"/>
        <v>397</v>
      </c>
      <c r="I15" s="91">
        <f t="shared" si="10"/>
        <v>0</v>
      </c>
      <c r="J15" s="91">
        <f t="shared" si="10"/>
        <v>0</v>
      </c>
      <c r="K15" s="91">
        <f t="shared" si="10"/>
        <v>0</v>
      </c>
      <c r="L15" s="91">
        <f t="shared" si="10"/>
        <v>16534</v>
      </c>
      <c r="M15" s="91">
        <f t="shared" si="10"/>
        <v>2934</v>
      </c>
      <c r="N15" s="91">
        <f t="shared" si="10"/>
        <v>55</v>
      </c>
      <c r="O15" s="91">
        <f t="shared" si="10"/>
        <v>0</v>
      </c>
      <c r="P15" s="91">
        <f t="shared" si="10"/>
        <v>0</v>
      </c>
      <c r="Q15" s="91">
        <f t="shared" si="10"/>
        <v>36111</v>
      </c>
      <c r="R15" s="91">
        <f t="shared" si="10"/>
        <v>0</v>
      </c>
      <c r="S15" s="91">
        <f t="shared" si="10"/>
        <v>213610</v>
      </c>
      <c r="T15" s="91">
        <f t="shared" si="10"/>
        <v>54251</v>
      </c>
      <c r="U15" s="91">
        <f t="shared" si="10"/>
        <v>247626</v>
      </c>
      <c r="V15" s="91">
        <f t="shared" si="10"/>
        <v>288142</v>
      </c>
      <c r="W15" s="91">
        <f t="shared" si="10"/>
        <v>375491</v>
      </c>
      <c r="X15" s="91">
        <f t="shared" si="10"/>
        <v>368759</v>
      </c>
      <c r="Y15" s="91">
        <f t="shared" si="10"/>
        <v>175014</v>
      </c>
      <c r="Z15" s="91">
        <f t="shared" si="10"/>
        <v>347574</v>
      </c>
      <c r="AA15" s="91">
        <f t="shared" si="10"/>
        <v>978543</v>
      </c>
      <c r="AB15" s="91">
        <f t="shared" si="10"/>
        <v>174402</v>
      </c>
      <c r="AC15" s="91">
        <f t="shared" si="10"/>
        <v>0</v>
      </c>
      <c r="AD15" s="91">
        <f t="shared" si="10"/>
        <v>0</v>
      </c>
      <c r="AE15" s="91">
        <f t="shared" si="10"/>
        <v>493300</v>
      </c>
      <c r="AF15" s="91">
        <f t="shared" si="10"/>
        <v>368876</v>
      </c>
      <c r="AG15" s="91">
        <f t="shared" si="10"/>
        <v>368876</v>
      </c>
      <c r="AH15" s="91">
        <f t="shared" si="10"/>
        <v>368876</v>
      </c>
      <c r="AI15" s="91">
        <f t="shared" si="10"/>
        <v>368876</v>
      </c>
      <c r="AJ15" s="91">
        <f t="shared" si="10"/>
        <v>368876</v>
      </c>
      <c r="AK15" s="91">
        <f t="shared" si="10"/>
        <v>368876</v>
      </c>
      <c r="AL15" s="91">
        <f t="shared" si="10"/>
        <v>368876</v>
      </c>
      <c r="AM15" s="91">
        <f t="shared" si="10"/>
        <v>368876</v>
      </c>
      <c r="AN15" s="91">
        <f t="shared" si="10"/>
        <v>368876</v>
      </c>
      <c r="AO15" s="91">
        <f t="shared" si="10"/>
        <v>368876</v>
      </c>
      <c r="AP15" s="91">
        <f t="shared" si="10"/>
        <v>368876</v>
      </c>
      <c r="AQ15" s="91">
        <f t="shared" si="10"/>
        <v>368876</v>
      </c>
      <c r="AR15" s="91">
        <f t="shared" si="10"/>
        <v>368876</v>
      </c>
      <c r="AS15" s="91">
        <f t="shared" si="10"/>
        <v>368876</v>
      </c>
      <c r="AT15" s="91">
        <f t="shared" si="10"/>
        <v>368876</v>
      </c>
      <c r="AU15" s="91">
        <f t="shared" si="10"/>
        <v>368876</v>
      </c>
      <c r="AV15" s="91">
        <f t="shared" si="10"/>
        <v>368876</v>
      </c>
      <c r="AW15" s="91">
        <f t="shared" si="10"/>
        <v>368876</v>
      </c>
      <c r="AX15" s="91">
        <f t="shared" si="10"/>
        <v>368876</v>
      </c>
      <c r="AY15" s="91">
        <f t="shared" si="10"/>
        <v>368876</v>
      </c>
      <c r="AZ15" s="91">
        <f t="shared" si="10"/>
        <v>368876</v>
      </c>
      <c r="BA15" s="91">
        <f t="shared" si="10"/>
        <v>368876</v>
      </c>
      <c r="BB15" s="91">
        <f t="shared" si="10"/>
        <v>368876</v>
      </c>
      <c r="BC15" s="91">
        <f t="shared" si="10"/>
        <v>368876</v>
      </c>
      <c r="BD15" s="91">
        <f t="shared" si="10"/>
        <v>368876</v>
      </c>
      <c r="BE15" s="91">
        <f t="shared" si="10"/>
        <v>368876</v>
      </c>
      <c r="BF15" s="91">
        <f t="shared" si="10"/>
        <v>368876</v>
      </c>
      <c r="BG15" s="91">
        <f t="shared" si="10"/>
        <v>368876</v>
      </c>
      <c r="BH15" s="91">
        <f t="shared" si="10"/>
        <v>368876</v>
      </c>
      <c r="BI15" s="91">
        <f t="shared" si="10"/>
        <v>368876</v>
      </c>
      <c r="BJ15" s="91">
        <f t="shared" si="10"/>
        <v>368876</v>
      </c>
      <c r="BK15" s="91">
        <f t="shared" si="10"/>
        <v>368876</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7.3192636101570313E-2</v>
      </c>
      <c r="G1105" s="107">
        <f>G379/SUMIFS(G$3:G$722,$B$3:$B$722,$B1105)*SUMIFS(Calculations!$E$3:$E$53,Calculations!$A$3:$A$53,$B1105)</f>
        <v>6.9250526007118673E-2</v>
      </c>
      <c r="H1105" s="107">
        <f>H379/SUMIFS(H$3:H$722,$B$3:$B$722,$B1105)*SUMIFS(Calculations!$E$3:$E$53,Calculations!$A$3:$A$53,$B1105)</f>
        <v>6.5523493587809734E-2</v>
      </c>
      <c r="I1105" s="107">
        <f>I379/SUMIFS(I$3:I$722,$B$3:$B$722,$B1105)*SUMIFS(Calculations!$E$3:$E$53,Calculations!$A$3:$A$53,$B1105)</f>
        <v>6.6189829038799483E-2</v>
      </c>
      <c r="J1105" s="107">
        <f>J379/SUMIFS(J$3:J$722,$B$3:$B$722,$B1105)*SUMIFS(Calculations!$E$3:$E$53,Calculations!$A$3:$A$53,$B1105)</f>
        <v>6.6832780718062743E-2</v>
      </c>
      <c r="K1105" s="107">
        <f>K379/SUMIFS(K$3:K$722,$B$3:$B$722,$B1105)*SUMIFS(Calculations!$E$3:$E$53,Calculations!$A$3:$A$53,$B1105)</f>
        <v>6.798117263356078E-2</v>
      </c>
      <c r="L1105" s="107">
        <f>L379/SUMIFS(L$3:L$722,$B$3:$B$722,$B1105)*SUMIFS(Calculations!$E$3:$E$53,Calculations!$A$3:$A$53,$B1105)</f>
        <v>6.9084928679138166E-2</v>
      </c>
      <c r="M1105" s="107">
        <f>M379/SUMIFS(M$3:M$722,$B$3:$B$722,$B1105)*SUMIFS(Calculations!$E$3:$E$53,Calculations!$A$3:$A$53,$B1105)</f>
        <v>6.9309023569399955E-2</v>
      </c>
      <c r="N1105" s="107">
        <f>N379/SUMIFS(N$3:N$722,$B$3:$B$722,$B1105)*SUMIFS(Calculations!$E$3:$E$53,Calculations!$A$3:$A$53,$B1105)</f>
        <v>6.9536624188557938E-2</v>
      </c>
      <c r="O1105" s="107">
        <f>O379/SUMIFS(O$3:O$722,$B$3:$B$722,$B1105)*SUMIFS(Calculations!$E$3:$E$53,Calculations!$A$3:$A$53,$B1105)</f>
        <v>6.8120839367431907E-2</v>
      </c>
      <c r="P1105" s="107">
        <f>P379/SUMIFS(P$3:P$722,$B$3:$B$722,$B1105)*SUMIFS(Calculations!$E$3:$E$53,Calculations!$A$3:$A$53,$B1105)</f>
        <v>6.6743655922969131E-2</v>
      </c>
      <c r="Q1105" s="107">
        <f>Q379/SUMIFS(Q$3:Q$722,$B$3:$B$722,$B1105)*SUMIFS(Calculations!$E$3:$E$53,Calculations!$A$3:$A$53,$B1105)</f>
        <v>6.5517462697264287E-2</v>
      </c>
      <c r="R1105" s="107">
        <f>R379/SUMIFS(R$3:R$722,$B$3:$B$722,$B1105)*SUMIFS(Calculations!$E$3:$E$53,Calculations!$A$3:$A$53,$B1105)</f>
        <v>6.4325197719888275E-2</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4.8565836923138341E-3</v>
      </c>
      <c r="G1108" s="107">
        <f>G382/SUMIFS(G$3:G$722,$B$3:$B$722,$B1108)*SUMIFS(Calculations!$E$3:$E$53,Calculations!$A$3:$A$53,$B1108)</f>
        <v>4.9480392387058567E-3</v>
      </c>
      <c r="H1108" s="107">
        <f>H382/SUMIFS(H$3:H$722,$B$3:$B$722,$B1108)*SUMIFS(Calculations!$E$3:$E$53,Calculations!$A$3:$A$53,$B1108)</f>
        <v>5.0345050598427209E-3</v>
      </c>
      <c r="I1108" s="107">
        <f>I382/SUMIFS(I$3:I$722,$B$3:$B$722,$B1108)*SUMIFS(Calculations!$E$3:$E$53,Calculations!$A$3:$A$53,$B1108)</f>
        <v>4.9445891702299223E-3</v>
      </c>
      <c r="J1108" s="107">
        <f>J382/SUMIFS(J$3:J$722,$B$3:$B$722,$B1108)*SUMIFS(Calculations!$E$3:$E$53,Calculations!$A$3:$A$53,$B1108)</f>
        <v>4.8578287072632209E-3</v>
      </c>
      <c r="K1108" s="107">
        <f>K382/SUMIFS(K$3:K$722,$B$3:$B$722,$B1108)*SUMIFS(Calculations!$E$3:$E$53,Calculations!$A$3:$A$53,$B1108)</f>
        <v>4.7614578692533258E-3</v>
      </c>
      <c r="L1108" s="107">
        <f>L382/SUMIFS(L$3:L$722,$B$3:$B$722,$B1108)*SUMIFS(Calculations!$E$3:$E$53,Calculations!$A$3:$A$53,$B1108)</f>
        <v>4.6688327874887517E-3</v>
      </c>
      <c r="M1108" s="107">
        <f>M382/SUMIFS(M$3:M$722,$B$3:$B$722,$B1108)*SUMIFS(Calculations!$E$3:$E$53,Calculations!$A$3:$A$53,$B1108)</f>
        <v>4.7047406967668619E-3</v>
      </c>
      <c r="N1108" s="107">
        <f>N382/SUMIFS(N$3:N$722,$B$3:$B$722,$B1108)*SUMIFS(Calculations!$E$3:$E$53,Calculations!$A$3:$A$53,$B1108)</f>
        <v>4.7412103475242672E-3</v>
      </c>
      <c r="O1108" s="107">
        <f>O382/SUMIFS(O$3:O$722,$B$3:$B$722,$B1108)*SUMIFS(Calculations!$E$3:$E$53,Calculations!$A$3:$A$53,$B1108)</f>
        <v>4.6754900603599358E-3</v>
      </c>
      <c r="P1108" s="107">
        <f>P382/SUMIFS(P$3:P$722,$B$3:$B$722,$B1108)*SUMIFS(Calculations!$E$3:$E$53,Calculations!$A$3:$A$53,$B1108)</f>
        <v>4.6115616369883164E-3</v>
      </c>
      <c r="Q1108" s="107">
        <f>Q382/SUMIFS(Q$3:Q$722,$B$3:$B$722,$B1108)*SUMIFS(Calculations!$E$3:$E$53,Calculations!$A$3:$A$53,$B1108)</f>
        <v>4.5467940308954909E-3</v>
      </c>
      <c r="R1108" s="107">
        <f>R382/SUMIFS(R$3:R$722,$B$3:$B$722,$B1108)*SUMIFS(Calculations!$E$3:$E$53,Calculations!$A$3:$A$53,$B1108)</f>
        <v>4.4838185170905012E-3</v>
      </c>
    </row>
    <row r="1109" spans="2:18" ht="15.75" customHeight="1">
      <c r="B1109" s="107" t="s">
        <v>569</v>
      </c>
      <c r="C1109" s="107" t="s">
        <v>449</v>
      </c>
      <c r="D1109" s="107" t="s">
        <v>633</v>
      </c>
      <c r="E1109" s="107" t="str">
        <f t="shared" si="305"/>
        <v>hydro</v>
      </c>
      <c r="F1109" s="107">
        <f>F383/SUMIFS(F$3:F$722,$B$3:$B$722,$B1109)*SUMIFS(Calculations!$E$3:$E$53,Calculations!$A$3:$A$53,$B1109)</f>
        <v>1.709585735607938E-2</v>
      </c>
      <c r="G1109" s="107">
        <f>G383/SUMIFS(G$3:G$722,$B$3:$B$722,$B1109)*SUMIFS(Calculations!$E$3:$E$53,Calculations!$A$3:$A$53,$B1109)</f>
        <v>1.8109419989500622E-2</v>
      </c>
      <c r="H1109" s="107">
        <f>H383/SUMIFS(H$3:H$722,$B$3:$B$722,$B1109)*SUMIFS(Calculations!$E$3:$E$53,Calculations!$A$3:$A$53,$B1109)</f>
        <v>1.9067683635936545E-2</v>
      </c>
      <c r="I1109" s="107">
        <f>I383/SUMIFS(I$3:I$722,$B$3:$B$722,$B1109)*SUMIFS(Calculations!$E$3:$E$53,Calculations!$A$3:$A$53,$B1109)</f>
        <v>1.9111787937135402E-2</v>
      </c>
      <c r="J1109" s="107">
        <f>J383/SUMIFS(J$3:J$722,$B$3:$B$722,$B1109)*SUMIFS(Calculations!$E$3:$E$53,Calculations!$A$3:$A$53,$B1109)</f>
        <v>1.9154344482005432E-2</v>
      </c>
      <c r="K1109" s="107">
        <f>K383/SUMIFS(K$3:K$722,$B$3:$B$722,$B1109)*SUMIFS(Calculations!$E$3:$E$53,Calculations!$A$3:$A$53,$B1109)</f>
        <v>1.8754993297814191E-2</v>
      </c>
      <c r="L1109" s="107">
        <f>L383/SUMIFS(L$3:L$722,$B$3:$B$722,$B1109)*SUMIFS(Calculations!$E$3:$E$53,Calculations!$A$3:$A$53,$B1109)</f>
        <v>1.8371164155592822E-2</v>
      </c>
      <c r="M1109" s="107">
        <f>M383/SUMIFS(M$3:M$722,$B$3:$B$722,$B1109)*SUMIFS(Calculations!$E$3:$E$53,Calculations!$A$3:$A$53,$B1109)</f>
        <v>1.7865842846622002E-2</v>
      </c>
      <c r="N1109" s="107">
        <f>N383/SUMIFS(N$3:N$722,$B$3:$B$722,$B1109)*SUMIFS(Calculations!$E$3:$E$53,Calculations!$A$3:$A$53,$B1109)</f>
        <v>1.7352616317176689E-2</v>
      </c>
      <c r="O1109" s="107">
        <f>O383/SUMIFS(O$3:O$722,$B$3:$B$722,$B1109)*SUMIFS(Calculations!$E$3:$E$53,Calculations!$A$3:$A$53,$B1109)</f>
        <v>1.928355452331304E-2</v>
      </c>
      <c r="P1109" s="107">
        <f>P383/SUMIFS(P$3:P$722,$B$3:$B$722,$B1109)*SUMIFS(Calculations!$E$3:$E$53,Calculations!$A$3:$A$53,$B1109)</f>
        <v>2.1161845694464689E-2</v>
      </c>
      <c r="Q1109" s="107">
        <f>Q383/SUMIFS(Q$3:Q$722,$B$3:$B$722,$B1109)*SUMIFS(Calculations!$E$3:$E$53,Calculations!$A$3:$A$53,$B1109)</f>
        <v>2.2869236261525032E-2</v>
      </c>
      <c r="R1109" s="107">
        <f>R383/SUMIFS(R$3:R$722,$B$3:$B$722,$B1109)*SUMIFS(Calculations!$E$3:$E$53,Calculations!$A$3:$A$53,$B1109)</f>
        <v>2.4529384053189794E-2</v>
      </c>
    </row>
    <row r="1110" spans="2:18" ht="15.75" customHeight="1">
      <c r="B1110" s="107" t="s">
        <v>569</v>
      </c>
      <c r="C1110" s="107" t="s">
        <v>449</v>
      </c>
      <c r="D1110" s="107" t="s">
        <v>644</v>
      </c>
      <c r="E1110" s="107" t="str">
        <f t="shared" si="305"/>
        <v>onshore wind</v>
      </c>
      <c r="F1110" s="107">
        <f>F384/SUMIFS(F$3:F$722,$B$3:$B$722,$B1110)*SUMIFS(Calculations!$E$3:$E$53,Calculations!$A$3:$A$53,$B1110)</f>
        <v>2.8798070772379041E-2</v>
      </c>
      <c r="G1110" s="107">
        <f>G384/SUMIFS(G$3:G$722,$B$3:$B$722,$B1110)*SUMIFS(Calculations!$E$3:$E$53,Calculations!$A$3:$A$53,$B1110)</f>
        <v>3.1658286513039896E-2</v>
      </c>
      <c r="H1110" s="107">
        <f>H384/SUMIFS(H$3:H$722,$B$3:$B$722,$B1110)*SUMIFS(Calculations!$E$3:$E$53,Calculations!$A$3:$A$53,$B1110)</f>
        <v>3.4362451677443701E-2</v>
      </c>
      <c r="I1110" s="107">
        <f>I384/SUMIFS(I$3:I$722,$B$3:$B$722,$B1110)*SUMIFS(Calculations!$E$3:$E$53,Calculations!$A$3:$A$53,$B1110)</f>
        <v>3.3723580566187676E-2</v>
      </c>
      <c r="J1110" s="107">
        <f>J384/SUMIFS(J$3:J$722,$B$3:$B$722,$B1110)*SUMIFS(Calculations!$E$3:$E$53,Calculations!$A$3:$A$53,$B1110)</f>
        <v>3.310712941803895E-2</v>
      </c>
      <c r="K1110" s="107">
        <f>K384/SUMIFS(K$3:K$722,$B$3:$B$722,$B1110)*SUMIFS(Calculations!$E$3:$E$53,Calculations!$A$3:$A$53,$B1110)</f>
        <v>3.2463773352639322E-2</v>
      </c>
      <c r="L1110" s="107">
        <f>L384/SUMIFS(L$3:L$722,$B$3:$B$722,$B1110)*SUMIFS(Calculations!$E$3:$E$53,Calculations!$A$3:$A$53,$B1110)</f>
        <v>3.1845423347679772E-2</v>
      </c>
      <c r="M1110" s="107">
        <f>M384/SUMIFS(M$3:M$722,$B$3:$B$722,$B1110)*SUMIFS(Calculations!$E$3:$E$53,Calculations!$A$3:$A$53,$B1110)</f>
        <v>3.2098950790640186E-2</v>
      </c>
      <c r="N1110" s="107">
        <f>N384/SUMIFS(N$3:N$722,$B$3:$B$722,$B1110)*SUMIFS(Calculations!$E$3:$E$53,Calculations!$A$3:$A$53,$B1110)</f>
        <v>3.2356444403832015E-2</v>
      </c>
      <c r="O1110" s="107">
        <f>O384/SUMIFS(O$3:O$722,$B$3:$B$722,$B1110)*SUMIFS(Calculations!$E$3:$E$53,Calculations!$A$3:$A$53,$B1110)</f>
        <v>3.1906468021780668E-2</v>
      </c>
      <c r="P1110" s="107">
        <f>P384/SUMIFS(P$3:P$722,$B$3:$B$722,$B1110)*SUMIFS(Calculations!$E$3:$E$53,Calculations!$A$3:$A$53,$B1110)</f>
        <v>3.1468760246903191E-2</v>
      </c>
      <c r="Q1110" s="107">
        <f>Q384/SUMIFS(Q$3:Q$722,$B$3:$B$722,$B1110)*SUMIFS(Calculations!$E$3:$E$53,Calculations!$A$3:$A$53,$B1110)</f>
        <v>3.1042481796955585E-2</v>
      </c>
      <c r="R1110" s="107">
        <f>R384/SUMIFS(R$3:R$722,$B$3:$B$722,$B1110)*SUMIFS(Calculations!$E$3:$E$53,Calculations!$A$3:$A$53,$B1110)</f>
        <v>3.0627998291559839E-2</v>
      </c>
    </row>
    <row r="1111" spans="2:18" ht="15.75" customHeight="1">
      <c r="B1111" s="107" t="s">
        <v>569</v>
      </c>
      <c r="C1111" s="107" t="s">
        <v>449</v>
      </c>
      <c r="D1111" s="107" t="s">
        <v>645</v>
      </c>
      <c r="E1111" s="107" t="str">
        <f t="shared" si="305"/>
        <v>natural gas nonpeaker</v>
      </c>
      <c r="F1111" s="107">
        <f>F385/SUMIFS(F$3:F$722,$B$3:$B$722,$B1111)*SUMIFS(Calculations!$E$3:$E$53,Calculations!$A$3:$A$53,$B1111)</f>
        <v>1.9462952359168726E-6</v>
      </c>
      <c r="G1111" s="107">
        <f>G385/SUMIFS(G$3:G$722,$B$3:$B$722,$B1111)*SUMIFS(Calculations!$E$3:$E$53,Calculations!$A$3:$A$53,$B1111)</f>
        <v>1.2285848616828125E-6</v>
      </c>
      <c r="H1111" s="107">
        <f>H385/SUMIFS(H$3:H$722,$B$3:$B$722,$B1111)*SUMIFS(Calculations!$E$3:$E$53,Calculations!$A$3:$A$53,$B1111)</f>
        <v>5.5003206423315808E-7</v>
      </c>
      <c r="I1111" s="107">
        <f>I385/SUMIFS(I$3:I$722,$B$3:$B$722,$B1111)*SUMIFS(Calculations!$E$3:$E$53,Calculations!$A$3:$A$53,$B1111)</f>
        <v>1.1982807439049026E-6</v>
      </c>
      <c r="J1111" s="107">
        <f>J385/SUMIFS(J$3:J$722,$B$3:$B$722,$B1111)*SUMIFS(Calculations!$E$3:$E$53,Calculations!$A$3:$A$53,$B1111)</f>
        <v>1.82378037259199E-6</v>
      </c>
      <c r="K1111" s="107">
        <f>K385/SUMIFS(K$3:K$722,$B$3:$B$722,$B1111)*SUMIFS(Calculations!$E$3:$E$53,Calculations!$A$3:$A$53,$B1111)</f>
        <v>1.1539227501450976E-6</v>
      </c>
      <c r="L1111" s="107">
        <f>L385/SUMIFS(L$3:L$722,$B$3:$B$722,$B1111)*SUMIFS(Calculations!$E$3:$E$53,Calculations!$A$3:$A$53,$B1111)</f>
        <v>5.1010125464875163E-7</v>
      </c>
      <c r="M1111" s="107">
        <f>M385/SUMIFS(M$3:M$722,$B$3:$B$722,$B1111)*SUMIFS(Calculations!$E$3:$E$53,Calculations!$A$3:$A$53,$B1111)</f>
        <v>1.116912803351849E-6</v>
      </c>
      <c r="N1111" s="107">
        <f>N385/SUMIFS(N$3:N$722,$B$3:$B$722,$B1111)*SUMIFS(Calculations!$E$3:$E$53,Calculations!$A$3:$A$53,$B1111)</f>
        <v>1.7332172806012172E-6</v>
      </c>
      <c r="O1111" s="107">
        <f>O385/SUMIFS(O$3:O$722,$B$3:$B$722,$B1111)*SUMIFS(Calculations!$E$3:$E$53,Calculations!$A$3:$A$53,$B1111)</f>
        <v>1.1100917637764633E-6</v>
      </c>
      <c r="P1111" s="107">
        <f>P385/SUMIFS(P$3:P$722,$B$3:$B$722,$B1111)*SUMIFS(Calculations!$E$3:$E$53,Calculations!$A$3:$A$53,$B1111)</f>
        <v>5.0395576571511414E-7</v>
      </c>
      <c r="Q1111" s="107">
        <f>Q385/SUMIFS(Q$3:Q$722,$B$3:$B$722,$B1111)*SUMIFS(Calculations!$E$3:$E$53,Calculations!$A$3:$A$53,$B1111)</f>
        <v>4.9688583316711475E-7</v>
      </c>
      <c r="R1111" s="107">
        <f>R385/SUMIFS(R$3:R$722,$B$3:$B$722,$B1111)*SUMIFS(Calculations!$E$3:$E$53,Calculations!$A$3:$A$53,$B1111)</f>
        <v>4.9001152266475066E-7</v>
      </c>
    </row>
    <row r="1112" spans="2:18" ht="15.75" customHeight="1">
      <c r="B1112" s="107" t="s">
        <v>569</v>
      </c>
      <c r="C1112" s="107" t="s">
        <v>449</v>
      </c>
      <c r="D1112" s="107" t="s">
        <v>646</v>
      </c>
      <c r="E1112" s="107" t="str">
        <f t="shared" si="305"/>
        <v>natural gas peaker</v>
      </c>
      <c r="F1112" s="107">
        <f>F386/SUMIFS(F$3:F$722,$B$3:$B$722,$B1112)*SUMIFS(Calculations!$E$3:$E$53,Calculations!$A$3:$A$53,$B1112)</f>
        <v>4.2381744693182716E-5</v>
      </c>
      <c r="G1112" s="107">
        <f>G386/SUMIFS(G$3:G$722,$B$3:$B$722,$B1112)*SUMIFS(Calculations!$E$3:$E$53,Calculations!$A$3:$A$53,$B1112)</f>
        <v>2.5030919657462508E-5</v>
      </c>
      <c r="H1112" s="107">
        <f>H386/SUMIFS(H$3:H$722,$B$3:$B$722,$B1112)*SUMIFS(Calculations!$E$3:$E$53,Calculations!$A$3:$A$53,$B1112)</f>
        <v>8.6267386831912767E-6</v>
      </c>
      <c r="I1112" s="107">
        <f>I386/SUMIFS(I$3:I$722,$B$3:$B$722,$B1112)*SUMIFS(Calculations!$E$3:$E$53,Calculations!$A$3:$A$53,$B1112)</f>
        <v>2.9231068218621658E-5</v>
      </c>
      <c r="J1112" s="107">
        <f>J386/SUMIFS(J$3:J$722,$B$3:$B$722,$B1112)*SUMIFS(Calculations!$E$3:$E$53,Calculations!$A$3:$A$53,$B1112)</f>
        <v>4.9112328108397629E-5</v>
      </c>
      <c r="K1112" s="107">
        <f>K386/SUMIFS(K$3:K$722,$B$3:$B$722,$B1112)*SUMIFS(Calculations!$E$3:$E$53,Calculations!$A$3:$A$53,$B1112)</f>
        <v>4.3360176915872345E-5</v>
      </c>
      <c r="L1112" s="107">
        <f>L386/SUMIFS(L$3:L$722,$B$3:$B$722,$B1112)*SUMIFS(Calculations!$E$3:$E$53,Calculations!$A$3:$A$53,$B1112)</f>
        <v>3.7831601202178316E-5</v>
      </c>
      <c r="M1112" s="107">
        <f>M386/SUMIFS(M$3:M$722,$B$3:$B$722,$B1112)*SUMIFS(Calculations!$E$3:$E$53,Calculations!$A$3:$A$53,$B1112)</f>
        <v>2.5738961862699193E-5</v>
      </c>
      <c r="N1112" s="107">
        <f>N386/SUMIFS(N$3:N$722,$B$3:$B$722,$B1112)*SUMIFS(Calculations!$E$3:$E$53,Calculations!$A$3:$A$53,$B1112)</f>
        <v>1.3457145897576011E-5</v>
      </c>
      <c r="O1112" s="107">
        <f>O386/SUMIFS(O$3:O$722,$B$3:$B$722,$B1112)*SUMIFS(Calculations!$E$3:$E$53,Calculations!$A$3:$A$53,$B1112)</f>
        <v>1.448176699538648E-5</v>
      </c>
      <c r="P1112" s="107">
        <f>P386/SUMIFS(P$3:P$722,$B$3:$B$722,$B1112)*SUMIFS(Calculations!$E$3:$E$53,Calculations!$A$3:$A$53,$B1112)</f>
        <v>1.5478451796421075E-5</v>
      </c>
      <c r="Q1112" s="107">
        <f>Q386/SUMIFS(Q$3:Q$722,$B$3:$B$722,$B1112)*SUMIFS(Calculations!$E$3:$E$53,Calculations!$A$3:$A$53,$B1112)</f>
        <v>2.4756111815925898E-5</v>
      </c>
      <c r="R1112" s="107">
        <f>R386/SUMIFS(R$3:R$722,$B$3:$B$722,$B1112)*SUMIFS(Calculations!$E$3:$E$53,Calculations!$A$3:$A$53,$B1112)</f>
        <v>3.377706290371121E-5</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2.0493272765563451E-4</v>
      </c>
      <c r="G1116" s="107">
        <f>G390/SUMIFS(G$3:G$722,$B$3:$B$722,$B1116)*SUMIFS(Calculations!$E$3:$E$53,Calculations!$A$3:$A$53,$B1116)</f>
        <v>1.9987743704310664E-4</v>
      </c>
      <c r="H1116" s="107">
        <f>H390/SUMIFS(H$3:H$722,$B$3:$B$722,$B1116)*SUMIFS(Calculations!$E$3:$E$53,Calculations!$A$3:$A$53,$B1116)</f>
        <v>1.9509795814716266E-4</v>
      </c>
      <c r="I1116" s="107">
        <f>I390/SUMIFS(I$3:I$722,$B$3:$B$722,$B1116)*SUMIFS(Calculations!$E$3:$E$53,Calculations!$A$3:$A$53,$B1116)</f>
        <v>1.921926286122783E-4</v>
      </c>
      <c r="J1116" s="107">
        <f>J390/SUMIFS(J$3:J$722,$B$3:$B$722,$B1116)*SUMIFS(Calculations!$E$3:$E$53,Calculations!$A$3:$A$53,$B1116)</f>
        <v>1.8938925607597942E-4</v>
      </c>
      <c r="K1116" s="107">
        <f>K390/SUMIFS(K$3:K$722,$B$3:$B$722,$B1116)*SUMIFS(Calculations!$E$3:$E$53,Calculations!$A$3:$A$53,$B1116)</f>
        <v>1.8649743699367463E-4</v>
      </c>
      <c r="L1116" s="107">
        <f>L390/SUMIFS(L$3:L$722,$B$3:$B$722,$B1116)*SUMIFS(Calculations!$E$3:$E$53,Calculations!$A$3:$A$53,$B1116)</f>
        <v>1.8371801757097195E-4</v>
      </c>
      <c r="M1116" s="107">
        <f>M390/SUMIFS(M$3:M$722,$B$3:$B$722,$B1116)*SUMIFS(Calculations!$E$3:$E$53,Calculations!$A$3:$A$53,$B1116)</f>
        <v>1.8699491183224608E-4</v>
      </c>
      <c r="N1116" s="107">
        <f>N390/SUMIFS(N$3:N$722,$B$3:$B$722,$B1116)*SUMIFS(Calculations!$E$3:$E$53,Calculations!$A$3:$A$53,$B1116)</f>
        <v>1.90323069658201E-4</v>
      </c>
      <c r="O1116" s="107">
        <f>O390/SUMIFS(O$3:O$722,$B$3:$B$722,$B1116)*SUMIFS(Calculations!$E$3:$E$53,Calculations!$A$3:$A$53,$B1116)</f>
        <v>1.9046485828261379E-4</v>
      </c>
      <c r="P1116" s="107">
        <f>P390/SUMIFS(P$3:P$722,$B$3:$B$722,$B1116)*SUMIFS(Calculations!$E$3:$E$53,Calculations!$A$3:$A$53,$B1116)</f>
        <v>1.9060278103982985E-4</v>
      </c>
      <c r="Q1116" s="107">
        <f>Q390/SUMIFS(Q$3:Q$722,$B$3:$B$722,$B1116)*SUMIFS(Calculations!$E$3:$E$53,Calculations!$A$3:$A$53,$B1116)</f>
        <v>1.9118090563782192E-4</v>
      </c>
      <c r="R1116" s="107">
        <f>R390/SUMIFS(R$3:R$722,$B$3:$B$722,$B1116)*SUMIFS(Calculations!$E$3:$E$53,Calculations!$A$3:$A$53,$B1116)</f>
        <v>1.9174303377252056E-4</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2.9559459089433183E-4</v>
      </c>
      <c r="R1389" s="107">
        <f>R663/SUMIFS(R$3:R$722,$B$3:$B$722,$B1389)*SUMIFS(Calculations!$E$3:$E$53,Calculations!$A$3:$A$53,$B1389)</f>
        <v>5.7428904207630172E-4</v>
      </c>
    </row>
    <row r="1390" spans="2:18" ht="15.75" customHeight="1">
      <c r="B1390" s="107" t="s">
        <v>582</v>
      </c>
      <c r="C1390" s="107" t="s">
        <v>449</v>
      </c>
      <c r="D1390" s="107" t="s">
        <v>640</v>
      </c>
      <c r="E1390" s="107" t="str">
        <f t="shared" si="310"/>
        <v>hard coal</v>
      </c>
      <c r="F1390" s="107">
        <f>F664/SUMIFS(F$3:F$722,$B$3:$B$722,$B1390)*SUMIFS(Calculations!$E$3:$E$53,Calculations!$A$3:$A$53,$B1390)</f>
        <v>3.4476186648896512E-2</v>
      </c>
      <c r="G1390" s="107">
        <f>G664/SUMIFS(G$3:G$722,$B$3:$B$722,$B1390)*SUMIFS(Calculations!$E$3:$E$53,Calculations!$A$3:$A$53,$B1390)</f>
        <v>2.5084601073051743E-2</v>
      </c>
      <c r="H1390" s="107">
        <f>H664/SUMIFS(H$3:H$722,$B$3:$B$722,$B1390)*SUMIFS(Calculations!$E$3:$E$53,Calculations!$A$3:$A$53,$B1390)</f>
        <v>1.5558496452596925E-2</v>
      </c>
      <c r="I1390" s="107">
        <f>I664/SUMIFS(I$3:I$722,$B$3:$B$722,$B1390)*SUMIFS(Calculations!$E$3:$E$53,Calculations!$A$3:$A$53,$B1390)</f>
        <v>1.8796889855550399E-2</v>
      </c>
      <c r="J1390" s="107">
        <f>J664/SUMIFS(J$3:J$722,$B$3:$B$722,$B1390)*SUMIFS(Calculations!$E$3:$E$53,Calculations!$A$3:$A$53,$B1390)</f>
        <v>2.195030048619151E-2</v>
      </c>
      <c r="K1390" s="107">
        <f>K664/SUMIFS(K$3:K$722,$B$3:$B$722,$B1390)*SUMIFS(Calculations!$E$3:$E$53,Calculations!$A$3:$A$53,$B1390)</f>
        <v>2.2556689048094124E-2</v>
      </c>
      <c r="L1390" s="107">
        <f>L664/SUMIFS(L$3:L$722,$B$3:$B$722,$B1390)*SUMIFS(Calculations!$E$3:$E$53,Calculations!$A$3:$A$53,$B1390)</f>
        <v>2.3161911244223787E-2</v>
      </c>
      <c r="M1390" s="107">
        <f>M664/SUMIFS(M$3:M$722,$B$3:$B$722,$B1390)*SUMIFS(Calculations!$E$3:$E$53,Calculations!$A$3:$A$53,$B1390)</f>
        <v>1.1227341150105851E-2</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0.3759016276097305</v>
      </c>
      <c r="G1393" s="107">
        <f>G667/SUMIFS(G$3:G$722,$B$3:$B$722,$B1393)*SUMIFS(Calculations!$E$3:$E$53,Calculations!$A$3:$A$53,$B1393)</f>
        <v>0.38749534065312852</v>
      </c>
      <c r="H1393" s="107">
        <f>H667/SUMIFS(H$3:H$722,$B$3:$B$722,$B1393)*SUMIFS(Calculations!$E$3:$E$53,Calculations!$A$3:$A$53,$B1393)</f>
        <v>0.39925511460173646</v>
      </c>
      <c r="I1393" s="107">
        <f>I667/SUMIFS(I$3:I$722,$B$3:$B$722,$B1393)*SUMIFS(Calculations!$E$3:$E$53,Calculations!$A$3:$A$53,$B1393)</f>
        <v>0.3939467843837855</v>
      </c>
      <c r="J1393" s="107">
        <f>J667/SUMIFS(J$3:J$722,$B$3:$B$722,$B1393)*SUMIFS(Calculations!$E$3:$E$53,Calculations!$A$3:$A$53,$B1393)</f>
        <v>0.3887777567650369</v>
      </c>
      <c r="K1393" s="107">
        <f>K667/SUMIFS(K$3:K$722,$B$3:$B$722,$B1393)*SUMIFS(Calculations!$E$3:$E$53,Calculations!$A$3:$A$53,$B1393)</f>
        <v>0.38840349707332561</v>
      </c>
      <c r="L1393" s="107">
        <f>L667/SUMIFS(L$3:L$722,$B$3:$B$722,$B1393)*SUMIFS(Calculations!$E$3:$E$53,Calculations!$A$3:$A$53,$B1393)</f>
        <v>0.38802995725616685</v>
      </c>
      <c r="M1393" s="107">
        <f>M667/SUMIFS(M$3:M$722,$B$3:$B$722,$B1393)*SUMIFS(Calculations!$E$3:$E$53,Calculations!$A$3:$A$53,$B1393)</f>
        <v>0.37618179783522221</v>
      </c>
      <c r="N1393" s="107">
        <f>N667/SUMIFS(N$3:N$722,$B$3:$B$722,$B1393)*SUMIFS(Calculations!$E$3:$E$53,Calculations!$A$3:$A$53,$B1393)</f>
        <v>0.36503574676084394</v>
      </c>
      <c r="O1393" s="107">
        <f>O667/SUMIFS(O$3:O$722,$B$3:$B$722,$B1393)*SUMIFS(Calculations!$E$3:$E$53,Calculations!$A$3:$A$53,$B1393)</f>
        <v>0.36040105806523098</v>
      </c>
      <c r="P1393" s="107">
        <f>P667/SUMIFS(P$3:P$722,$B$3:$B$722,$B1393)*SUMIFS(Calculations!$E$3:$E$53,Calculations!$A$3:$A$53,$B1393)</f>
        <v>0.35588258282487434</v>
      </c>
      <c r="Q1393" s="107">
        <f>Q667/SUMIFS(Q$3:Q$722,$B$3:$B$722,$B1393)*SUMIFS(Calculations!$E$3:$E$53,Calculations!$A$3:$A$53,$B1393)</f>
        <v>0.34540969386082299</v>
      </c>
      <c r="R1393" s="107">
        <f>R667/SUMIFS(R$3:R$722,$B$3:$B$722,$B1393)*SUMIFS(Calculations!$E$3:$E$53,Calculations!$A$3:$A$53,$B1393)</f>
        <v>0.33553557528072553</v>
      </c>
    </row>
    <row r="1394" spans="2:18" ht="15.75" customHeight="1">
      <c r="B1394" s="107" t="s">
        <v>582</v>
      </c>
      <c r="C1394" s="107" t="s">
        <v>449</v>
      </c>
      <c r="D1394" s="107" t="s">
        <v>633</v>
      </c>
      <c r="E1394" s="107" t="str">
        <f t="shared" si="310"/>
        <v>hydro</v>
      </c>
      <c r="F1394" s="107">
        <f>F668/SUMIFS(F$3:F$722,$B$3:$B$722,$B1394)*SUMIFS(Calculations!$E$3:$E$53,Calculations!$A$3:$A$53,$B1394)</f>
        <v>4.9280940093441077E-2</v>
      </c>
      <c r="G1394" s="107">
        <f>G668/SUMIFS(G$3:G$722,$B$3:$B$722,$B1394)*SUMIFS(Calculations!$E$3:$E$53,Calculations!$A$3:$A$53,$B1394)</f>
        <v>4.86438002948048E-2</v>
      </c>
      <c r="H1394" s="107">
        <f>H668/SUMIFS(H$3:H$722,$B$3:$B$722,$B1394)*SUMIFS(Calculations!$E$3:$E$53,Calculations!$A$3:$A$53,$B1394)</f>
        <v>4.7997534514586042E-2</v>
      </c>
      <c r="I1394" s="107">
        <f>I668/SUMIFS(I$3:I$722,$B$3:$B$722,$B1394)*SUMIFS(Calculations!$E$3:$E$53,Calculations!$A$3:$A$53,$B1394)</f>
        <v>4.5724249331309808E-2</v>
      </c>
      <c r="J1394" s="107">
        <f>J668/SUMIFS(J$3:J$722,$B$3:$B$722,$B1394)*SUMIFS(Calculations!$E$3:$E$53,Calculations!$A$3:$A$53,$B1394)</f>
        <v>4.35106202963432E-2</v>
      </c>
      <c r="K1394" s="107">
        <f>K668/SUMIFS(K$3:K$722,$B$3:$B$722,$B1394)*SUMIFS(Calculations!$E$3:$E$53,Calculations!$A$3:$A$53,$B1394)</f>
        <v>4.2086482385090752E-2</v>
      </c>
      <c r="L1394" s="107">
        <f>L668/SUMIFS(L$3:L$722,$B$3:$B$722,$B1394)*SUMIFS(Calculations!$E$3:$E$53,Calculations!$A$3:$A$53,$B1394)</f>
        <v>4.0665083749972457E-2</v>
      </c>
      <c r="M1394" s="107">
        <f>M668/SUMIFS(M$3:M$722,$B$3:$B$722,$B1394)*SUMIFS(Calculations!$E$3:$E$53,Calculations!$A$3:$A$53,$B1394)</f>
        <v>4.3688979063498383E-2</v>
      </c>
      <c r="N1394" s="107">
        <f>N668/SUMIFS(N$3:N$722,$B$3:$B$722,$B1394)*SUMIFS(Calculations!$E$3:$E$53,Calculations!$A$3:$A$53,$B1394)</f>
        <v>4.6533681806825065E-2</v>
      </c>
      <c r="O1394" s="107">
        <f>O668/SUMIFS(O$3:O$722,$B$3:$B$722,$B1394)*SUMIFS(Calculations!$E$3:$E$53,Calculations!$A$3:$A$53,$B1394)</f>
        <v>4.5548658110836381E-2</v>
      </c>
      <c r="P1394" s="107">
        <f>P668/SUMIFS(P$3:P$722,$B$3:$B$722,$B1394)*SUMIFS(Calculations!$E$3:$E$53,Calculations!$A$3:$A$53,$B1394)</f>
        <v>4.4588333594175203E-2</v>
      </c>
      <c r="Q1394" s="107">
        <f>Q668/SUMIFS(Q$3:Q$722,$B$3:$B$722,$B1394)*SUMIFS(Calculations!$E$3:$E$53,Calculations!$A$3:$A$53,$B1394)</f>
        <v>4.28808583523662E-2</v>
      </c>
      <c r="R1394" s="107">
        <f>R668/SUMIFS(R$3:R$722,$B$3:$B$722,$B1394)*SUMIFS(Calculations!$E$3:$E$53,Calculations!$A$3:$A$53,$B1394)</f>
        <v>4.1271005228927696E-2</v>
      </c>
    </row>
    <row r="1395" spans="2:18" ht="15.75" customHeight="1">
      <c r="B1395" s="107" t="s">
        <v>582</v>
      </c>
      <c r="C1395" s="107" t="s">
        <v>449</v>
      </c>
      <c r="D1395" s="107" t="s">
        <v>644</v>
      </c>
      <c r="E1395" s="107" t="str">
        <f t="shared" si="310"/>
        <v>onshore wind</v>
      </c>
      <c r="F1395" s="107">
        <f>F669/SUMIFS(F$3:F$722,$B$3:$B$722,$B1395)*SUMIFS(Calculations!$E$3:$E$53,Calculations!$A$3:$A$53,$B1395)</f>
        <v>3.9755689931517138E-2</v>
      </c>
      <c r="G1395" s="107">
        <f>G669/SUMIFS(G$3:G$722,$B$3:$B$722,$B1395)*SUMIFS(Calculations!$E$3:$E$53,Calculations!$A$3:$A$53,$B1395)</f>
        <v>4.1258063961125177E-2</v>
      </c>
      <c r="H1395" s="107">
        <f>H669/SUMIFS(H$3:H$722,$B$3:$B$722,$B1395)*SUMIFS(Calculations!$E$3:$E$53,Calculations!$A$3:$A$53,$B1395)</f>
        <v>4.2781957032164274E-2</v>
      </c>
      <c r="I1395" s="107">
        <f>I669/SUMIFS(I$3:I$722,$B$3:$B$722,$B1395)*SUMIFS(Calculations!$E$3:$E$53,Calculations!$A$3:$A$53,$B1395)</f>
        <v>4.2332438727008412E-2</v>
      </c>
      <c r="J1395" s="107">
        <f>J669/SUMIFS(J$3:J$722,$B$3:$B$722,$B1395)*SUMIFS(Calculations!$E$3:$E$53,Calculations!$A$3:$A$53,$B1395)</f>
        <v>4.189471679956952E-2</v>
      </c>
      <c r="K1395" s="107">
        <f>K669/SUMIFS(K$3:K$722,$B$3:$B$722,$B1395)*SUMIFS(Calculations!$E$3:$E$53,Calculations!$A$3:$A$53,$B1395)</f>
        <v>4.1853932064316764E-2</v>
      </c>
      <c r="L1395" s="107">
        <f>L669/SUMIFS(L$3:L$722,$B$3:$B$722,$B1395)*SUMIFS(Calculations!$E$3:$E$53,Calculations!$A$3:$A$53,$B1395)</f>
        <v>4.181322577698051E-2</v>
      </c>
      <c r="M1395" s="107">
        <f>M669/SUMIFS(M$3:M$722,$B$3:$B$722,$B1395)*SUMIFS(Calculations!$E$3:$E$53,Calculations!$A$3:$A$53,$B1395)</f>
        <v>4.0532387497985892E-2</v>
      </c>
      <c r="N1395" s="107">
        <f>N669/SUMIFS(N$3:N$722,$B$3:$B$722,$B1395)*SUMIFS(Calculations!$E$3:$E$53,Calculations!$A$3:$A$53,$B1395)</f>
        <v>3.9327450227268898E-2</v>
      </c>
      <c r="O1395" s="107">
        <f>O669/SUMIFS(O$3:O$722,$B$3:$B$722,$B1395)*SUMIFS(Calculations!$E$3:$E$53,Calculations!$A$3:$A$53,$B1395)</f>
        <v>3.8817324029703032E-2</v>
      </c>
      <c r="P1395" s="107">
        <f>P669/SUMIFS(P$3:P$722,$B$3:$B$722,$B1395)*SUMIFS(Calculations!$E$3:$E$53,Calculations!$A$3:$A$53,$B1395)</f>
        <v>3.8319989096433284E-2</v>
      </c>
      <c r="Q1395" s="107">
        <f>Q669/SUMIFS(Q$3:Q$722,$B$3:$B$722,$B1395)*SUMIFS(Calculations!$E$3:$E$53,Calculations!$A$3:$A$53,$B1395)</f>
        <v>4.444629941117452E-2</v>
      </c>
      <c r="R1395" s="107">
        <f>R669/SUMIFS(R$3:R$722,$B$3:$B$722,$B1395)*SUMIFS(Calculations!$E$3:$E$53,Calculations!$A$3:$A$53,$B1395)</f>
        <v>5.0222347903034752E-2</v>
      </c>
    </row>
    <row r="1396" spans="2:18" ht="15.75" customHeight="1">
      <c r="B1396" s="107" t="s">
        <v>582</v>
      </c>
      <c r="C1396" s="107" t="s">
        <v>449</v>
      </c>
      <c r="D1396" s="107" t="s">
        <v>645</v>
      </c>
      <c r="E1396" s="107" t="str">
        <f t="shared" si="310"/>
        <v>natural gas nonpeaker</v>
      </c>
      <c r="F1396" s="107">
        <f>F670/SUMIFS(F$3:F$722,$B$3:$B$722,$B1396)*SUMIFS(Calculations!$E$3:$E$53,Calculations!$A$3:$A$53,$B1396)</f>
        <v>3.2601409389444516E-2</v>
      </c>
      <c r="G1396" s="107">
        <f>G670/SUMIFS(G$3:G$722,$B$3:$B$722,$B1396)*SUMIFS(Calculations!$E$3:$E$53,Calculations!$A$3:$A$53,$B1396)</f>
        <v>2.9138542413240903E-2</v>
      </c>
      <c r="H1396" s="107">
        <f>H670/SUMIFS(H$3:H$722,$B$3:$B$722,$B1396)*SUMIFS(Calculations!$E$3:$E$53,Calculations!$A$3:$A$53,$B1396)</f>
        <v>2.562607555281235E-2</v>
      </c>
      <c r="I1396" s="107">
        <f>I670/SUMIFS(I$3:I$722,$B$3:$B$722,$B1396)*SUMIFS(Calculations!$E$3:$E$53,Calculations!$A$3:$A$53,$B1396)</f>
        <v>3.1038798232750839E-2</v>
      </c>
      <c r="J1396" s="107">
        <f>J670/SUMIFS(J$3:J$722,$B$3:$B$722,$B1396)*SUMIFS(Calculations!$E$3:$E$53,Calculations!$A$3:$A$53,$B1396)</f>
        <v>3.6309478819014203E-2</v>
      </c>
      <c r="K1396" s="107">
        <f>K670/SUMIFS(K$3:K$722,$B$3:$B$722,$B1396)*SUMIFS(Calculations!$E$3:$E$53,Calculations!$A$3:$A$53,$B1396)</f>
        <v>3.7577370171068096E-2</v>
      </c>
      <c r="L1396" s="107">
        <f>L670/SUMIFS(L$3:L$722,$B$3:$B$722,$B1396)*SUMIFS(Calculations!$E$3:$E$53,Calculations!$A$3:$A$53,$B1396)</f>
        <v>3.8842822781414515E-2</v>
      </c>
      <c r="M1396" s="107">
        <f>M670/SUMIFS(M$3:M$722,$B$3:$B$722,$B1396)*SUMIFS(Calculations!$E$3:$E$53,Calculations!$A$3:$A$53,$B1396)</f>
        <v>6.2268036616180703E-2</v>
      </c>
      <c r="N1396" s="107">
        <f>N670/SUMIFS(N$3:N$722,$B$3:$B$722,$B1396)*SUMIFS(Calculations!$E$3:$E$53,Calculations!$A$3:$A$53,$B1396)</f>
        <v>8.4305099129787509E-2</v>
      </c>
      <c r="O1396" s="107">
        <f>O670/SUMIFS(O$3:O$722,$B$3:$B$722,$B1396)*SUMIFS(Calculations!$E$3:$E$53,Calculations!$A$3:$A$53,$B1396)</f>
        <v>9.0898458853525696E-2</v>
      </c>
      <c r="P1396" s="107">
        <f>P670/SUMIFS(P$3:P$722,$B$3:$B$722,$B1396)*SUMIFS(Calculations!$E$3:$E$53,Calculations!$A$3:$A$53,$B1396)</f>
        <v>9.7326492022328626E-2</v>
      </c>
      <c r="Q1396" s="107">
        <f>Q670/SUMIFS(Q$3:Q$722,$B$3:$B$722,$B1396)*SUMIFS(Calculations!$E$3:$E$53,Calculations!$A$3:$A$53,$B1396)</f>
        <v>8.4926088482773138E-2</v>
      </c>
      <c r="R1396" s="107">
        <f>R670/SUMIFS(R$3:R$722,$B$3:$B$722,$B1396)*SUMIFS(Calculations!$E$3:$E$53,Calculations!$A$3:$A$53,$B1396)</f>
        <v>7.3234657836375464E-2</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4.4738439774488818E-2</v>
      </c>
      <c r="G1398" s="107">
        <f>G672/SUMIFS(G$3:G$722,$B$3:$B$722,$B1398)*SUMIFS(Calculations!$E$3:$E$53,Calculations!$A$3:$A$53,$B1398)</f>
        <v>4.5056563822052809E-2</v>
      </c>
      <c r="H1398" s="107">
        <f>H672/SUMIFS(H$3:H$722,$B$3:$B$722,$B1398)*SUMIFS(Calculations!$E$3:$E$53,Calculations!$A$3:$A$53,$B1398)</f>
        <v>4.5379244474313657E-2</v>
      </c>
      <c r="I1398" s="107">
        <f>I672/SUMIFS(I$3:I$722,$B$3:$B$722,$B1398)*SUMIFS(Calculations!$E$3:$E$53,Calculations!$A$3:$A$53,$B1398)</f>
        <v>4.4775900882958346E-2</v>
      </c>
      <c r="J1398" s="107">
        <f>J672/SUMIFS(J$3:J$722,$B$3:$B$722,$B1398)*SUMIFS(Calculations!$E$3:$E$53,Calculations!$A$3:$A$53,$B1398)</f>
        <v>4.4188390392980892E-2</v>
      </c>
      <c r="K1398" s="107">
        <f>K672/SUMIFS(K$3:K$722,$B$3:$B$722,$B1398)*SUMIFS(Calculations!$E$3:$E$53,Calculations!$A$3:$A$53,$B1398)</f>
        <v>4.4145852122521957E-2</v>
      </c>
      <c r="L1398" s="107">
        <f>L672/SUMIFS(L$3:L$722,$B$3:$B$722,$B1398)*SUMIFS(Calculations!$E$3:$E$53,Calculations!$A$3:$A$53,$B1398)</f>
        <v>4.4103395672839024E-2</v>
      </c>
      <c r="M1398" s="107">
        <f>M672/SUMIFS(M$3:M$722,$B$3:$B$722,$B1398)*SUMIFS(Calculations!$E$3:$E$53,Calculations!$A$3:$A$53,$B1398)</f>
        <v>4.275673659880308E-2</v>
      </c>
      <c r="N1398" s="107">
        <f>N672/SUMIFS(N$3:N$722,$B$3:$B$722,$B1398)*SUMIFS(Calculations!$E$3:$E$53,Calculations!$A$3:$A$53,$B1398)</f>
        <v>4.1489878997913128E-2</v>
      </c>
      <c r="O1398" s="107">
        <f>O672/SUMIFS(O$3:O$722,$B$3:$B$722,$B1398)*SUMIFS(Calculations!$E$3:$E$53,Calculations!$A$3:$A$53,$B1398)</f>
        <v>4.0963101347011012E-2</v>
      </c>
      <c r="P1398" s="107">
        <f>P672/SUMIFS(P$3:P$722,$B$3:$B$722,$B1398)*SUMIFS(Calculations!$E$3:$E$53,Calculations!$A$3:$A$53,$B1398)</f>
        <v>4.0449532490697646E-2</v>
      </c>
      <c r="Q1398" s="107">
        <f>Q672/SUMIFS(Q$3:Q$722,$B$3:$B$722,$B1398)*SUMIFS(Calculations!$E$3:$E$53,Calculations!$A$3:$A$53,$B1398)</f>
        <v>3.9259186340401986E-2</v>
      </c>
      <c r="R1398" s="107">
        <f>R672/SUMIFS(R$3:R$722,$B$3:$B$722,$B1398)*SUMIFS(Calculations!$E$3:$E$53,Calculations!$A$3:$A$53,$B1398)</f>
        <v>3.8136896294195387E-2</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1.4965481236116508E-3</v>
      </c>
      <c r="G1400" s="107">
        <f>G674/SUMIFS(G$3:G$722,$B$3:$B$722,$B1400)*SUMIFS(Calculations!$E$3:$E$53,Calculations!$A$3:$A$53,$B1400)</f>
        <v>1.5071897094348808E-3</v>
      </c>
      <c r="H1400" s="107">
        <f>H674/SUMIFS(H$3:H$722,$B$3:$B$722,$B1400)*SUMIFS(Calculations!$E$3:$E$53,Calculations!$A$3:$A$53,$B1400)</f>
        <v>1.5179837185040602E-3</v>
      </c>
      <c r="I1400" s="107">
        <f>I674/SUMIFS(I$3:I$722,$B$3:$B$722,$B1400)*SUMIFS(Calculations!$E$3:$E$53,Calculations!$A$3:$A$53,$B1400)</f>
        <v>1.4978012373069668E-3</v>
      </c>
      <c r="J1400" s="107">
        <f>J674/SUMIFS(J$3:J$722,$B$3:$B$722,$B1400)*SUMIFS(Calculations!$E$3:$E$53,Calculations!$A$3:$A$53,$B1400)</f>
        <v>1.4781483900952656E-3</v>
      </c>
      <c r="K1400" s="107">
        <f>K674/SUMIFS(K$3:K$722,$B$3:$B$722,$B1400)*SUMIFS(Calculations!$E$3:$E$53,Calculations!$A$3:$A$53,$B1400)</f>
        <v>1.4767254399620491E-3</v>
      </c>
      <c r="L1400" s="107">
        <f>L674/SUMIFS(L$3:L$722,$B$3:$B$722,$B1400)*SUMIFS(Calculations!$E$3:$E$53,Calculations!$A$3:$A$53,$B1400)</f>
        <v>1.4753052268203198E-3</v>
      </c>
      <c r="M1400" s="107">
        <f>M674/SUMIFS(M$3:M$722,$B$3:$B$722,$B1400)*SUMIFS(Calculations!$E$3:$E$53,Calculations!$A$3:$A$53,$B1400)</f>
        <v>1.4302580566339712E-3</v>
      </c>
      <c r="N1400" s="107">
        <f>N674/SUMIFS(N$3:N$722,$B$3:$B$722,$B1400)*SUMIFS(Calculations!$E$3:$E$53,Calculations!$A$3:$A$53,$B1400)</f>
        <v>1.3878803301184362E-3</v>
      </c>
      <c r="O1400" s="107">
        <f>O674/SUMIFS(O$3:O$722,$B$3:$B$722,$B1400)*SUMIFS(Calculations!$E$3:$E$53,Calculations!$A$3:$A$53,$B1400)</f>
        <v>1.3702590606018438E-3</v>
      </c>
      <c r="P1400" s="107">
        <f>P674/SUMIFS(P$3:P$722,$B$3:$B$722,$B1400)*SUMIFS(Calculations!$E$3:$E$53,Calculations!$A$3:$A$53,$B1400)</f>
        <v>1.3530796392332107E-3</v>
      </c>
      <c r="Q1400" s="107">
        <f>Q674/SUMIFS(Q$3:Q$722,$B$3:$B$722,$B1400)*SUMIFS(Calculations!$E$3:$E$53,Calculations!$A$3:$A$53,$B1400)</f>
        <v>1.3132613016547704E-3</v>
      </c>
      <c r="R1400" s="107">
        <f>R674/SUMIFS(R$3:R$722,$B$3:$B$722,$B1400)*SUMIFS(Calculations!$E$3:$E$53,Calculations!$A$3:$A$53,$B1400)</f>
        <v>1.2757195127308695E-3</v>
      </c>
    </row>
    <row r="1401" spans="2:18" ht="15.75" customHeight="1">
      <c r="B1401" s="107" t="s">
        <v>582</v>
      </c>
      <c r="C1401" s="107" t="s">
        <v>449</v>
      </c>
      <c r="D1401" s="107" t="s">
        <v>650</v>
      </c>
      <c r="E1401" s="107" t="str">
        <f t="shared" si="310"/>
        <v>solar PV</v>
      </c>
      <c r="F1401" s="107">
        <f>F675/SUMIFS(F$3:F$722,$B$3:$B$722,$B1401)*SUMIFS(Calculations!$E$3:$E$53,Calculations!$A$3:$A$53,$B1401)</f>
        <v>8.1421422512131705E-4</v>
      </c>
      <c r="G1401" s="107">
        <f>G675/SUMIFS(G$3:G$722,$B$3:$B$722,$B1401)*SUMIFS(Calculations!$E$3:$E$53,Calculations!$A$3:$A$53,$B1401)</f>
        <v>8.7967099312479403E-4</v>
      </c>
      <c r="H1401" s="107">
        <f>H675/SUMIFS(H$3:H$722,$B$3:$B$722,$B1401)*SUMIFS(Calculations!$E$3:$E$53,Calculations!$A$3:$A$53,$B1401)</f>
        <v>9.4606532186537761E-4</v>
      </c>
      <c r="I1401" s="107">
        <f>I675/SUMIFS(I$3:I$722,$B$3:$B$722,$B1401)*SUMIFS(Calculations!$E$3:$E$53,Calculations!$A$3:$A$53,$B1401)</f>
        <v>9.5204207882558436E-4</v>
      </c>
      <c r="J1401" s="107">
        <f>J675/SUMIFS(J$3:J$722,$B$3:$B$722,$B1401)*SUMIFS(Calculations!$E$3:$E$53,Calculations!$A$3:$A$53,$B1401)</f>
        <v>9.578619921560296E-4</v>
      </c>
      <c r="K1401" s="107">
        <f>K675/SUMIFS(K$3:K$722,$B$3:$B$722,$B1401)*SUMIFS(Calculations!$E$3:$E$53,Calculations!$A$3:$A$53,$B1401)</f>
        <v>9.6777849419567611E-4</v>
      </c>
      <c r="L1401" s="107">
        <f>L675/SUMIFS(L$3:L$722,$B$3:$B$722,$B1401)*SUMIFS(Calculations!$E$3:$E$53,Calculations!$A$3:$A$53,$B1401)</f>
        <v>9.7767592221365842E-4</v>
      </c>
      <c r="M1401" s="107">
        <f>M675/SUMIFS(M$3:M$722,$B$3:$B$722,$B1401)*SUMIFS(Calculations!$E$3:$E$53,Calculations!$A$3:$A$53,$B1401)</f>
        <v>9.9007072284292247E-4</v>
      </c>
      <c r="N1401" s="107">
        <f>N675/SUMIFS(N$3:N$722,$B$3:$B$722,$B1401)*SUMIFS(Calculations!$E$3:$E$53,Calculations!$A$3:$A$53,$B1401)</f>
        <v>1.0017310217941922E-3</v>
      </c>
      <c r="O1401" s="107">
        <f>O675/SUMIFS(O$3:O$722,$B$3:$B$722,$B1401)*SUMIFS(Calculations!$E$3:$E$53,Calculations!$A$3:$A$53,$B1401)</f>
        <v>1.085499935005265E-3</v>
      </c>
      <c r="P1401" s="107">
        <f>P675/SUMIFS(P$3:P$722,$B$3:$B$722,$B1401)*SUMIFS(Calculations!$E$3:$E$53,Calculations!$A$3:$A$53,$B1401)</f>
        <v>1.1671683673670987E-3</v>
      </c>
      <c r="Q1401" s="107">
        <f>Q675/SUMIFS(Q$3:Q$722,$B$3:$B$722,$B1401)*SUMIFS(Calculations!$E$3:$E$53,Calculations!$A$3:$A$53,$B1401)</f>
        <v>1.370631349125439E-3</v>
      </c>
      <c r="R1401" s="107">
        <f>R675/SUMIFS(R$3:R$722,$B$3:$B$722,$B1401)*SUMIFS(Calculations!$E$3:$E$53,Calculations!$A$3:$A$53,$B1401)</f>
        <v>1.562461665997706E-3</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1.8041353359889463E-4</v>
      </c>
      <c r="G1403" s="107">
        <f>G677/SUMIFS(G$3:G$722,$B$3:$B$722,$B1403)*SUMIFS(Calculations!$E$3:$E$53,Calculations!$A$3:$A$53,$B1403)</f>
        <v>1.8169640988678271E-4</v>
      </c>
      <c r="H1403" s="107">
        <f>H677/SUMIFS(H$3:H$722,$B$3:$B$722,$B1403)*SUMIFS(Calculations!$E$3:$E$53,Calculations!$A$3:$A$53,$B1403)</f>
        <v>1.8299766127131519E-4</v>
      </c>
      <c r="I1403" s="107">
        <f>I677/SUMIFS(I$3:I$722,$B$3:$B$722,$B1403)*SUMIFS(Calculations!$E$3:$E$53,Calculations!$A$3:$A$53,$B1403)</f>
        <v>1.8056460035458809E-4</v>
      </c>
      <c r="J1403" s="107">
        <f>J677/SUMIFS(J$3:J$722,$B$3:$B$722,$B1403)*SUMIFS(Calculations!$E$3:$E$53,Calculations!$A$3:$A$53,$B1403)</f>
        <v>1.7819538846303498E-4</v>
      </c>
      <c r="K1403" s="107">
        <f>K677/SUMIFS(K$3:K$722,$B$3:$B$722,$B1403)*SUMIFS(Calculations!$E$3:$E$53,Calculations!$A$3:$A$53,$B1403)</f>
        <v>1.7714253127538391E-4</v>
      </c>
      <c r="L1403" s="107">
        <f>L677/SUMIFS(L$3:L$722,$B$3:$B$722,$B1403)*SUMIFS(Calculations!$E$3:$E$53,Calculations!$A$3:$A$53,$B1403)</f>
        <v>1.760916992192486E-4</v>
      </c>
      <c r="M1403" s="107">
        <f>M677/SUMIFS(M$3:M$722,$B$3:$B$722,$B1403)*SUMIFS(Calculations!$E$3:$E$53,Calculations!$A$3:$A$53,$B1403)</f>
        <v>1.698617885774337E-4</v>
      </c>
      <c r="N1403" s="107">
        <f>N677/SUMIFS(N$3:N$722,$B$3:$B$722,$B1403)*SUMIFS(Calculations!$E$3:$E$53,Calculations!$A$3:$A$53,$B1403)</f>
        <v>1.6400105529934073E-4</v>
      </c>
      <c r="O1403" s="107">
        <f>O677/SUMIFS(O$3:O$722,$B$3:$B$722,$B1403)*SUMIFS(Calculations!$E$3:$E$53,Calculations!$A$3:$A$53,$B1403)</f>
        <v>1.6110992793622367E-4</v>
      </c>
      <c r="P1403" s="107">
        <f>P677/SUMIFS(P$3:P$722,$B$3:$B$722,$B1403)*SUMIFS(Calculations!$E$3:$E$53,Calculations!$A$3:$A$53,$B1403)</f>
        <v>1.5829129474100449E-4</v>
      </c>
      <c r="Q1403" s="107">
        <f>Q677/SUMIFS(Q$3:Q$722,$B$3:$B$722,$B1403)*SUMIFS(Calculations!$E$3:$E$53,Calculations!$A$3:$A$53,$B1403)</f>
        <v>1.9343855640637089E-2</v>
      </c>
      <c r="R1403" s="107">
        <f>R677/SUMIFS(R$3:R$722,$B$3:$B$722,$B1403)*SUMIFS(Calculations!$E$3:$E$53,Calculations!$A$3:$A$53,$B1403)</f>
        <v>3.7432516565786687E-2</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0.25824446801977796</v>
      </c>
      <c r="G1435" s="107">
        <f>G709/SUMIFS(G$3:G$722,$B$3:$B$722,$B1435)*SUMIFS(Calculations!$E$3:$E$53,Calculations!$A$3:$A$53,$B1435)</f>
        <v>0.25072328468329824</v>
      </c>
      <c r="H1435" s="107">
        <f>H709/SUMIFS(H$3:H$722,$B$3:$B$722,$B1435)*SUMIFS(Calculations!$E$3:$E$53,Calculations!$A$3:$A$53,$B1435)</f>
        <v>0.24366128122913905</v>
      </c>
      <c r="I1435" s="107">
        <f>I709/SUMIFS(I$3:I$722,$B$3:$B$722,$B1435)*SUMIFS(Calculations!$E$3:$E$53,Calculations!$A$3:$A$53,$B1435)</f>
        <v>0.24639821899148695</v>
      </c>
      <c r="J1435" s="107">
        <f>J709/SUMIFS(J$3:J$722,$B$3:$B$722,$B1435)*SUMIFS(Calculations!$E$3:$E$53,Calculations!$A$3:$A$53,$B1435)</f>
        <v>0.24893680396217391</v>
      </c>
      <c r="K1435" s="107">
        <f>K709/SUMIFS(K$3:K$722,$B$3:$B$722,$B1435)*SUMIFS(Calculations!$E$3:$E$53,Calculations!$A$3:$A$53,$B1435)</f>
        <v>0.2494631754591374</v>
      </c>
      <c r="L1435" s="107">
        <f>L709/SUMIFS(L$3:L$722,$B$3:$B$722,$B1435)*SUMIFS(Calculations!$E$3:$E$53,Calculations!$A$3:$A$53,$B1435)</f>
        <v>0.24997809444969377</v>
      </c>
      <c r="M1435" s="107">
        <f>M709/SUMIFS(M$3:M$722,$B$3:$B$722,$B1435)*SUMIFS(Calculations!$E$3:$E$53,Calculations!$A$3:$A$53,$B1435)</f>
        <v>0.25031149845788647</v>
      </c>
      <c r="N1435" s="107">
        <f>N709/SUMIFS(N$3:N$722,$B$3:$B$722,$B1435)*SUMIFS(Calculations!$E$3:$E$53,Calculations!$A$3:$A$53,$B1435)</f>
        <v>0.25064120951727686</v>
      </c>
      <c r="O1435" s="107">
        <f>O709/SUMIFS(O$3:O$722,$B$3:$B$722,$B1435)*SUMIFS(Calculations!$E$3:$E$53,Calculations!$A$3:$A$53,$B1435)</f>
        <v>0.24563181270321952</v>
      </c>
      <c r="P1435" s="107">
        <f>P709/SUMIFS(P$3:P$722,$B$3:$B$722,$B1435)*SUMIFS(Calculations!$E$3:$E$53,Calculations!$A$3:$A$53,$B1435)</f>
        <v>0.24038514951031895</v>
      </c>
      <c r="Q1435" s="107">
        <f>Q709/SUMIFS(Q$3:Q$722,$B$3:$B$722,$B1435)*SUMIFS(Calculations!$E$3:$E$53,Calculations!$A$3:$A$53,$B1435)</f>
        <v>0.24087979101219006</v>
      </c>
      <c r="R1435" s="107">
        <f>R709/SUMIFS(R$3:R$722,$B$3:$B$722,$B1435)*SUMIFS(Calculations!$E$3:$E$53,Calculations!$A$3:$A$53,$B1435)</f>
        <v>0.24137876689576573</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5.2657132131553154E-3</v>
      </c>
      <c r="G1438" s="107">
        <f>G712/SUMIFS(G$3:G$722,$B$3:$B$722,$B1438)*SUMIFS(Calculations!$E$3:$E$53,Calculations!$A$3:$A$53,$B1438)</f>
        <v>5.0999120334637394E-3</v>
      </c>
      <c r="H1438" s="107">
        <f>H712/SUMIFS(H$3:H$722,$B$3:$B$722,$B1438)*SUMIFS(Calculations!$E$3:$E$53,Calculations!$A$3:$A$53,$B1438)</f>
        <v>4.9442332723828265E-3</v>
      </c>
      <c r="I1438" s="107">
        <f>I712/SUMIFS(I$3:I$722,$B$3:$B$722,$B1438)*SUMIFS(Calculations!$E$3:$E$53,Calculations!$A$3:$A$53,$B1438)</f>
        <v>4.7583365334570452E-3</v>
      </c>
      <c r="J1438" s="107">
        <f>J712/SUMIFS(J$3:J$722,$B$3:$B$722,$B1438)*SUMIFS(Calculations!$E$3:$E$53,Calculations!$A$3:$A$53,$B1438)</f>
        <v>4.5859122006757722E-3</v>
      </c>
      <c r="K1438" s="107">
        <f>K712/SUMIFS(K$3:K$722,$B$3:$B$722,$B1438)*SUMIFS(Calculations!$E$3:$E$53,Calculations!$A$3:$A$53,$B1438)</f>
        <v>4.535474604740462E-3</v>
      </c>
      <c r="L1438" s="107">
        <f>L712/SUMIFS(L$3:L$722,$B$3:$B$722,$B1438)*SUMIFS(Calculations!$E$3:$E$53,Calculations!$A$3:$A$53,$B1438)</f>
        <v>4.4861344027444924E-3</v>
      </c>
      <c r="M1438" s="107">
        <f>M712/SUMIFS(M$3:M$722,$B$3:$B$722,$B1438)*SUMIFS(Calculations!$E$3:$E$53,Calculations!$A$3:$A$53,$B1438)</f>
        <v>4.4611507076373954E-3</v>
      </c>
      <c r="N1438" s="107">
        <f>N712/SUMIFS(N$3:N$722,$B$3:$B$722,$B1438)*SUMIFS(Calculations!$E$3:$E$53,Calculations!$A$3:$A$53,$B1438)</f>
        <v>4.436443744377112E-3</v>
      </c>
      <c r="O1438" s="107">
        <f>O712/SUMIFS(O$3:O$722,$B$3:$B$722,$B1438)*SUMIFS(Calculations!$E$3:$E$53,Calculations!$A$3:$A$53,$B1438)</f>
        <v>4.5390775961150782E-3</v>
      </c>
      <c r="P1438" s="107">
        <f>P712/SUMIFS(P$3:P$722,$B$3:$B$722,$B1438)*SUMIFS(Calculations!$E$3:$E$53,Calculations!$A$3:$A$53,$B1438)</f>
        <v>4.6465726244083235E-3</v>
      </c>
      <c r="Q1438" s="107">
        <f>Q712/SUMIFS(Q$3:Q$722,$B$3:$B$722,$B1438)*SUMIFS(Calculations!$E$3:$E$53,Calculations!$A$3:$A$53,$B1438)</f>
        <v>4.6668420154913261E-3</v>
      </c>
      <c r="R1438" s="107">
        <f>R712/SUMIFS(R$3:R$722,$B$3:$B$722,$B1438)*SUMIFS(Calculations!$E$3:$E$53,Calculations!$A$3:$A$53,$B1438)</f>
        <v>4.6872890206191295E-3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2.7013394107913889E-2</v>
      </c>
      <c r="G1440" s="107">
        <f>G714/SUMIFS(G$3:G$722,$B$3:$B$722,$B1440)*SUMIFS(Calculations!$E$3:$E$53,Calculations!$A$3:$A$53,$B1440)</f>
        <v>3.5068419489786777E-2</v>
      </c>
      <c r="H1440" s="107">
        <f>H714/SUMIFS(H$3:H$722,$B$3:$B$722,$B1440)*SUMIFS(Calculations!$E$3:$E$53,Calculations!$A$3:$A$53,$B1440)</f>
        <v>4.263167310630489E-2</v>
      </c>
      <c r="I1440" s="107">
        <f>I714/SUMIFS(I$3:I$722,$B$3:$B$722,$B1440)*SUMIFS(Calculations!$E$3:$E$53,Calculations!$A$3:$A$53,$B1440)</f>
        <v>4.1040694938484661E-2</v>
      </c>
      <c r="J1440" s="107">
        <f>J714/SUMIFS(J$3:J$722,$B$3:$B$722,$B1440)*SUMIFS(Calculations!$E$3:$E$53,Calculations!$A$3:$A$53,$B1440)</f>
        <v>3.9565018976436182E-2</v>
      </c>
      <c r="K1440" s="107">
        <f>K714/SUMIFS(K$3:K$722,$B$3:$B$722,$B1440)*SUMIFS(Calculations!$E$3:$E$53,Calculations!$A$3:$A$53,$B1440)</f>
        <v>3.9181628256937065E-2</v>
      </c>
      <c r="L1440" s="107">
        <f>L714/SUMIFS(L$3:L$722,$B$3:$B$722,$B1440)*SUMIFS(Calculations!$E$3:$E$53,Calculations!$A$3:$A$53,$B1440)</f>
        <v>3.8806579145402705E-2</v>
      </c>
      <c r="M1440" s="107">
        <f>M714/SUMIFS(M$3:M$722,$B$3:$B$722,$B1440)*SUMIFS(Calculations!$E$3:$E$53,Calculations!$A$3:$A$53,$B1440)</f>
        <v>3.8595950618316027E-2</v>
      </c>
      <c r="N1440" s="107">
        <f>N714/SUMIFS(N$3:N$722,$B$3:$B$722,$B1440)*SUMIFS(Calculations!$E$3:$E$53,Calculations!$A$3:$A$53,$B1440)</f>
        <v>3.838765511767088E-2</v>
      </c>
      <c r="O1440" s="107">
        <f>O714/SUMIFS(O$3:O$722,$B$3:$B$722,$B1440)*SUMIFS(Calculations!$E$3:$E$53,Calculations!$A$3:$A$53,$B1440)</f>
        <v>4.3571272063731521E-2</v>
      </c>
      <c r="P1440" s="107">
        <f>P714/SUMIFS(P$3:P$722,$B$3:$B$722,$B1440)*SUMIFS(Calculations!$E$3:$E$53,Calculations!$A$3:$A$53,$B1440)</f>
        <v>4.9000407196462967E-2</v>
      </c>
      <c r="Q1440" s="107">
        <f>Q714/SUMIFS(Q$3:Q$722,$B$3:$B$722,$B1440)*SUMIFS(Calculations!$E$3:$E$53,Calculations!$A$3:$A$53,$B1440)</f>
        <v>4.8557862391221375E-2</v>
      </c>
      <c r="R1440" s="107">
        <f>R714/SUMIFS(R$3:R$722,$B$3:$B$722,$B1440)*SUMIFS(Calculations!$E$3:$E$53,Calculations!$A$3:$A$53,$B1440)</f>
        <v>4.8111439710589093E-2</v>
      </c>
    </row>
    <row r="1441" spans="2:18" ht="15.75" customHeight="1">
      <c r="B1441" s="107" t="s">
        <v>585</v>
      </c>
      <c r="C1441" s="107" t="s">
        <v>449</v>
      </c>
      <c r="D1441" s="107" t="s">
        <v>645</v>
      </c>
      <c r="E1441" s="107" t="str">
        <f t="shared" si="311"/>
        <v>natural gas nonpeaker</v>
      </c>
      <c r="F1441" s="107">
        <f>F715/SUMIFS(F$3:F$722,$B$3:$B$722,$B1441)*SUMIFS(Calculations!$E$3:$E$53,Calculations!$A$3:$A$53,$B1441)</f>
        <v>4.682756949251984E-3</v>
      </c>
      <c r="G1441" s="107">
        <f>G715/SUMIFS(G$3:G$722,$B$3:$B$722,$B1441)*SUMIFS(Calculations!$E$3:$E$53,Calculations!$A$3:$A$53,$B1441)</f>
        <v>4.3488844214403036E-3</v>
      </c>
      <c r="H1441" s="107">
        <f>H715/SUMIFS(H$3:H$722,$B$3:$B$722,$B1441)*SUMIFS(Calculations!$E$3:$E$53,Calculations!$A$3:$A$53,$B1441)</f>
        <v>4.0353953281457768E-3</v>
      </c>
      <c r="I1441" s="107">
        <f>I715/SUMIFS(I$3:I$722,$B$3:$B$722,$B1441)*SUMIFS(Calculations!$E$3:$E$53,Calculations!$A$3:$A$53,$B1441)</f>
        <v>3.1131835089666924E-3</v>
      </c>
      <c r="J1441" s="107">
        <f>J715/SUMIFS(J$3:J$722,$B$3:$B$722,$B1441)*SUMIFS(Calculations!$E$3:$E$53,Calculations!$A$3:$A$53,$B1441)</f>
        <v>2.2578067093314792E-3</v>
      </c>
      <c r="K1441" s="107">
        <f>K715/SUMIFS(K$3:K$722,$B$3:$B$722,$B1441)*SUMIFS(Calculations!$E$3:$E$53,Calculations!$A$3:$A$53,$B1441)</f>
        <v>2.1708017879619288E-3</v>
      </c>
      <c r="L1441" s="107">
        <f>L715/SUMIFS(L$3:L$722,$B$3:$B$722,$B1441)*SUMIFS(Calculations!$E$3:$E$53,Calculations!$A$3:$A$53,$B1441)</f>
        <v>2.0856898726255425E-3</v>
      </c>
      <c r="M1441" s="107">
        <f>M715/SUMIFS(M$3:M$722,$B$3:$B$722,$B1441)*SUMIFS(Calculations!$E$3:$E$53,Calculations!$A$3:$A$53,$B1441)</f>
        <v>1.979463231801923E-3</v>
      </c>
      <c r="N1441" s="107">
        <f>N715/SUMIFS(N$3:N$722,$B$3:$B$722,$B1441)*SUMIFS(Calculations!$E$3:$E$53,Calculations!$A$3:$A$53,$B1441)</f>
        <v>1.8744132101441156E-3</v>
      </c>
      <c r="O1441" s="107">
        <f>O715/SUMIFS(O$3:O$722,$B$3:$B$722,$B1441)*SUMIFS(Calculations!$E$3:$E$53,Calculations!$A$3:$A$53,$B1441)</f>
        <v>1.5589513116285507E-3</v>
      </c>
      <c r="P1441" s="107">
        <f>P715/SUMIFS(P$3:P$722,$B$3:$B$722,$B1441)*SUMIFS(Calculations!$E$3:$E$53,Calculations!$A$3:$A$53,$B1441)</f>
        <v>1.2285477933727123E-3</v>
      </c>
      <c r="Q1441" s="107">
        <f>Q715/SUMIFS(Q$3:Q$722,$B$3:$B$722,$B1441)*SUMIFS(Calculations!$E$3:$E$53,Calculations!$A$3:$A$53,$B1441)</f>
        <v>1.1345835003332186E-3</v>
      </c>
      <c r="R1441" s="107">
        <f>R715/SUMIFS(R$3:R$722,$B$3:$B$722,$B1441)*SUMIFS(Calculations!$E$3:$E$53,Calculations!$A$3:$A$53,$B1441)</f>
        <v>1.0397958289255558E-3</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3.8323023153009031E-6</v>
      </c>
      <c r="N1442" s="107">
        <f>N716/SUMIFS(N$3:N$722,$B$3:$B$722,$B1442)*SUMIFS(Calculations!$E$3:$E$53,Calculations!$A$3:$A$53,$B1442)</f>
        <v>7.6221561419890639E-6</v>
      </c>
      <c r="O1442" s="107">
        <f>O716/SUMIFS(O$3:O$722,$B$3:$B$722,$B1442)*SUMIFS(Calculations!$E$3:$E$53,Calculations!$A$3:$A$53,$B1442)</f>
        <v>3.8992445494258234E-6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3.0527789986467363E-5</v>
      </c>
      <c r="G1446" s="107">
        <f>G720/SUMIFS(G$3:G$722,$B$3:$B$722,$B1446)*SUMIFS(Calculations!$E$3:$E$53,Calculations!$A$3:$A$53,$B1446)</f>
        <v>3.8623068711917232E-5</v>
      </c>
      <c r="H1446" s="107">
        <f>H720/SUMIFS(H$3:H$722,$B$3:$B$722,$B1446)*SUMIFS(Calculations!$E$3:$E$53,Calculations!$A$3:$A$53,$B1446)</f>
        <v>4.6224118143091708E-5</v>
      </c>
      <c r="I1446" s="107">
        <f>I720/SUMIFS(I$3:I$722,$B$3:$B$722,$B1446)*SUMIFS(Calculations!$E$3:$E$53,Calculations!$A$3:$A$53,$B1446)</f>
        <v>5.561444611605691E-5</v>
      </c>
      <c r="J1446" s="107">
        <f>J720/SUMIFS(J$3:J$722,$B$3:$B$722,$B1446)*SUMIFS(Calculations!$E$3:$E$53,Calculations!$A$3:$A$53,$B1446)</f>
        <v>6.4324233305934823E-5</v>
      </c>
      <c r="K1446" s="107">
        <f>K720/SUMIFS(K$3:K$722,$B$3:$B$722,$B1446)*SUMIFS(Calculations!$E$3:$E$53,Calculations!$A$3:$A$53,$B1446)</f>
        <v>7.7099189214390455E-5</v>
      </c>
      <c r="L1446" s="107">
        <f>L720/SUMIFS(L$3:L$722,$B$3:$B$722,$B1446)*SUMIFS(Calculations!$E$3:$E$53,Calculations!$A$3:$A$53,$B1446)</f>
        <v>8.9596194539965965E-5</v>
      </c>
      <c r="M1446" s="107">
        <f>M720/SUMIFS(M$3:M$722,$B$3:$B$722,$B1446)*SUMIFS(Calculations!$E$3:$E$53,Calculations!$A$3:$A$53,$B1446)</f>
        <v>1.0596030734842084E-4</v>
      </c>
      <c r="N1446" s="107">
        <f>N720/SUMIFS(N$3:N$722,$B$3:$B$722,$B1446)*SUMIFS(Calculations!$E$3:$E$53,Calculations!$A$3:$A$53,$B1446)</f>
        <v>1.2214316309543932E-4</v>
      </c>
      <c r="O1446" s="107">
        <f>O720/SUMIFS(O$3:O$722,$B$3:$B$722,$B1446)*SUMIFS(Calculations!$E$3:$E$53,Calculations!$A$3:$A$53,$B1446)</f>
        <v>1.4478169727322808E-4</v>
      </c>
      <c r="P1446" s="107">
        <f>P720/SUMIFS(P$3:P$722,$B$3:$B$722,$B1446)*SUMIFS(Calculations!$E$3:$E$53,Calculations!$A$3:$A$53,$B1446)</f>
        <v>1.6849248889558744E-4</v>
      </c>
      <c r="Q1446" s="107">
        <f>Q720/SUMIFS(Q$3:Q$722,$B$3:$B$722,$B1446)*SUMIFS(Calculations!$E$3:$E$53,Calculations!$A$3:$A$53,$B1446)</f>
        <v>1.9083145557541203E-4</v>
      </c>
      <c r="R1446" s="107">
        <f>R720/SUMIFS(R$3:R$722,$B$3:$B$722,$B1446)*SUMIFS(Calculations!$E$3:$E$53,Calculations!$A$3:$A$53,$B1446)</f>
        <v>2.1336617131412306E-4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1.3252619001367046E-3</v>
      </c>
      <c r="G1448" s="107">
        <f>G722/SUMIFS(G$3:G$722,$B$3:$B$722,$B1448)*SUMIFS(Calculations!$E$3:$E$53,Calculations!$A$3:$A$53,$B1448)</f>
        <v>1.2829982835213423E-3</v>
      </c>
      <c r="H1448" s="107">
        <f>H722/SUMIFS(H$3:H$722,$B$3:$B$722,$B1448)*SUMIFS(Calculations!$E$3:$E$53,Calculations!$A$3:$A$53,$B1448)</f>
        <v>1.2433149261066505E-3</v>
      </c>
      <c r="I1448" s="107">
        <f>I722/SUMIFS(I$3:I$722,$B$3:$B$722,$B1448)*SUMIFS(Calculations!$E$3:$E$53,Calculations!$A$3:$A$53,$B1448)</f>
        <v>1.1960735617108998E-3</v>
      </c>
      <c r="J1448" s="107">
        <f>J722/SUMIFS(J$3:J$722,$B$3:$B$722,$B1448)*SUMIFS(Calculations!$E$3:$E$53,Calculations!$A$3:$A$53,$B1448)</f>
        <v>1.1522558982990285E-3</v>
      </c>
      <c r="K1448" s="107">
        <f>K722/SUMIFS(K$3:K$722,$B$3:$B$722,$B1448)*SUMIFS(Calculations!$E$3:$E$53,Calculations!$A$3:$A$53,$B1448)</f>
        <v>1.13394268223109E-3</v>
      </c>
      <c r="L1448" s="107">
        <f>L722/SUMIFS(L$3:L$722,$B$3:$B$722,$B1448)*SUMIFS(Calculations!$E$3:$E$53,Calculations!$A$3:$A$53,$B1448)</f>
        <v>1.1160279152158893E-3</v>
      </c>
      <c r="M1448" s="107">
        <f>M722/SUMIFS(M$3:M$722,$B$3:$B$722,$B1448)*SUMIFS(Calculations!$E$3:$E$53,Calculations!$A$3:$A$53,$B1448)</f>
        <v>1.1042663549168115E-3</v>
      </c>
      <c r="N1448" s="107">
        <f>N722/SUMIFS(N$3:N$722,$B$3:$B$722,$B1448)*SUMIFS(Calculations!$E$3:$E$53,Calculations!$A$3:$A$53,$B1448)</f>
        <v>1.092635071515887E-3</v>
      </c>
      <c r="O1448" s="107">
        <f>O722/SUMIFS(O$3:O$722,$B$3:$B$722,$B1448)*SUMIFS(Calculations!$E$3:$E$53,Calculations!$A$3:$A$53,$B1448)</f>
        <v>1.112327363704999E-3</v>
      </c>
      <c r="P1448" s="107">
        <f>P722/SUMIFS(P$3:P$722,$B$3:$B$722,$B1448)*SUMIFS(Calculations!$E$3:$E$53,Calculations!$A$3:$A$53,$B1448)</f>
        <v>1.132952366763755E-3</v>
      </c>
      <c r="Q1448" s="107">
        <f>Q722/SUMIFS(Q$3:Q$722,$B$3:$B$722,$B1448)*SUMIFS(Calculations!$E$3:$E$53,Calculations!$A$3:$A$53,$B1448)</f>
        <v>1.1322116054109279E-3</v>
      </c>
      <c r="R1448" s="107">
        <f>R722/SUMIFS(R$3:R$722,$B$3:$B$722,$B1448)*SUMIFS(Calculations!$E$3:$E$53,Calculations!$A$3:$A$53,$B1448)</f>
        <v>1.1314643530086377E-3</v>
      </c>
    </row>
    <row r="1449" spans="2:18" ht="15.75" customHeight="1">
      <c r="B1449" s="107" t="s">
        <v>618</v>
      </c>
      <c r="F1449" s="95">
        <f t="shared" ref="F1449:R1449" si="312">SUM(F729:F1448)</f>
        <v>1</v>
      </c>
      <c r="G1449" s="95">
        <f t="shared" si="312"/>
        <v>0.99999999999999978</v>
      </c>
      <c r="H1449" s="95">
        <f t="shared" si="312"/>
        <v>0.99999999999999989</v>
      </c>
      <c r="I1449" s="95">
        <f t="shared" si="312"/>
        <v>0.99999999999999989</v>
      </c>
      <c r="J1449" s="95">
        <f t="shared" si="312"/>
        <v>1.0000000000000002</v>
      </c>
      <c r="K1449" s="95">
        <f t="shared" si="312"/>
        <v>1</v>
      </c>
      <c r="L1449" s="95">
        <f t="shared" si="312"/>
        <v>1</v>
      </c>
      <c r="M1449" s="95">
        <f t="shared" si="312"/>
        <v>1.0000000000000002</v>
      </c>
      <c r="N1449" s="95">
        <f t="shared" si="312"/>
        <v>1.0000000000000002</v>
      </c>
      <c r="O1449" s="95">
        <f t="shared" si="312"/>
        <v>1.0000000000000002</v>
      </c>
      <c r="P1449" s="95">
        <f t="shared" si="312"/>
        <v>1</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f t="shared" si="0"/>
        <v>2843</v>
      </c>
      <c r="M11" s="91" t="str">
        <f t="shared" si="1"/>
        <v>WA</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4357</v>
      </c>
      <c r="R15" s="91">
        <f t="shared" si="2"/>
        <v>0.4702588949370648</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609.54989999999998</v>
      </c>
      <c r="R37" s="91">
        <f t="shared" si="2"/>
        <v>6.5789823819829771E-2</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f t="shared" si="0"/>
        <v>1593</v>
      </c>
      <c r="M42" s="91" t="str">
        <f t="shared" si="1"/>
        <v>ID</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f t="shared" si="0"/>
        <v>2537</v>
      </c>
      <c r="M44" s="91" t="str">
        <f t="shared" si="1"/>
        <v>ID</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f t="shared" si="0"/>
        <v>179</v>
      </c>
      <c r="M47" s="91" t="str">
        <f t="shared" si="1"/>
        <v>ID</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f t="shared" si="0"/>
        <v>48</v>
      </c>
      <c r="M48" s="91" t="str">
        <f t="shared" si="1"/>
        <v>ID</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2843</v>
      </c>
      <c r="R50" s="91">
        <f t="shared" si="2"/>
        <v>0.30685013502549352</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1455.5592705199999</v>
      </c>
      <c r="R53" s="91">
        <f t="shared" si="2"/>
        <v>0.15710114621761195</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9265.1091705199997</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f t="shared" si="0"/>
        <v>1361</v>
      </c>
      <c r="M55" s="91" t="str">
        <f t="shared" si="1"/>
        <v>WY</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f t="shared" si="0"/>
        <v>94.559270519999998</v>
      </c>
      <c r="M56" s="91" t="str">
        <f t="shared" si="1"/>
        <v>WY</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ND</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9265.1091705199997</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0.4702588949370648</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6.5789823819829771E-2</v>
      </c>
      <c r="D31" s="91">
        <f t="shared" si="0"/>
        <v>6.5789823819829771E-2</v>
      </c>
      <c r="E31" s="91">
        <f t="shared" si="1"/>
        <v>0.1241924086899273</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0.30685013502549352</v>
      </c>
      <c r="D50" s="91">
        <f t="shared" si="0"/>
        <v>0.30685013502549352</v>
      </c>
      <c r="E50" s="91">
        <f t="shared" si="1"/>
        <v>0.57924546932985044</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0.15710114621761195</v>
      </c>
      <c r="D53" s="91">
        <f t="shared" si="0"/>
        <v>0.15710114621761195</v>
      </c>
      <c r="E53" s="91">
        <f t="shared" si="1"/>
        <v>0.2965621219802223</v>
      </c>
    </row>
    <row r="54" spans="1:33" ht="15.75" customHeight="1">
      <c r="A54" s="112" t="s">
        <v>618</v>
      </c>
      <c r="B54" s="95">
        <f>SUM(B3:B53)</f>
        <v>25</v>
      </c>
      <c r="C54" s="95">
        <f>SUM(C3:C53)</f>
        <v>1</v>
      </c>
      <c r="D54" s="95">
        <f>SUM(D3:D53)</f>
        <v>0.52974110506293526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0.34505841176346863</v>
      </c>
      <c r="C60" s="91">
        <f>SUMIFS('ReEDs Generation Data'!H$729:H$1448,'ReEDs Generation Data'!$E$729:$E$1448,Calculations!$A60)</f>
        <v>0.32474327126954572</v>
      </c>
      <c r="D60" s="91">
        <f>SUMIFS('ReEDs Generation Data'!I$729:I$1448,'ReEDs Generation Data'!$E$729:$E$1448,Calculations!$A60)</f>
        <v>0.33138493788583684</v>
      </c>
      <c r="E60" s="91">
        <f>SUMIFS('ReEDs Generation Data'!J$729:J$1448,'ReEDs Generation Data'!$E$729:$E$1448,Calculations!$A60)</f>
        <v>0.33771988516642815</v>
      </c>
      <c r="F60" s="91">
        <f>SUMIFS('ReEDs Generation Data'!K$729:K$1448,'ReEDs Generation Data'!$E$729:$E$1448,Calculations!$A60)</f>
        <v>0.34000103714079233</v>
      </c>
      <c r="G60" s="91">
        <f>SUMIFS('ReEDs Generation Data'!L$729:L$1448,'ReEDs Generation Data'!$E$729:$E$1448,Calculations!$A60)</f>
        <v>0.34222493437305573</v>
      </c>
      <c r="H60" s="91">
        <f>SUMIFS('ReEDs Generation Data'!M$729:M$1448,'ReEDs Generation Data'!$E$729:$E$1448,Calculations!$A60)</f>
        <v>0.33084786317739229</v>
      </c>
      <c r="I60" s="91">
        <f>SUMIFS('ReEDs Generation Data'!N$729:N$1448,'ReEDs Generation Data'!$E$729:$E$1448,Calculations!$A60)</f>
        <v>0.3201778337058348</v>
      </c>
      <c r="J60" s="91">
        <f>SUMIFS('ReEDs Generation Data'!O$729:O$1448,'ReEDs Generation Data'!$E$729:$E$1448,Calculations!$A60)</f>
        <v>0.31375265207065139</v>
      </c>
      <c r="K60" s="91">
        <f>SUMIFS('ReEDs Generation Data'!P$729:P$1448,'ReEDs Generation Data'!$E$729:$E$1448,Calculations!$A60)</f>
        <v>0.30712880543328808</v>
      </c>
      <c r="L60" s="91">
        <f>SUMIFS('ReEDs Generation Data'!Q$729:Q$1448,'ReEDs Generation Data'!$E$729:$E$1448,Calculations!$A60)</f>
        <v>0.30639725370945436</v>
      </c>
      <c r="M60" s="91">
        <f>SUMIFS('ReEDs Generation Data'!R$729:R$1448,'ReEDs Generation Data'!$E$729:$E$1448,Calculations!$A60)</f>
        <v>0.30570396461565402</v>
      </c>
    </row>
    <row r="61" spans="1:33" ht="15.75" customHeight="1">
      <c r="A61" s="111" t="s">
        <v>634</v>
      </c>
      <c r="B61" s="91">
        <f>SUMIFS('ReEDs Generation Data'!G$729:G$1448,'ReEDs Generation Data'!$E$729:$E$1448,Calculations!$A61)</f>
        <v>3.3488655419542893E-2</v>
      </c>
      <c r="C61" s="91">
        <f>SUMIFS('ReEDs Generation Data'!H$729:H$1448,'ReEDs Generation Data'!$E$729:$E$1448,Calculations!$A61)</f>
        <v>2.9662020913022356E-2</v>
      </c>
      <c r="D61" s="91">
        <f>SUMIFS('ReEDs Generation Data'!I$729:I$1448,'ReEDs Generation Data'!$E$729:$E$1448,Calculations!$A61)</f>
        <v>3.4153180022461434E-2</v>
      </c>
      <c r="E61" s="91">
        <f>SUMIFS('ReEDs Generation Data'!J$729:J$1448,'ReEDs Generation Data'!$E$729:$E$1448,Calculations!$A61)</f>
        <v>3.856910930871827E-2</v>
      </c>
      <c r="F61" s="91">
        <f>SUMIFS('ReEDs Generation Data'!K$729:K$1448,'ReEDs Generation Data'!$E$729:$E$1448,Calculations!$A61)</f>
        <v>3.9749325881780172E-2</v>
      </c>
      <c r="G61" s="91">
        <f>SUMIFS('ReEDs Generation Data'!L$729:L$1448,'ReEDs Generation Data'!$E$729:$E$1448,Calculations!$A61)</f>
        <v>4.0929022755294704E-2</v>
      </c>
      <c r="H61" s="91">
        <f>SUMIFS('ReEDs Generation Data'!M$729:M$1448,'ReEDs Generation Data'!$E$729:$E$1448,Calculations!$A61)</f>
        <v>6.424861676078597E-2</v>
      </c>
      <c r="I61" s="91">
        <f>SUMIFS('ReEDs Generation Data'!N$729:N$1448,'ReEDs Generation Data'!$E$729:$E$1448,Calculations!$A61)</f>
        <v>8.6181245557212224E-2</v>
      </c>
      <c r="J61" s="91">
        <f>SUMIFS('ReEDs Generation Data'!O$729:O$1448,'ReEDs Generation Data'!$E$729:$E$1448,Calculations!$A61)</f>
        <v>9.2458520256918017E-2</v>
      </c>
      <c r="K61" s="91">
        <f>SUMIFS('ReEDs Generation Data'!P$729:P$1448,'ReEDs Generation Data'!$E$729:$E$1448,Calculations!$A61)</f>
        <v>9.8555543771467052E-2</v>
      </c>
      <c r="L61" s="91">
        <f>SUMIFS('ReEDs Generation Data'!Q$729:Q$1448,'ReEDs Generation Data'!$E$729:$E$1448,Calculations!$A61)</f>
        <v>8.6061168868939525E-2</v>
      </c>
      <c r="M61" s="91">
        <f>SUMIFS('ReEDs Generation Data'!R$729:R$1448,'ReEDs Generation Data'!$E$729:$E$1448,Calculations!$A61)</f>
        <v>7.4274943676823676E-2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4.5056563822052809E-2</v>
      </c>
      <c r="C62" s="91">
        <f>SUMIFS('ReEDs Generation Data'!H$729:H$1448,'ReEDs Generation Data'!$E$729:$E$1448,Calculations!$A62)</f>
        <v>4.5379244474313657E-2</v>
      </c>
      <c r="D62" s="91">
        <f>SUMIFS('ReEDs Generation Data'!I$729:I$1448,'ReEDs Generation Data'!$E$729:$E$1448,Calculations!$A62)</f>
        <v>4.4775900882958346E-2</v>
      </c>
      <c r="E62" s="91">
        <f>SUMIFS('ReEDs Generation Data'!J$729:J$1448,'ReEDs Generation Data'!$E$729:$E$1448,Calculations!$A62)</f>
        <v>4.4188390392980892E-2</v>
      </c>
      <c r="F62" s="91">
        <f>SUMIFS('ReEDs Generation Data'!K$729:K$1448,'ReEDs Generation Data'!$E$729:$E$1448,Calculations!$A62)</f>
        <v>4.4145852122521957E-2</v>
      </c>
      <c r="G62" s="91">
        <f>SUMIFS('ReEDs Generation Data'!L$729:L$1448,'ReEDs Generation Data'!$E$729:$E$1448,Calculations!$A62)</f>
        <v>4.4103395672839024E-2</v>
      </c>
      <c r="H62" s="91">
        <f>SUMIFS('ReEDs Generation Data'!M$729:M$1448,'ReEDs Generation Data'!$E$729:$E$1448,Calculations!$A62)</f>
        <v>4.275673659880308E-2</v>
      </c>
      <c r="I62" s="91">
        <f>SUMIFS('ReEDs Generation Data'!N$729:N$1448,'ReEDs Generation Data'!$E$729:$E$1448,Calculations!$A62)</f>
        <v>4.1489878997913128E-2</v>
      </c>
      <c r="J62" s="91">
        <f>SUMIFS('ReEDs Generation Data'!O$729:O$1448,'ReEDs Generation Data'!$E$729:$E$1448,Calculations!$A62)</f>
        <v>4.0963101347011012E-2</v>
      </c>
      <c r="K62" s="91">
        <f>SUMIFS('ReEDs Generation Data'!P$729:P$1448,'ReEDs Generation Data'!$E$729:$E$1448,Calculations!$A62)</f>
        <v>4.0449532490697646E-2</v>
      </c>
      <c r="L62" s="91">
        <f>SUMIFS('ReEDs Generation Data'!Q$729:Q$1448,'ReEDs Generation Data'!$E$729:$E$1448,Calculations!$A62)</f>
        <v>3.9259186340401986E-2</v>
      </c>
      <c r="M62" s="91">
        <f>SUMIFS('ReEDs Generation Data'!R$729:R$1448,'ReEDs Generation Data'!$E$729:$E$1448,Calculations!$A62)</f>
        <v>3.8136896294195387E-2</v>
      </c>
    </row>
    <row r="63" spans="1:33" ht="15.75" customHeight="1">
      <c r="A63" s="111" t="s">
        <v>101</v>
      </c>
      <c r="B63" s="91">
        <f>SUMIFS('ReEDs Generation Data'!G$729:G$1448,'ReEDs Generation Data'!$E$729:$E$1448,Calculations!$A63)</f>
        <v>0.4642965122096035</v>
      </c>
      <c r="C63" s="91">
        <f>SUMIFS('ReEDs Generation Data'!H$729:H$1448,'ReEDs Generation Data'!$E$729:$E$1448,Calculations!$A63)</f>
        <v>0.4762990710844846</v>
      </c>
      <c r="D63" s="91">
        <f>SUMIFS('ReEDs Generation Data'!I$729:I$1448,'ReEDs Generation Data'!$E$729:$E$1448,Calculations!$A63)</f>
        <v>0.46848574735591764</v>
      </c>
      <c r="E63" s="91">
        <f>SUMIFS('ReEDs Generation Data'!J$729:J$1448,'ReEDs Generation Data'!$E$729:$E$1448,Calculations!$A63)</f>
        <v>0.46088646245132453</v>
      </c>
      <c r="F63" s="91">
        <f>SUMIFS('ReEDs Generation Data'!K$729:K$1448,'ReEDs Generation Data'!$E$729:$E$1448,Calculations!$A63)</f>
        <v>0.45854190523022437</v>
      </c>
      <c r="G63" s="91">
        <f>SUMIFS('ReEDs Generation Data'!L$729:L$1448,'ReEDs Generation Data'!$E$729:$E$1448,Calculations!$A63)</f>
        <v>0.45622117235196535</v>
      </c>
      <c r="H63" s="91">
        <f>SUMIFS('ReEDs Generation Data'!M$729:M$1448,'ReEDs Generation Data'!$E$729:$E$1448,Calculations!$A63)</f>
        <v>0.44690251114974688</v>
      </c>
      <c r="I63" s="91">
        <f>SUMIFS('ReEDs Generation Data'!N$729:N$1448,'ReEDs Generation Data'!$E$729:$E$1448,Calculations!$A63)</f>
        <v>0.43809969897674705</v>
      </c>
      <c r="J63" s="91">
        <f>SUMIFS('ReEDs Generation Data'!O$729:O$1448,'ReEDs Generation Data'!$E$729:$E$1448,Calculations!$A63)</f>
        <v>0.43444783835585543</v>
      </c>
      <c r="K63" s="91">
        <f>SUMIFS('ReEDs Generation Data'!P$729:P$1448,'ReEDs Generation Data'!$E$729:$E$1448,Calculations!$A63)</f>
        <v>0.43089089637491085</v>
      </c>
      <c r="L63" s="91">
        <f>SUMIFS('ReEDs Generation Data'!Q$729:Q$1448,'ReEDs Generation Data'!$E$729:$E$1448,Calculations!$A63)</f>
        <v>0.42037342452110105</v>
      </c>
      <c r="M63" s="91">
        <f>SUMIFS('ReEDs Generation Data'!R$729:R$1448,'ReEDs Generation Data'!$E$729:$E$1448,Calculations!$A63)</f>
        <v>0.41050707210055265</v>
      </c>
    </row>
    <row r="64" spans="1:33" ht="15.75" customHeight="1">
      <c r="A64" s="111" t="s">
        <v>100</v>
      </c>
      <c r="B64" s="91">
        <f>SUMIFS('ReEDs Generation Data'!G$729:G$1448,'ReEDs Generation Data'!$E$729:$E$1448,Calculations!$A64)</f>
        <v>0.10798476996395184</v>
      </c>
      <c r="C64" s="91">
        <f>SUMIFS('ReEDs Generation Data'!H$729:H$1448,'ReEDs Generation Data'!$E$729:$E$1448,Calculations!$A64)</f>
        <v>0.11977608181591287</v>
      </c>
      <c r="D64" s="91">
        <f>SUMIFS('ReEDs Generation Data'!I$729:I$1448,'ReEDs Generation Data'!$E$729:$E$1448,Calculations!$A64)</f>
        <v>0.11709671423168075</v>
      </c>
      <c r="E64" s="91">
        <f>SUMIFS('ReEDs Generation Data'!J$729:J$1448,'ReEDs Generation Data'!$E$729:$E$1448,Calculations!$A64)</f>
        <v>0.11456686519404466</v>
      </c>
      <c r="F64" s="91">
        <f>SUMIFS('ReEDs Generation Data'!K$729:K$1448,'ReEDs Generation Data'!$E$729:$E$1448,Calculations!$A64)</f>
        <v>0.11349933367389316</v>
      </c>
      <c r="G64" s="91">
        <f>SUMIFS('ReEDs Generation Data'!L$729:L$1448,'ReEDs Generation Data'!$E$729:$E$1448,Calculations!$A64)</f>
        <v>0.11246522827006297</v>
      </c>
      <c r="H64" s="91">
        <f>SUMIFS('ReEDs Generation Data'!M$729:M$1448,'ReEDs Generation Data'!$E$729:$E$1448,Calculations!$A64)</f>
        <v>0.11122728890694211</v>
      </c>
      <c r="I64" s="91">
        <f>SUMIFS('ReEDs Generation Data'!N$729:N$1448,'ReEDs Generation Data'!$E$729:$E$1448,Calculations!$A64)</f>
        <v>0.1100715497487718</v>
      </c>
      <c r="J64" s="91">
        <f>SUMIFS('ReEDs Generation Data'!O$729:O$1448,'ReEDs Generation Data'!$E$729:$E$1448,Calculations!$A64)</f>
        <v>0.11429506411521523</v>
      </c>
      <c r="K64" s="91">
        <f>SUMIFS('ReEDs Generation Data'!P$729:P$1448,'ReEDs Generation Data'!$E$729:$E$1448,Calculations!$A64)</f>
        <v>0.11878915653979945</v>
      </c>
      <c r="L64" s="91">
        <f>SUMIFS('ReEDs Generation Data'!Q$729:Q$1448,'ReEDs Generation Data'!$E$729:$E$1448,Calculations!$A64)</f>
        <v>0.12404664359935147</v>
      </c>
      <c r="M64" s="91">
        <f>SUMIFS('ReEDs Generation Data'!R$729:R$1448,'ReEDs Generation Data'!$E$729:$E$1448,Calculations!$A64)</f>
        <v>0.1289617859051837</v>
      </c>
    </row>
    <row r="65" spans="1:37" ht="15.75" customHeight="1">
      <c r="A65" s="111" t="s">
        <v>102</v>
      </c>
      <c r="B65" s="91">
        <f>SUMIFS('ReEDs Generation Data'!G$729:G$1448,'ReEDs Generation Data'!$E$729:$E$1448,Calculations!$A65)</f>
        <v>2.582866192287943E-3</v>
      </c>
      <c r="C65" s="91">
        <f>SUMIFS('ReEDs Generation Data'!H$729:H$1448,'ReEDs Generation Data'!$E$729:$E$1448,Calculations!$A65)</f>
        <v>2.6136999855335976E-3</v>
      </c>
      <c r="D65" s="91">
        <f>SUMIFS('ReEDs Generation Data'!I$729:I$1448,'ReEDs Generation Data'!$E$729:$E$1448,Calculations!$A65)</f>
        <v>2.5764873156194075E-3</v>
      </c>
      <c r="E65" s="91">
        <f>SUMIFS('ReEDs Generation Data'!J$729:J$1448,'ReEDs Generation Data'!$E$729:$E$1448,Calculations!$A65)</f>
        <v>2.5420267683000071E-3</v>
      </c>
      <c r="F65" s="91">
        <f>SUMIFS('ReEDs Generation Data'!K$729:K$1448,'ReEDs Generation Data'!$E$729:$E$1448,Calculations!$A65)</f>
        <v>2.5424603339102149E-3</v>
      </c>
      <c r="G65" s="91">
        <f>SUMIFS('ReEDs Generation Data'!L$729:L$1448,'ReEDs Generation Data'!$E$729:$E$1448,Calculations!$A65)</f>
        <v>2.5431097487597343E-3</v>
      </c>
      <c r="H65" s="91">
        <f>SUMIFS('ReEDs Generation Data'!M$729:M$1448,'ReEDs Generation Data'!$E$729:$E$1448,Calculations!$A65)</f>
        <v>2.5571540855178344E-3</v>
      </c>
      <c r="I65" s="91">
        <f>SUMIFS('ReEDs Generation Data'!N$729:N$1448,'ReEDs Generation Data'!$E$729:$E$1448,Calculations!$A65)</f>
        <v>2.5708333813630599E-3</v>
      </c>
      <c r="J65" s="91">
        <f>SUMIFS('ReEDs Generation Data'!O$729:O$1448,'ReEDs Generation Data'!$E$729:$E$1448,Calculations!$A65)</f>
        <v>2.69418378220233E-3</v>
      </c>
      <c r="K65" s="91">
        <f>SUMIFS('ReEDs Generation Data'!P$729:P$1448,'ReEDs Generation Data'!$E$729:$E$1448,Calculations!$A65)</f>
        <v>2.8175072988072753E-3</v>
      </c>
      <c r="L65" s="91">
        <f>SUMIFS('ReEDs Generation Data'!Q$729:Q$1448,'ReEDs Generation Data'!$E$729:$E$1448,Calculations!$A65)</f>
        <v>2.2228710956386691E-2</v>
      </c>
      <c r="M65" s="91">
        <f>SUMIFS('ReEDs Generation Data'!R$729:R$1448,'ReEDs Generation Data'!$E$729:$E$1448,Calculations!$A65)</f>
        <v>4.0531551789879675E-2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2.9559459089433183E-4</v>
      </c>
      <c r="M67" s="91">
        <f>SUMIFS('ReEDs Generation Data'!R$729:R$1448,'ReEDs Generation Data'!$E$729:$E$1448,Calculations!$A67)</f>
        <v>5.7428904207630172E-4</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2.5030919657462508E-5</v>
      </c>
      <c r="C70" s="91">
        <f>SUMIFS('ReEDs Generation Data'!H$729:H$1448,'ReEDs Generation Data'!$E$729:$E$1448,Calculations!$A70)</f>
        <v>8.6267386831912767E-6</v>
      </c>
      <c r="D70" s="91">
        <f>SUMIFS('ReEDs Generation Data'!I$729:I$1448,'ReEDs Generation Data'!$E$729:$E$1448,Calculations!$A70)</f>
        <v>2.9231068218621658E-5</v>
      </c>
      <c r="E70" s="91">
        <f>SUMIFS('ReEDs Generation Data'!J$729:J$1448,'ReEDs Generation Data'!$E$729:$E$1448,Calculations!$A70)</f>
        <v>4.9112328108397629E-5</v>
      </c>
      <c r="F70" s="91">
        <f>SUMIFS('ReEDs Generation Data'!K$729:K$1448,'ReEDs Generation Data'!$E$729:$E$1448,Calculations!$A70)</f>
        <v>4.3360176915872345E-5</v>
      </c>
      <c r="G70" s="91">
        <f>SUMIFS('ReEDs Generation Data'!L$729:L$1448,'ReEDs Generation Data'!$E$729:$E$1448,Calculations!$A70)</f>
        <v>3.7831601202178316E-5</v>
      </c>
      <c r="H70" s="91">
        <f>SUMIFS('ReEDs Generation Data'!M$729:M$1448,'ReEDs Generation Data'!$E$729:$E$1448,Calculations!$A70)</f>
        <v>2.9571264178000095E-5</v>
      </c>
      <c r="I70" s="91">
        <f>SUMIFS('ReEDs Generation Data'!N$729:N$1448,'ReEDs Generation Data'!$E$729:$E$1448,Calculations!$A70)</f>
        <v>2.1079302039565077E-5</v>
      </c>
      <c r="J70" s="91">
        <f>SUMIFS('ReEDs Generation Data'!O$729:O$1448,'ReEDs Generation Data'!$E$729:$E$1448,Calculations!$A70)</f>
        <v>1.8381011544812302E-5</v>
      </c>
      <c r="K70" s="91">
        <f>SUMIFS('ReEDs Generation Data'!P$729:P$1448,'ReEDs Generation Data'!$E$729:$E$1448,Calculations!$A70)</f>
        <v>1.5478451796421075E-5</v>
      </c>
      <c r="L70" s="91">
        <f>SUMIFS('ReEDs Generation Data'!Q$729:Q$1448,'ReEDs Generation Data'!$E$729:$E$1448,Calculations!$A70)</f>
        <v>2.4756111815925898E-5</v>
      </c>
      <c r="M70" s="91">
        <f>SUMIFS('ReEDs Generation Data'!R$729:R$1448,'ReEDs Generation Data'!$E$729:$E$1448,Calculations!$A70)</f>
        <v>3.377706290371121E-5</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1.5071897094348808E-3</v>
      </c>
      <c r="C73" s="91">
        <f>SUMIFS('ReEDs Generation Data'!H$729:H$1448,'ReEDs Generation Data'!$E$729:$E$1448,Calculations!$A73)</f>
        <v>1.5179837185040602E-3</v>
      </c>
      <c r="D73" s="91">
        <f>SUMIFS('ReEDs Generation Data'!I$729:I$1448,'ReEDs Generation Data'!$E$729:$E$1448,Calculations!$A73)</f>
        <v>1.4978012373069668E-3</v>
      </c>
      <c r="E73" s="91">
        <f>SUMIFS('ReEDs Generation Data'!J$729:J$1448,'ReEDs Generation Data'!$E$729:$E$1448,Calculations!$A73)</f>
        <v>1.4781483900952656E-3</v>
      </c>
      <c r="F73" s="91">
        <f>SUMIFS('ReEDs Generation Data'!K$729:K$1448,'ReEDs Generation Data'!$E$729:$E$1448,Calculations!$A73)</f>
        <v>1.4767254399620491E-3</v>
      </c>
      <c r="G73" s="91">
        <f>SUMIFS('ReEDs Generation Data'!L$729:L$1448,'ReEDs Generation Data'!$E$729:$E$1448,Calculations!$A73)</f>
        <v>1.4753052268203198E-3</v>
      </c>
      <c r="H73" s="91">
        <f>SUMIFS('ReEDs Generation Data'!M$729:M$1448,'ReEDs Generation Data'!$E$729:$E$1448,Calculations!$A73)</f>
        <v>1.4302580566339712E-3</v>
      </c>
      <c r="I73" s="91">
        <f>SUMIFS('ReEDs Generation Data'!N$729:N$1448,'ReEDs Generation Data'!$E$729:$E$1448,Calculations!$A73)</f>
        <v>1.3878803301184362E-3</v>
      </c>
      <c r="J73" s="91">
        <f>SUMIFS('ReEDs Generation Data'!O$729:O$1448,'ReEDs Generation Data'!$E$729:$E$1448,Calculations!$A73)</f>
        <v>1.3702590606018438E-3</v>
      </c>
      <c r="K73" s="91">
        <f>SUMIFS('ReEDs Generation Data'!P$729:P$1448,'ReEDs Generation Data'!$E$729:$E$1448,Calculations!$A73)</f>
        <v>1.3530796392332107E-3</v>
      </c>
      <c r="L73" s="91">
        <f>SUMIFS('ReEDs Generation Data'!Q$729:Q$1448,'ReEDs Generation Data'!$E$729:$E$1448,Calculations!$A73)</f>
        <v>1.3132613016547704E-3</v>
      </c>
      <c r="M73" s="91">
        <f>SUMIFS('ReEDs Generation Data'!R$729:R$1448,'ReEDs Generation Data'!$E$729:$E$1448,Calculations!$A73)</f>
        <v>1.2757195127308695E-3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Montana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53636</v>
      </c>
      <c r="C6" s="41">
        <f>SUMIFS('EIA_State Elec Profiles'!$C:$C,'EIA_State Elec Profiles'!$B:$B,A6,'EIA_State Elec Profiles'!$A:$A,$A$2)</f>
        <v>53636</v>
      </c>
      <c r="D6">
        <f>C6</f>
        <v>53636</v>
      </c>
      <c r="E6">
        <f t="shared" ref="E6:AF6" si="1">D6</f>
        <v>53636</v>
      </c>
      <c r="F6">
        <f t="shared" si="1"/>
        <v>53636</v>
      </c>
      <c r="G6">
        <f t="shared" si="1"/>
        <v>53636</v>
      </c>
      <c r="H6">
        <f t="shared" si="1"/>
        <v>53636</v>
      </c>
      <c r="I6">
        <f t="shared" si="1"/>
        <v>53636</v>
      </c>
      <c r="J6">
        <f t="shared" si="1"/>
        <v>53636</v>
      </c>
      <c r="K6">
        <f t="shared" si="1"/>
        <v>53636</v>
      </c>
      <c r="L6">
        <f t="shared" si="1"/>
        <v>53636</v>
      </c>
      <c r="M6">
        <f t="shared" si="1"/>
        <v>53636</v>
      </c>
      <c r="N6">
        <f t="shared" si="1"/>
        <v>53636</v>
      </c>
      <c r="O6">
        <f t="shared" si="1"/>
        <v>53636</v>
      </c>
      <c r="P6">
        <f t="shared" si="1"/>
        <v>53636</v>
      </c>
      <c r="Q6">
        <f t="shared" si="1"/>
        <v>53636</v>
      </c>
      <c r="R6">
        <f t="shared" si="1"/>
        <v>53636</v>
      </c>
      <c r="S6">
        <f t="shared" si="1"/>
        <v>53636</v>
      </c>
      <c r="T6">
        <f t="shared" si="1"/>
        <v>53636</v>
      </c>
      <c r="U6">
        <f t="shared" si="1"/>
        <v>53636</v>
      </c>
      <c r="V6">
        <f t="shared" si="1"/>
        <v>53636</v>
      </c>
      <c r="W6">
        <f t="shared" si="1"/>
        <v>53636</v>
      </c>
      <c r="X6">
        <f t="shared" si="1"/>
        <v>53636</v>
      </c>
      <c r="Y6">
        <f t="shared" si="1"/>
        <v>53636</v>
      </c>
      <c r="Z6">
        <f t="shared" si="1"/>
        <v>53636</v>
      </c>
      <c r="AA6">
        <f t="shared" si="1"/>
        <v>53636</v>
      </c>
      <c r="AB6">
        <f t="shared" si="1"/>
        <v>53636</v>
      </c>
      <c r="AC6">
        <f t="shared" si="1"/>
        <v>53636</v>
      </c>
      <c r="AD6">
        <f t="shared" si="1"/>
        <v>53636</v>
      </c>
      <c r="AE6">
        <f t="shared" si="1"/>
        <v>53636</v>
      </c>
      <c r="AF6">
        <f t="shared" si="1"/>
        <v>53636</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2296.7106102686275</v>
      </c>
      <c r="C10">
        <f>D10</f>
        <v>2296.7106102686275</v>
      </c>
      <c r="D10">
        <f t="shared" ref="D10:D33" si="2">SUM(D$5*SUMIFS(C$39:C$48,$B$39:$B$48,$A10),D$6*IF($B$2=TRUE,SUMIFS($B$147:$B$162,$A$147:$A$162,$A10),SUMIFS(E$125:E$140,$A$125:$A$140,$A10)))</f>
        <v>2296.7106102686275</v>
      </c>
      <c r="E10">
        <f t="shared" ref="E10:N10" si="3">SUM(E$5*SUMIFS(D$39:D$48,$B$39:$B$48,$A10),E$6*IF($B$2=TRUE,SUMIFS($B$147:$B$162,$A$147:$A$162,$A10),SUMIFS(F$125:F$140,$A$125:$A$140,$A10)))</f>
        <v>2093.5401286965093</v>
      </c>
      <c r="F10">
        <f t="shared" si="3"/>
        <v>1806.3040245555933</v>
      </c>
      <c r="G10">
        <f t="shared" si="3"/>
        <v>1888.4454058350657</v>
      </c>
      <c r="H10">
        <f t="shared" si="3"/>
        <v>1812.6283183692383</v>
      </c>
      <c r="I10">
        <f t="shared" si="3"/>
        <v>1763.4043527208655</v>
      </c>
      <c r="J10">
        <f t="shared" si="3"/>
        <v>1019.2339694163978</v>
      </c>
      <c r="K10">
        <f t="shared" si="3"/>
        <v>236.80544369573366</v>
      </c>
      <c r="L10">
        <f t="shared" si="3"/>
        <v>246.69767532782197</v>
      </c>
      <c r="M10">
        <f t="shared" si="3"/>
        <v>249.42262536263752</v>
      </c>
      <c r="N10">
        <f t="shared" si="3"/>
        <v>164.61127964993156</v>
      </c>
      <c r="O10">
        <f t="shared" ref="O10:AE10" si="4">SUM(O$5*SUMIFS(N$39:N$48,$B$39:$B$48,$A10),O$6*IF($B$2=TRUE,SUMIFS($B$147:$B$162,$A$147:$A$162,$A10),SUMIFS(P$125:P$140,$A$125:$A$140,$A10)))</f>
        <v>172.31917524438248</v>
      </c>
      <c r="P10">
        <f t="shared" si="4"/>
        <v>132.89720981523226</v>
      </c>
      <c r="Q10">
        <f t="shared" si="4"/>
        <v>126.20120590585705</v>
      </c>
      <c r="R10">
        <f t="shared" si="4"/>
        <v>129.487488195613</v>
      </c>
      <c r="S10">
        <f t="shared" si="4"/>
        <v>113.62990459620043</v>
      </c>
      <c r="T10">
        <f t="shared" si="4"/>
        <v>113.39543264059087</v>
      </c>
      <c r="U10">
        <f t="shared" si="4"/>
        <v>96.498120520502098</v>
      </c>
      <c r="V10">
        <f t="shared" si="4"/>
        <v>100.72314855510383</v>
      </c>
      <c r="W10">
        <f t="shared" si="4"/>
        <v>100.72314855510383</v>
      </c>
      <c r="X10">
        <f t="shared" si="4"/>
        <v>100.72314855510383</v>
      </c>
      <c r="Y10">
        <f t="shared" si="4"/>
        <v>100.72314855510383</v>
      </c>
      <c r="Z10">
        <f t="shared" si="4"/>
        <v>100.72314855510383</v>
      </c>
      <c r="AA10">
        <f t="shared" si="4"/>
        <v>100.72314855510383</v>
      </c>
      <c r="AB10">
        <f t="shared" si="4"/>
        <v>100.72314855510383</v>
      </c>
      <c r="AC10">
        <f t="shared" si="4"/>
        <v>100.72314855510383</v>
      </c>
      <c r="AD10">
        <f t="shared" si="4"/>
        <v>100.72314855510383</v>
      </c>
      <c r="AE10">
        <f t="shared" si="4"/>
        <v>100.72314855510383</v>
      </c>
      <c r="AF10">
        <f>SUM(AF$5*SUMIFS(AE$39:AE$48,$B$39:$B$48,$A10),AF$6*IF($B$2=TRUE,SUMIFS($B$147:$B$162,$A$147:$A$162,$A10),SUMIFS(AG$125:AG$140,$A$125:$A$140,$A10)))</f>
        <v>100.72314855510383</v>
      </c>
    </row>
    <row r="11" spans="1:32">
      <c r="A11" s="100" t="s">
        <v>347</v>
      </c>
      <c r="B11">
        <f t="shared" ref="B11:B33" si="5">D11</f>
        <v>6935.5466948139356</v>
      </c>
      <c r="C11">
        <f t="shared" ref="C11:C33" si="6">D11</f>
        <v>6935.5466948139356</v>
      </c>
      <c r="D11">
        <f t="shared" si="2"/>
        <v>6935.5466948139356</v>
      </c>
      <c r="E11">
        <f t="shared" ref="E11:N11" si="7">SUM(E$5*SUMIFS(D$39:D$48,$B$39:$B$48,$A11),E$6*IF($B$2=TRUE,SUMIFS($B$147:$B$162,$A$147:$A$162,$A11),SUMIFS(F$125:F$140,$A$125:$A$140,$A11)))</f>
        <v>7404.3169052796075</v>
      </c>
      <c r="F11">
        <f t="shared" si="7"/>
        <v>7531.4634880316007</v>
      </c>
      <c r="G11">
        <f t="shared" si="7"/>
        <v>8005.9182055032234</v>
      </c>
      <c r="H11">
        <f t="shared" si="7"/>
        <v>7678.5088423515745</v>
      </c>
      <c r="I11">
        <f t="shared" si="7"/>
        <v>7469.3727324391366</v>
      </c>
      <c r="J11">
        <f t="shared" si="7"/>
        <v>8028.5829083748786</v>
      </c>
      <c r="K11">
        <f t="shared" si="7"/>
        <v>8973.3646477006041</v>
      </c>
      <c r="L11">
        <f t="shared" si="7"/>
        <v>8552.5555006644372</v>
      </c>
      <c r="M11">
        <f t="shared" si="7"/>
        <v>8908.9315226806157</v>
      </c>
      <c r="N11">
        <f t="shared" si="7"/>
        <v>8807.5504138310935</v>
      </c>
      <c r="O11">
        <f t="shared" ref="O11:AF11" si="8">SUM(O$5*SUMIFS(N$39:N$48,$B$39:$B$48,$A11),O$6*IF($B$2=TRUE,SUMIFS($B$147:$B$162,$A$147:$A$162,$A11),SUMIFS(P$125:P$140,$A$125:$A$140,$A11)))</f>
        <v>8723.6775414044641</v>
      </c>
      <c r="P11">
        <f t="shared" si="8"/>
        <v>8665.7633480813929</v>
      </c>
      <c r="Q11">
        <f t="shared" si="8"/>
        <v>8830.0938320720616</v>
      </c>
      <c r="R11">
        <f t="shared" si="8"/>
        <v>8962.937306422933</v>
      </c>
      <c r="S11">
        <f t="shared" si="8"/>
        <v>9059.8464564672395</v>
      </c>
      <c r="T11">
        <f t="shared" si="8"/>
        <v>9128.2449749575881</v>
      </c>
      <c r="U11">
        <f t="shared" si="8"/>
        <v>9201.1912731806497</v>
      </c>
      <c r="V11">
        <f t="shared" si="8"/>
        <v>9238.0059883529266</v>
      </c>
      <c r="W11">
        <f t="shared" si="8"/>
        <v>9238.0059883529266</v>
      </c>
      <c r="X11">
        <f t="shared" si="8"/>
        <v>9238.0059883529266</v>
      </c>
      <c r="Y11">
        <f t="shared" si="8"/>
        <v>9238.0059883529266</v>
      </c>
      <c r="Z11">
        <f t="shared" si="8"/>
        <v>9238.0059883529266</v>
      </c>
      <c r="AA11">
        <f t="shared" si="8"/>
        <v>9238.0059883529266</v>
      </c>
      <c r="AB11">
        <f t="shared" si="8"/>
        <v>9238.0059883529266</v>
      </c>
      <c r="AC11">
        <f t="shared" si="8"/>
        <v>9238.0059883529266</v>
      </c>
      <c r="AD11">
        <f t="shared" si="8"/>
        <v>9238.0059883529266</v>
      </c>
      <c r="AE11">
        <f t="shared" si="8"/>
        <v>9238.0059883529266</v>
      </c>
      <c r="AF11">
        <f t="shared" si="8"/>
        <v>9238.0059883529266</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6315.2053090848367</v>
      </c>
      <c r="C13">
        <f t="shared" si="6"/>
        <v>6315.2053090848367</v>
      </c>
      <c r="D13">
        <f t="shared" si="2"/>
        <v>6315.2053090848367</v>
      </c>
      <c r="E13">
        <f t="shared" ref="E13:N13" si="11">SUM(E$5*SUMIFS(D$39:D$48,$B$39:$B$48,$A13),E$6*IF($B$2=TRUE,SUMIFS($B$147:$B$162,$A$147:$A$162,$A13),SUMIFS(F$125:F$140,$A$125:$A$140,$A13)))</f>
        <v>5946.4183469025875</v>
      </c>
      <c r="F13">
        <f t="shared" si="11"/>
        <v>6358.5816227755477</v>
      </c>
      <c r="G13">
        <f t="shared" si="11"/>
        <v>5094.0366472473934</v>
      </c>
      <c r="H13">
        <f t="shared" si="11"/>
        <v>5599.4767241077716</v>
      </c>
      <c r="I13">
        <f t="shared" si="11"/>
        <v>5522.7645107886101</v>
      </c>
      <c r="J13">
        <f t="shared" si="11"/>
        <v>5915.6113358749853</v>
      </c>
      <c r="K13">
        <f t="shared" si="11"/>
        <v>5412.6845182815014</v>
      </c>
      <c r="L13">
        <f t="shared" si="11"/>
        <v>5811.1237897208712</v>
      </c>
      <c r="M13">
        <f t="shared" si="11"/>
        <v>5315.9849710333629</v>
      </c>
      <c r="N13">
        <f t="shared" si="11"/>
        <v>5743.7002851174639</v>
      </c>
      <c r="O13">
        <f t="shared" ref="O13:AF13" si="12">SUM(O$5*SUMIFS(N$39:N$48,$B$39:$B$48,$A13),O$6*IF($B$2=TRUE,SUMIFS($B$147:$B$162,$A$147:$A$162,$A13),SUMIFS(P$125:P$140,$A$125:$A$140,$A13)))</f>
        <v>5719.0502107026614</v>
      </c>
      <c r="P13">
        <f t="shared" si="12"/>
        <v>6138.4643347756182</v>
      </c>
      <c r="Q13">
        <f t="shared" si="12"/>
        <v>6109.1304377403421</v>
      </c>
      <c r="R13">
        <f t="shared" si="12"/>
        <v>6070.8090960346353</v>
      </c>
      <c r="S13">
        <f t="shared" si="12"/>
        <v>6061.4683669395199</v>
      </c>
      <c r="T13">
        <f t="shared" si="12"/>
        <v>6034.5715464654586</v>
      </c>
      <c r="U13">
        <f t="shared" si="12"/>
        <v>6007.9673855300807</v>
      </c>
      <c r="V13">
        <f t="shared" si="12"/>
        <v>5984.3127815624648</v>
      </c>
      <c r="W13">
        <f t="shared" si="12"/>
        <v>5984.3127815624648</v>
      </c>
      <c r="X13">
        <f t="shared" si="12"/>
        <v>5984.3127815624648</v>
      </c>
      <c r="Y13">
        <f t="shared" si="12"/>
        <v>5984.3127815624648</v>
      </c>
      <c r="Z13">
        <f t="shared" si="12"/>
        <v>5984.3127815624648</v>
      </c>
      <c r="AA13">
        <f t="shared" si="12"/>
        <v>5984.3127815624648</v>
      </c>
      <c r="AB13">
        <f t="shared" si="12"/>
        <v>5984.3127815624648</v>
      </c>
      <c r="AC13">
        <f t="shared" si="12"/>
        <v>5984.3127815624648</v>
      </c>
      <c r="AD13">
        <f t="shared" si="12"/>
        <v>5984.3127815624648</v>
      </c>
      <c r="AE13">
        <f t="shared" si="12"/>
        <v>5984.3127815624648</v>
      </c>
      <c r="AF13">
        <f t="shared" si="12"/>
        <v>5984.3127815624648</v>
      </c>
    </row>
    <row r="14" spans="1:32">
      <c r="A14" s="100" t="s">
        <v>101</v>
      </c>
      <c r="B14">
        <f t="shared" si="5"/>
        <v>33815.236237856756</v>
      </c>
      <c r="C14">
        <f t="shared" si="6"/>
        <v>33815.236237856756</v>
      </c>
      <c r="D14">
        <f t="shared" si="2"/>
        <v>33815.236237856756</v>
      </c>
      <c r="E14">
        <f t="shared" ref="E14:N14" si="13">SUM(E$5*SUMIFS(D$39:D$48,$B$39:$B$48,$A14),E$6*IF($B$2=TRUE,SUMIFS($B$147:$B$162,$A$147:$A$162,$A14),SUMIFS(F$125:F$140,$A$125:$A$140,$A14)))</f>
        <v>33860.033896690453</v>
      </c>
      <c r="F14">
        <f t="shared" si="13"/>
        <v>33590.76474175421</v>
      </c>
      <c r="G14">
        <f t="shared" si="13"/>
        <v>33934.589358961377</v>
      </c>
      <c r="H14">
        <f t="shared" si="13"/>
        <v>33643.144439098891</v>
      </c>
      <c r="I14">
        <f t="shared" si="13"/>
        <v>33787.747040652874</v>
      </c>
      <c r="J14">
        <f t="shared" si="13"/>
        <v>33396.061126984794</v>
      </c>
      <c r="K14">
        <f t="shared" si="13"/>
        <v>33644.005673096137</v>
      </c>
      <c r="L14">
        <f t="shared" si="13"/>
        <v>33298.997390776152</v>
      </c>
      <c r="M14">
        <f t="shared" si="13"/>
        <v>33381.354365722465</v>
      </c>
      <c r="N14">
        <f t="shared" si="13"/>
        <v>33127.505808351729</v>
      </c>
      <c r="O14">
        <f t="shared" ref="O14:AF14" si="14">SUM(O$5*SUMIFS(N$39:N$48,$B$39:$B$48,$A14),O$6*IF($B$2=TRUE,SUMIFS($B$147:$B$162,$A$147:$A$162,$A14),SUMIFS(P$125:P$140,$A$125:$A$140,$A14)))</f>
        <v>33012.681026978396</v>
      </c>
      <c r="P14">
        <f t="shared" si="14"/>
        <v>32722.315521413126</v>
      </c>
      <c r="Q14">
        <f t="shared" si="14"/>
        <v>32524.24112292513</v>
      </c>
      <c r="R14">
        <f t="shared" si="14"/>
        <v>32373.575656213987</v>
      </c>
      <c r="S14">
        <f t="shared" si="14"/>
        <v>32276.015117529878</v>
      </c>
      <c r="T14">
        <f t="shared" si="14"/>
        <v>32155.251810230569</v>
      </c>
      <c r="U14">
        <f t="shared" si="14"/>
        <v>32067.732787824913</v>
      </c>
      <c r="V14">
        <f t="shared" si="14"/>
        <v>31986.389545104932</v>
      </c>
      <c r="W14">
        <f t="shared" si="14"/>
        <v>31986.389545104932</v>
      </c>
      <c r="X14">
        <f t="shared" si="14"/>
        <v>31986.389545104932</v>
      </c>
      <c r="Y14">
        <f t="shared" si="14"/>
        <v>31986.389545104932</v>
      </c>
      <c r="Z14">
        <f t="shared" si="14"/>
        <v>31986.389545104932</v>
      </c>
      <c r="AA14">
        <f t="shared" si="14"/>
        <v>31986.389545104932</v>
      </c>
      <c r="AB14">
        <f t="shared" si="14"/>
        <v>31986.389545104932</v>
      </c>
      <c r="AC14">
        <f t="shared" si="14"/>
        <v>31986.389545104932</v>
      </c>
      <c r="AD14">
        <f t="shared" si="14"/>
        <v>31986.389545104932</v>
      </c>
      <c r="AE14">
        <f t="shared" si="14"/>
        <v>31986.389545104932</v>
      </c>
      <c r="AF14">
        <f t="shared" si="14"/>
        <v>31986.389545104932</v>
      </c>
    </row>
    <row r="15" spans="1:32">
      <c r="A15" s="100" t="s">
        <v>100</v>
      </c>
      <c r="B15">
        <f t="shared" si="5"/>
        <v>2988.1524107310674</v>
      </c>
      <c r="C15">
        <f t="shared" si="6"/>
        <v>2988.1524107310674</v>
      </c>
      <c r="D15">
        <f t="shared" si="2"/>
        <v>2988.1524107310674</v>
      </c>
      <c r="E15">
        <f t="shared" ref="E15:N15" si="15">SUM(E$5*SUMIFS(D$39:D$48,$B$39:$B$48,$A15),E$6*IF($B$2=TRUE,SUMIFS($B$147:$B$162,$A$147:$A$162,$A15),SUMIFS(F$125:F$140,$A$125:$A$140,$A15)))</f>
        <v>2999.2550864291661</v>
      </c>
      <c r="F15">
        <f t="shared" si="15"/>
        <v>3024.778587419491</v>
      </c>
      <c r="G15">
        <f t="shared" si="15"/>
        <v>3360.1800937389826</v>
      </c>
      <c r="H15">
        <f t="shared" si="15"/>
        <v>3537.4094706453366</v>
      </c>
      <c r="I15">
        <f t="shared" si="15"/>
        <v>3728.2915194437205</v>
      </c>
      <c r="J15">
        <f t="shared" si="15"/>
        <v>3903.7365406175377</v>
      </c>
      <c r="K15">
        <f t="shared" si="15"/>
        <v>4021.5111837481882</v>
      </c>
      <c r="L15">
        <f t="shared" si="15"/>
        <v>4383.3643277620458</v>
      </c>
      <c r="M15">
        <f t="shared" si="15"/>
        <v>4432.0644405558842</v>
      </c>
      <c r="N15">
        <f t="shared" si="15"/>
        <v>4446.203749121164</v>
      </c>
      <c r="O15">
        <f t="shared" ref="O15:AF15" si="16">SUM(O$5*SUMIFS(N$39:N$48,$B$39:$B$48,$A15),O$6*IF($B$2=TRUE,SUMIFS($B$147:$B$162,$A$147:$A$162,$A15),SUMIFS(P$125:P$140,$A$125:$A$140,$A15)))</f>
        <v>4635.9426296562142</v>
      </c>
      <c r="P15">
        <f t="shared" si="16"/>
        <v>4648.4148238738917</v>
      </c>
      <c r="Q15">
        <f t="shared" si="16"/>
        <v>4726.8777785322573</v>
      </c>
      <c r="R15">
        <f t="shared" si="16"/>
        <v>4764.9444655265361</v>
      </c>
      <c r="S15">
        <f t="shared" si="16"/>
        <v>4781.3077422494398</v>
      </c>
      <c r="T15">
        <f t="shared" si="16"/>
        <v>4853.0298671211112</v>
      </c>
      <c r="U15">
        <f t="shared" si="16"/>
        <v>4902.5782395575643</v>
      </c>
      <c r="V15">
        <f t="shared" si="16"/>
        <v>4953.0941517415658</v>
      </c>
      <c r="W15">
        <f t="shared" si="16"/>
        <v>4953.0941517415658</v>
      </c>
      <c r="X15">
        <f t="shared" si="16"/>
        <v>4953.0941517415658</v>
      </c>
      <c r="Y15">
        <f t="shared" si="16"/>
        <v>4953.0941517415658</v>
      </c>
      <c r="Z15">
        <f t="shared" si="16"/>
        <v>4953.0941517415658</v>
      </c>
      <c r="AA15">
        <f t="shared" si="16"/>
        <v>4953.0941517415658</v>
      </c>
      <c r="AB15">
        <f t="shared" si="16"/>
        <v>4953.0941517415658</v>
      </c>
      <c r="AC15">
        <f t="shared" si="16"/>
        <v>4953.0941517415658</v>
      </c>
      <c r="AD15">
        <f t="shared" si="16"/>
        <v>4953.0941517415658</v>
      </c>
      <c r="AE15">
        <f t="shared" si="16"/>
        <v>4953.0941517415658</v>
      </c>
      <c r="AF15">
        <f t="shared" si="16"/>
        <v>4953.0941517415658</v>
      </c>
    </row>
    <row r="16" spans="1:32">
      <c r="A16" s="100" t="s">
        <v>102</v>
      </c>
      <c r="B16">
        <f t="shared" si="5"/>
        <v>367.01531698295736</v>
      </c>
      <c r="C16">
        <f t="shared" si="6"/>
        <v>367.01531698295736</v>
      </c>
      <c r="D16">
        <f t="shared" si="2"/>
        <v>367.01531698295736</v>
      </c>
      <c r="E16">
        <f t="shared" ref="E16:N16" si="17">SUM(E$5*SUMIFS(D$39:D$48,$B$39:$B$48,$A16),E$6*IF($B$2=TRUE,SUMIFS($B$147:$B$162,$A$147:$A$162,$A16),SUMIFS(F$125:F$140,$A$125:$A$140,$A16)))</f>
        <v>370.06051005984881</v>
      </c>
      <c r="F16">
        <f t="shared" si="17"/>
        <v>375.6877569296804</v>
      </c>
      <c r="G16">
        <f t="shared" si="17"/>
        <v>392.24837067630108</v>
      </c>
      <c r="H16">
        <f t="shared" si="17"/>
        <v>396.27307075616989</v>
      </c>
      <c r="I16">
        <f t="shared" si="17"/>
        <v>397.51694333272496</v>
      </c>
      <c r="J16">
        <f t="shared" si="17"/>
        <v>398.5165146424232</v>
      </c>
      <c r="K16">
        <f t="shared" si="17"/>
        <v>401.29765116714003</v>
      </c>
      <c r="L16">
        <f t="shared" si="17"/>
        <v>406.66840565385746</v>
      </c>
      <c r="M16">
        <f t="shared" si="17"/>
        <v>409.1964935729174</v>
      </c>
      <c r="N16">
        <f t="shared" si="17"/>
        <v>415.56786035181312</v>
      </c>
      <c r="O16">
        <f t="shared" ref="O16:AF16" si="18">SUM(O$5*SUMIFS(N$39:N$48,$B$39:$B$48,$A16),O$6*IF($B$2=TRUE,SUMIFS($B$147:$B$162,$A$147:$A$162,$A16),SUMIFS(P$125:P$140,$A$125:$A$140,$A16)))</f>
        <v>418.3413071627337</v>
      </c>
      <c r="P16">
        <f t="shared" si="18"/>
        <v>426.6836656830111</v>
      </c>
      <c r="Q16">
        <f t="shared" si="18"/>
        <v>444.85990105253552</v>
      </c>
      <c r="R16">
        <f t="shared" si="18"/>
        <v>461.17983159776514</v>
      </c>
      <c r="S16">
        <f t="shared" si="18"/>
        <v>473.12525757639617</v>
      </c>
      <c r="T16">
        <f t="shared" si="18"/>
        <v>478.15130374374348</v>
      </c>
      <c r="U16">
        <f t="shared" si="18"/>
        <v>488.61559974796018</v>
      </c>
      <c r="V16">
        <f t="shared" si="18"/>
        <v>502.23556477310183</v>
      </c>
      <c r="W16">
        <f t="shared" si="18"/>
        <v>502.23556477310183</v>
      </c>
      <c r="X16">
        <f t="shared" si="18"/>
        <v>502.23556477310183</v>
      </c>
      <c r="Y16">
        <f t="shared" si="18"/>
        <v>502.23556477310183</v>
      </c>
      <c r="Z16">
        <f t="shared" si="18"/>
        <v>502.23556477310183</v>
      </c>
      <c r="AA16">
        <f t="shared" si="18"/>
        <v>502.23556477310183</v>
      </c>
      <c r="AB16">
        <f t="shared" si="18"/>
        <v>502.23556477310183</v>
      </c>
      <c r="AC16">
        <f t="shared" si="18"/>
        <v>502.23556477310183</v>
      </c>
      <c r="AD16">
        <f t="shared" si="18"/>
        <v>502.23556477310183</v>
      </c>
      <c r="AE16">
        <f t="shared" si="18"/>
        <v>502.23556477310183</v>
      </c>
      <c r="AF16">
        <f t="shared" si="18"/>
        <v>502.23556477310183</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366.33463955665729</v>
      </c>
      <c r="C18">
        <f t="shared" si="6"/>
        <v>366.33463955665729</v>
      </c>
      <c r="D18">
        <f t="shared" si="2"/>
        <v>366.33463955665729</v>
      </c>
      <c r="E18">
        <f t="shared" ref="E18:N18" si="21">SUM(E$5*SUMIFS(D$39:D$48,$B$39:$B$48,$A18),E$6*IF($B$2=TRUE,SUMIFS($B$147:$B$162,$A$147:$A$162,$A18),SUMIFS(F$125:F$140,$A$125:$A$140,$A18)))</f>
        <v>392.4767020177743</v>
      </c>
      <c r="F18">
        <f t="shared" si="21"/>
        <v>390.16234372071813</v>
      </c>
      <c r="G18">
        <f t="shared" si="21"/>
        <v>394.92032007050062</v>
      </c>
      <c r="H18">
        <f t="shared" si="21"/>
        <v>397.72842365291183</v>
      </c>
      <c r="I18">
        <f t="shared" si="21"/>
        <v>400.17407196693347</v>
      </c>
      <c r="J18">
        <f t="shared" si="21"/>
        <v>411.11668121831661</v>
      </c>
      <c r="K18">
        <f t="shared" si="21"/>
        <v>399.123717920486</v>
      </c>
      <c r="L18">
        <f t="shared" si="21"/>
        <v>396.74342974183662</v>
      </c>
      <c r="M18">
        <f t="shared" si="21"/>
        <v>396.48949670768002</v>
      </c>
      <c r="N18">
        <f t="shared" si="21"/>
        <v>393.4166479797733</v>
      </c>
      <c r="O18">
        <f t="shared" ref="O18:AF18" si="22">SUM(O$5*SUMIFS(N$39:N$48,$B$39:$B$48,$A18),O$6*IF($B$2=TRUE,SUMIFS($B$147:$B$162,$A$147:$A$162,$A18),SUMIFS(P$125:P$140,$A$125:$A$140,$A18)))</f>
        <v>404.16716932703918</v>
      </c>
      <c r="P18">
        <f t="shared" si="22"/>
        <v>385.34075428769484</v>
      </c>
      <c r="Q18">
        <f t="shared" si="22"/>
        <v>377.59594019536689</v>
      </c>
      <c r="R18">
        <f t="shared" si="22"/>
        <v>376.65905836928016</v>
      </c>
      <c r="S18">
        <f t="shared" si="22"/>
        <v>375.48640674917556</v>
      </c>
      <c r="T18">
        <f t="shared" si="22"/>
        <v>376.39248664669259</v>
      </c>
      <c r="U18">
        <f t="shared" si="22"/>
        <v>375.33311615133692</v>
      </c>
      <c r="V18">
        <f t="shared" si="22"/>
        <v>374.0977571146027</v>
      </c>
      <c r="W18">
        <f t="shared" si="22"/>
        <v>374.0977571146027</v>
      </c>
      <c r="X18">
        <f t="shared" si="22"/>
        <v>374.0977571146027</v>
      </c>
      <c r="Y18">
        <f t="shared" si="22"/>
        <v>374.0977571146027</v>
      </c>
      <c r="Z18">
        <f t="shared" si="22"/>
        <v>374.0977571146027</v>
      </c>
      <c r="AA18">
        <f t="shared" si="22"/>
        <v>374.0977571146027</v>
      </c>
      <c r="AB18">
        <f t="shared" si="22"/>
        <v>374.0977571146027</v>
      </c>
      <c r="AC18">
        <f t="shared" si="22"/>
        <v>374.0977571146027</v>
      </c>
      <c r="AD18">
        <f t="shared" si="22"/>
        <v>374.0977571146027</v>
      </c>
      <c r="AE18">
        <f t="shared" si="22"/>
        <v>374.0977571146027</v>
      </c>
      <c r="AF18">
        <f t="shared" si="22"/>
        <v>374.0977571146027</v>
      </c>
    </row>
    <row r="19" spans="1:32">
      <c r="A19" s="100" t="s">
        <v>105</v>
      </c>
      <c r="B19">
        <f t="shared" si="5"/>
        <v>366.33463955665729</v>
      </c>
      <c r="C19">
        <f t="shared" si="6"/>
        <v>366.33463955665729</v>
      </c>
      <c r="D19">
        <f t="shared" si="2"/>
        <v>366.33463955665729</v>
      </c>
      <c r="E19">
        <f t="shared" ref="E19:N19" si="23">SUM(E$5*SUMIFS(D$39:D$48,$B$39:$B$48,$A19),E$6*IF($B$2=TRUE,SUMIFS($B$147:$B$162,$A$147:$A$162,$A19),SUMIFS(F$125:F$140,$A$125:$A$140,$A19)))</f>
        <v>392.4767020177743</v>
      </c>
      <c r="F19">
        <f t="shared" si="23"/>
        <v>390.16234372071813</v>
      </c>
      <c r="G19">
        <f t="shared" si="23"/>
        <v>394.92032007050062</v>
      </c>
      <c r="H19">
        <f t="shared" si="23"/>
        <v>397.72842365291183</v>
      </c>
      <c r="I19">
        <f t="shared" si="23"/>
        <v>400.17407196693347</v>
      </c>
      <c r="J19">
        <f t="shared" si="23"/>
        <v>411.11668121831661</v>
      </c>
      <c r="K19">
        <f t="shared" si="23"/>
        <v>399.123717920486</v>
      </c>
      <c r="L19">
        <f t="shared" si="23"/>
        <v>396.74342974183662</v>
      </c>
      <c r="M19">
        <f t="shared" si="23"/>
        <v>396.48949670768002</v>
      </c>
      <c r="N19">
        <f t="shared" si="23"/>
        <v>393.4166479797733</v>
      </c>
      <c r="O19">
        <f t="shared" ref="O19:AF19" si="24">SUM(O$5*SUMIFS(N$39:N$48,$B$39:$B$48,$A19),O$6*IF($B$2=TRUE,SUMIFS($B$147:$B$162,$A$147:$A$162,$A19),SUMIFS(P$125:P$140,$A$125:$A$140,$A19)))</f>
        <v>404.16716932703918</v>
      </c>
      <c r="P19">
        <f t="shared" si="24"/>
        <v>385.34075428769484</v>
      </c>
      <c r="Q19">
        <f t="shared" si="24"/>
        <v>377.59594019536689</v>
      </c>
      <c r="R19">
        <f t="shared" si="24"/>
        <v>376.65905836928016</v>
      </c>
      <c r="S19">
        <f t="shared" si="24"/>
        <v>375.48640674917556</v>
      </c>
      <c r="T19">
        <f t="shared" si="24"/>
        <v>376.39248664669259</v>
      </c>
      <c r="U19">
        <f t="shared" si="24"/>
        <v>375.33311615133692</v>
      </c>
      <c r="V19">
        <f t="shared" si="24"/>
        <v>374.0977571146027</v>
      </c>
      <c r="W19">
        <f t="shared" si="24"/>
        <v>374.0977571146027</v>
      </c>
      <c r="X19">
        <f t="shared" si="24"/>
        <v>374.0977571146027</v>
      </c>
      <c r="Y19">
        <f t="shared" si="24"/>
        <v>374.0977571146027</v>
      </c>
      <c r="Z19">
        <f t="shared" si="24"/>
        <v>374.0977571146027</v>
      </c>
      <c r="AA19">
        <f t="shared" si="24"/>
        <v>374.0977571146027</v>
      </c>
      <c r="AB19">
        <f t="shared" si="24"/>
        <v>374.0977571146027</v>
      </c>
      <c r="AC19">
        <f t="shared" si="24"/>
        <v>374.0977571146027</v>
      </c>
      <c r="AD19">
        <f t="shared" si="24"/>
        <v>374.0977571146027</v>
      </c>
      <c r="AE19">
        <f t="shared" si="24"/>
        <v>374.0977571146027</v>
      </c>
      <c r="AF19">
        <f t="shared" si="24"/>
        <v>374.0977571146027</v>
      </c>
    </row>
    <row r="20" spans="1:32">
      <c r="A20" s="100" t="s">
        <v>106</v>
      </c>
      <c r="B20">
        <f t="shared" si="5"/>
        <v>185.46414114849421</v>
      </c>
      <c r="C20">
        <f t="shared" si="6"/>
        <v>185.46414114849421</v>
      </c>
      <c r="D20">
        <f t="shared" si="2"/>
        <v>185.46414114849421</v>
      </c>
      <c r="E20">
        <f t="shared" ref="E20:N20" si="25">SUM(E$5*SUMIFS(D$39:D$48,$B$39:$B$48,$A20),E$6*IF($B$2=TRUE,SUMIFS($B$147:$B$162,$A$147:$A$162,$A20),SUMIFS(F$125:F$140,$A$125:$A$140,$A20)))</f>
        <v>177.4217219062769</v>
      </c>
      <c r="F20">
        <f t="shared" si="25"/>
        <v>168.09509109243706</v>
      </c>
      <c r="G20">
        <f t="shared" si="25"/>
        <v>170.74127789665803</v>
      </c>
      <c r="H20">
        <f t="shared" si="25"/>
        <v>173.10228736519809</v>
      </c>
      <c r="I20">
        <f t="shared" si="25"/>
        <v>166.55475668819591</v>
      </c>
      <c r="J20">
        <f t="shared" si="25"/>
        <v>152.02424165235243</v>
      </c>
      <c r="K20">
        <f t="shared" si="25"/>
        <v>148.08344646972958</v>
      </c>
      <c r="L20">
        <f t="shared" si="25"/>
        <v>143.10605061113475</v>
      </c>
      <c r="M20">
        <f t="shared" si="25"/>
        <v>146.06658765675235</v>
      </c>
      <c r="N20">
        <f t="shared" si="25"/>
        <v>144.02730761726369</v>
      </c>
      <c r="O20">
        <f t="shared" ref="O20:AF20" si="26">SUM(O$5*SUMIFS(N$39:N$48,$B$39:$B$48,$A20),O$6*IF($B$2=TRUE,SUMIFS($B$147:$B$162,$A$147:$A$162,$A20),SUMIFS(P$125:P$140,$A$125:$A$140,$A20)))</f>
        <v>145.65377019706185</v>
      </c>
      <c r="P20">
        <f t="shared" si="26"/>
        <v>130.77958778234111</v>
      </c>
      <c r="Q20">
        <f t="shared" si="26"/>
        <v>119.4038413810764</v>
      </c>
      <c r="R20">
        <f t="shared" si="26"/>
        <v>119.74803926996394</v>
      </c>
      <c r="S20">
        <f t="shared" si="26"/>
        <v>119.63434114298623</v>
      </c>
      <c r="T20">
        <f t="shared" si="26"/>
        <v>120.57009154754938</v>
      </c>
      <c r="U20">
        <f t="shared" si="26"/>
        <v>120.75036133564936</v>
      </c>
      <c r="V20">
        <f t="shared" si="26"/>
        <v>123.0433056806944</v>
      </c>
      <c r="W20">
        <f t="shared" si="26"/>
        <v>123.0433056806944</v>
      </c>
      <c r="X20">
        <f t="shared" si="26"/>
        <v>123.0433056806944</v>
      </c>
      <c r="Y20">
        <f t="shared" si="26"/>
        <v>123.0433056806944</v>
      </c>
      <c r="Z20">
        <f t="shared" si="26"/>
        <v>123.0433056806944</v>
      </c>
      <c r="AA20">
        <f t="shared" si="26"/>
        <v>123.0433056806944</v>
      </c>
      <c r="AB20">
        <f t="shared" si="26"/>
        <v>123.0433056806944</v>
      </c>
      <c r="AC20">
        <f t="shared" si="26"/>
        <v>123.0433056806944</v>
      </c>
      <c r="AD20">
        <f t="shared" si="26"/>
        <v>123.0433056806944</v>
      </c>
      <c r="AE20">
        <f t="shared" si="26"/>
        <v>123.0433056806944</v>
      </c>
      <c r="AF20">
        <f t="shared" si="26"/>
        <v>123.0433056806944</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5.6564892414660613E-3</v>
      </c>
      <c r="D39">
        <f>SUMPRODUCT(P$57:P$106,$B$57:$B$106)</f>
        <v>3.3663444692707237E-3</v>
      </c>
      <c r="E39">
        <f>SUMPRODUCT(AB$57:AB$106,$B$57:$B$106)</f>
        <v>3.3280318787756633E-3</v>
      </c>
      <c r="F39">
        <f>SUMPRODUCT(AN$57:AN$106,$B$57:$B$106)</f>
        <v>3.3033018599313881E-3</v>
      </c>
      <c r="G39">
        <f>SUMPRODUCT(AZ$57:AZ$106,$B$57:$B$106)</f>
        <v>3.2415725124909731E-3</v>
      </c>
      <c r="H39">
        <f>SUMPRODUCT(BL$57:BL$106,$B$57:$B$106)</f>
        <v>3.2242737511317364E-3</v>
      </c>
      <c r="I39">
        <f>SUMPRODUCT(BX$57:BX$106,$B$57:$B$106)</f>
        <v>2.5129074907038911E-3</v>
      </c>
      <c r="J39">
        <f>SUMPRODUCT(CJ$57:CJ$106,$B$57:$B$106)</f>
        <v>2.2883267237196361E-3</v>
      </c>
      <c r="K39">
        <f>SUMPRODUCT(CV$57:CV$106,$B$57:$B$106)</f>
        <v>1.7023148169633363E-3</v>
      </c>
      <c r="L39" s="156">
        <f>K39</f>
        <v>1.7023148169633363E-3</v>
      </c>
      <c r="M39" s="156">
        <f t="shared" ref="M39:AE50" si="54">L39</f>
        <v>1.7023148169633363E-3</v>
      </c>
      <c r="N39" s="156">
        <f t="shared" si="54"/>
        <v>1.7023148169633363E-3</v>
      </c>
      <c r="O39" s="156">
        <f t="shared" si="54"/>
        <v>1.7023148169633363E-3</v>
      </c>
      <c r="P39" s="156">
        <f t="shared" si="54"/>
        <v>1.7023148169633363E-3</v>
      </c>
      <c r="Q39" s="156">
        <f t="shared" si="54"/>
        <v>1.7023148169633363E-3</v>
      </c>
      <c r="R39" s="156">
        <f t="shared" si="54"/>
        <v>1.7023148169633363E-3</v>
      </c>
      <c r="S39" s="156">
        <f t="shared" si="54"/>
        <v>1.7023148169633363E-3</v>
      </c>
      <c r="T39" s="156">
        <f t="shared" si="54"/>
        <v>1.7023148169633363E-3</v>
      </c>
      <c r="U39" s="156">
        <f t="shared" si="54"/>
        <v>1.7023148169633363E-3</v>
      </c>
      <c r="V39" s="156">
        <f t="shared" si="54"/>
        <v>1.7023148169633363E-3</v>
      </c>
      <c r="W39" s="156">
        <f t="shared" si="54"/>
        <v>1.7023148169633363E-3</v>
      </c>
      <c r="X39" s="156">
        <f t="shared" si="54"/>
        <v>1.7023148169633363E-3</v>
      </c>
      <c r="Y39" s="156">
        <f t="shared" si="54"/>
        <v>1.7023148169633363E-3</v>
      </c>
      <c r="Z39" s="156">
        <f t="shared" si="54"/>
        <v>1.7023148169633363E-3</v>
      </c>
      <c r="AA39" s="156">
        <f t="shared" si="54"/>
        <v>1.7023148169633363E-3</v>
      </c>
      <c r="AB39" s="156">
        <f t="shared" si="54"/>
        <v>1.7023148169633363E-3</v>
      </c>
      <c r="AC39" s="156">
        <f t="shared" si="54"/>
        <v>1.7023148169633363E-3</v>
      </c>
      <c r="AD39" s="156">
        <f t="shared" si="54"/>
        <v>1.7023148169633363E-3</v>
      </c>
      <c r="AE39" s="156">
        <f t="shared" si="54"/>
        <v>1.7023148169633363E-3</v>
      </c>
    </row>
    <row r="40" spans="1:32">
      <c r="B40" s="2" t="s">
        <v>98</v>
      </c>
      <c r="C40">
        <f>SUMPRODUCT(E57:E106,$B$57:$B$106)</f>
        <v>0.16734887237226087</v>
      </c>
      <c r="D40">
        <f>SUMPRODUCT(Q$57:Q$106,$B$57:$B$106)</f>
        <v>0.15405813362280252</v>
      </c>
      <c r="E40">
        <f>SUMPRODUCT(AC$57:AC$106,$B$57:$B$106)</f>
        <v>0.14167159532205903</v>
      </c>
      <c r="F40">
        <f>SUMPRODUCT(AO$57:AO$106,$B$57:$B$106)</f>
        <v>0.11232317062439071</v>
      </c>
      <c r="G40">
        <f>SUMPRODUCT(BA$57:BA$106,$B$57:$B$106)</f>
        <v>9.0630720743199694E-2</v>
      </c>
      <c r="H40">
        <f>SUMPRODUCT(BM$57:BM$106,$B$57:$B$106)</f>
        <v>7.9860403858934892E-2</v>
      </c>
      <c r="I40">
        <f>SUMPRODUCT(BY$57:BY$106,$B$57:$B$106)</f>
        <v>3.5406693949097623E-2</v>
      </c>
      <c r="J40">
        <f>SUMPRODUCT(CK$57:CK$106,$B$57:$B$106)</f>
        <v>3.0278542106335044E-2</v>
      </c>
      <c r="K40">
        <f>SUMPRODUCT(CW$57:CW$106,$B$57:$B$106)</f>
        <v>2.3681308851410673E-2</v>
      </c>
      <c r="L40" s="156">
        <f t="shared" ref="L40:AA50" si="55">K40</f>
        <v>2.3681308851410673E-2</v>
      </c>
      <c r="M40" s="156">
        <f t="shared" si="55"/>
        <v>2.3681308851410673E-2</v>
      </c>
      <c r="N40" s="156">
        <f t="shared" si="55"/>
        <v>2.3681308851410673E-2</v>
      </c>
      <c r="O40" s="156">
        <f t="shared" si="55"/>
        <v>2.3681308851410673E-2</v>
      </c>
      <c r="P40" s="156">
        <f t="shared" si="55"/>
        <v>2.3681308851410673E-2</v>
      </c>
      <c r="Q40" s="156">
        <f t="shared" si="55"/>
        <v>2.3681308851410673E-2</v>
      </c>
      <c r="R40" s="156">
        <f t="shared" si="55"/>
        <v>2.3681308851410673E-2</v>
      </c>
      <c r="S40" s="156">
        <f t="shared" si="55"/>
        <v>2.3681308851410673E-2</v>
      </c>
      <c r="T40" s="156">
        <f t="shared" si="55"/>
        <v>2.3681308851410673E-2</v>
      </c>
      <c r="U40" s="156">
        <f t="shared" si="55"/>
        <v>2.3681308851410673E-2</v>
      </c>
      <c r="V40" s="156">
        <f t="shared" si="55"/>
        <v>2.3681308851410673E-2</v>
      </c>
      <c r="W40" s="156">
        <f t="shared" si="55"/>
        <v>2.3681308851410673E-2</v>
      </c>
      <c r="X40" s="156">
        <f t="shared" si="55"/>
        <v>2.3681308851410673E-2</v>
      </c>
      <c r="Y40" s="156">
        <f t="shared" si="55"/>
        <v>2.3681308851410673E-2</v>
      </c>
      <c r="Z40" s="156">
        <f t="shared" si="55"/>
        <v>2.3681308851410673E-2</v>
      </c>
      <c r="AA40" s="156">
        <f t="shared" si="55"/>
        <v>2.3681308851410673E-2</v>
      </c>
      <c r="AB40" s="156">
        <f t="shared" si="54"/>
        <v>2.3681308851410673E-2</v>
      </c>
      <c r="AC40" s="156">
        <f t="shared" si="54"/>
        <v>2.3681308851410673E-2</v>
      </c>
      <c r="AD40" s="156">
        <f t="shared" si="54"/>
        <v>2.3681308851410673E-2</v>
      </c>
      <c r="AE40" s="156">
        <f t="shared" si="54"/>
        <v>2.3681308851410673E-2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0.55139388422815605</v>
      </c>
      <c r="D42">
        <f>SUMPRODUCT(S$57:S$106,$B$57:$B$106)</f>
        <v>0.56769363414340523</v>
      </c>
      <c r="E42">
        <f>SUMPRODUCT(AE$57:AE$106,$B$57:$B$106)</f>
        <v>0.56970295827991424</v>
      </c>
      <c r="F42">
        <f>SUMPRODUCT(AQ$57:AQ$106,$B$57:$B$106)</f>
        <v>0.58231966781926503</v>
      </c>
      <c r="G42">
        <f>SUMPRODUCT(BC$57:BC$106,$B$57:$B$106)</f>
        <v>0.57690651121289471</v>
      </c>
      <c r="H42">
        <f>SUMPRODUCT(BO$57:BO$106,$B$57:$B$106)</f>
        <v>0.57336892988253907</v>
      </c>
      <c r="I42">
        <f>SUMPRODUCT(CA$57:CA$106,$B$57:$B$106)</f>
        <v>0.57297515556981526</v>
      </c>
      <c r="J42">
        <f>SUMPRODUCT(CM$57:CM$106,$B$57:$B$106)</f>
        <v>0.57350895810996261</v>
      </c>
      <c r="K42">
        <f>SUMPRODUCT(CY$57:CY$106,$B$57:$B$106)</f>
        <v>0.50573912904304075</v>
      </c>
      <c r="L42" s="156">
        <f t="shared" si="55"/>
        <v>0.50573912904304075</v>
      </c>
      <c r="M42" s="156">
        <f t="shared" si="54"/>
        <v>0.50573912904304075</v>
      </c>
      <c r="N42" s="156">
        <f t="shared" si="54"/>
        <v>0.50573912904304075</v>
      </c>
      <c r="O42" s="156">
        <f t="shared" si="54"/>
        <v>0.50573912904304075</v>
      </c>
      <c r="P42" s="156">
        <f t="shared" si="54"/>
        <v>0.50573912904304075</v>
      </c>
      <c r="Q42" s="156">
        <f t="shared" si="54"/>
        <v>0.50573912904304075</v>
      </c>
      <c r="R42" s="156">
        <f t="shared" si="54"/>
        <v>0.50573912904304075</v>
      </c>
      <c r="S42" s="156">
        <f t="shared" si="54"/>
        <v>0.50573912904304075</v>
      </c>
      <c r="T42" s="156">
        <f t="shared" si="54"/>
        <v>0.50573912904304075</v>
      </c>
      <c r="U42" s="156">
        <f t="shared" si="54"/>
        <v>0.50573912904304075</v>
      </c>
      <c r="V42" s="156">
        <f t="shared" si="54"/>
        <v>0.50573912904304075</v>
      </c>
      <c r="W42" s="156">
        <f t="shared" si="54"/>
        <v>0.50573912904304075</v>
      </c>
      <c r="X42" s="156">
        <f t="shared" si="54"/>
        <v>0.50573912904304075</v>
      </c>
      <c r="Y42" s="156">
        <f t="shared" si="54"/>
        <v>0.50573912904304075</v>
      </c>
      <c r="Z42" s="156">
        <f t="shared" si="54"/>
        <v>0.50573912904304075</v>
      </c>
      <c r="AA42" s="156">
        <f t="shared" si="54"/>
        <v>0.50573912904304075</v>
      </c>
      <c r="AB42" s="156">
        <f t="shared" si="54"/>
        <v>0.50573912904304075</v>
      </c>
      <c r="AC42" s="156">
        <f t="shared" si="54"/>
        <v>0.50573912904304075</v>
      </c>
      <c r="AD42" s="156">
        <f t="shared" si="54"/>
        <v>0.50573912904304075</v>
      </c>
      <c r="AE42" s="156">
        <f t="shared" si="54"/>
        <v>0.50573912904304075</v>
      </c>
    </row>
    <row r="43" spans="1:32">
      <c r="B43" s="2" t="s">
        <v>347</v>
      </c>
      <c r="C43">
        <f>SUMPRODUCT(H57:H106,$B$57:$B$106)</f>
        <v>9.4653030394385301E-2</v>
      </c>
      <c r="D43">
        <f>SUMPRODUCT(T$57:T$106,$B$57:$B$106)</f>
        <v>7.6223214995665631E-2</v>
      </c>
      <c r="E43">
        <f>SUMPRODUCT(AF$57:AF$106,$B$57:$B$106)</f>
        <v>7.5211034877180824E-2</v>
      </c>
      <c r="F43">
        <f>SUMPRODUCT(AR$57:AR$106,$B$57:$B$106)</f>
        <v>7.104437154511864E-2</v>
      </c>
      <c r="G43">
        <f>SUMPRODUCT(BD$57:BD$106,$B$57:$B$106)</f>
        <v>6.9307974754096474E-2</v>
      </c>
      <c r="H43">
        <f>SUMPRODUCT(BP$57:BP$106,$B$57:$B$106)</f>
        <v>6.0576470842460192E-2</v>
      </c>
      <c r="I43">
        <f>SUMPRODUCT(CB$57:CB$106,$B$57:$B$106)</f>
        <v>5.2386237977752249E-2</v>
      </c>
      <c r="J43">
        <f>SUMPRODUCT(CN$57:CN$106,$B$57:$B$106)</f>
        <v>5.1318550105947304E-2</v>
      </c>
      <c r="K43">
        <f>SUMPRODUCT(CZ$57:CZ$106,$B$57:$B$106)</f>
        <v>2.8890795154511078E-2</v>
      </c>
      <c r="L43" s="156">
        <f t="shared" si="55"/>
        <v>2.8890795154511078E-2</v>
      </c>
      <c r="M43" s="156">
        <f t="shared" si="54"/>
        <v>2.8890795154511078E-2</v>
      </c>
      <c r="N43" s="156">
        <f t="shared" si="54"/>
        <v>2.8890795154511078E-2</v>
      </c>
      <c r="O43" s="156">
        <f t="shared" si="54"/>
        <v>2.8890795154511078E-2</v>
      </c>
      <c r="P43" s="156">
        <f t="shared" si="54"/>
        <v>2.8890795154511078E-2</v>
      </c>
      <c r="Q43" s="156">
        <f t="shared" si="54"/>
        <v>2.8890795154511078E-2</v>
      </c>
      <c r="R43" s="156">
        <f t="shared" si="54"/>
        <v>2.8890795154511078E-2</v>
      </c>
      <c r="S43" s="156">
        <f t="shared" si="54"/>
        <v>2.8890795154511078E-2</v>
      </c>
      <c r="T43" s="156">
        <f t="shared" si="54"/>
        <v>2.8890795154511078E-2</v>
      </c>
      <c r="U43" s="156">
        <f t="shared" si="54"/>
        <v>2.8890795154511078E-2</v>
      </c>
      <c r="V43" s="156">
        <f t="shared" si="54"/>
        <v>2.8890795154511078E-2</v>
      </c>
      <c r="W43" s="156">
        <f t="shared" si="54"/>
        <v>2.8890795154511078E-2</v>
      </c>
      <c r="X43" s="156">
        <f t="shared" si="54"/>
        <v>2.8890795154511078E-2</v>
      </c>
      <c r="Y43" s="156">
        <f t="shared" si="54"/>
        <v>2.8890795154511078E-2</v>
      </c>
      <c r="Z43" s="156">
        <f t="shared" si="54"/>
        <v>2.8890795154511078E-2</v>
      </c>
      <c r="AA43" s="156">
        <f t="shared" si="54"/>
        <v>2.8890795154511078E-2</v>
      </c>
      <c r="AB43" s="156">
        <f t="shared" si="54"/>
        <v>2.8890795154511078E-2</v>
      </c>
      <c r="AC43" s="156">
        <f t="shared" si="54"/>
        <v>2.8890795154511078E-2</v>
      </c>
      <c r="AD43" s="156">
        <f t="shared" si="54"/>
        <v>2.8890795154511078E-2</v>
      </c>
      <c r="AE43" s="156">
        <f t="shared" si="54"/>
        <v>2.8890795154511078E-2</v>
      </c>
    </row>
    <row r="44" spans="1:32">
      <c r="B44" s="2" t="s">
        <v>99</v>
      </c>
      <c r="C44">
        <f>SUMPRODUCT(I57:I106,$B$57:$B$106)</f>
        <v>2.3557497937776558E-2</v>
      </c>
      <c r="D44">
        <f>SUMPRODUCT(U$57:U$106,$B$57:$B$106)</f>
        <v>2.4460532906475353E-2</v>
      </c>
      <c r="E44">
        <f>SUMPRODUCT(AG$57:AG$106,$B$57:$B$106)</f>
        <v>2.4627105638031301E-2</v>
      </c>
      <c r="F44">
        <f>SUMPRODUCT(AS$57:AS$106,$B$57:$B$106)</f>
        <v>2.4793799326308992E-2</v>
      </c>
      <c r="G44">
        <f>SUMPRODUCT(BE$57:BE$106,$B$57:$B$106)</f>
        <v>2.4322355597183216E-2</v>
      </c>
      <c r="H44">
        <f>SUMPRODUCT(BQ$57:BQ$106,$B$57:$B$106)</f>
        <v>3.0142026398518821E-2</v>
      </c>
      <c r="I44">
        <f>SUMPRODUCT(CC$57:CC$106,$B$57:$B$106)</f>
        <v>3.2925118580447728E-2</v>
      </c>
      <c r="J44">
        <f>SUMPRODUCT(CO$57:CO$106,$B$57:$B$106)</f>
        <v>2.8043038305847274E-2</v>
      </c>
      <c r="K44">
        <f>SUMPRODUCT(DA$57:DA$106,$B$57:$B$106)</f>
        <v>0.1318212975431054</v>
      </c>
      <c r="L44" s="156">
        <f t="shared" si="55"/>
        <v>0.1318212975431054</v>
      </c>
      <c r="M44" s="156">
        <f t="shared" si="54"/>
        <v>0.1318212975431054</v>
      </c>
      <c r="N44" s="156">
        <f t="shared" si="54"/>
        <v>0.1318212975431054</v>
      </c>
      <c r="O44" s="156">
        <f t="shared" si="54"/>
        <v>0.1318212975431054</v>
      </c>
      <c r="P44" s="156">
        <f t="shared" si="54"/>
        <v>0.1318212975431054</v>
      </c>
      <c r="Q44" s="156">
        <f t="shared" si="54"/>
        <v>0.1318212975431054</v>
      </c>
      <c r="R44" s="156">
        <f t="shared" si="54"/>
        <v>0.1318212975431054</v>
      </c>
      <c r="S44" s="156">
        <f t="shared" si="54"/>
        <v>0.1318212975431054</v>
      </c>
      <c r="T44" s="156">
        <f t="shared" si="54"/>
        <v>0.1318212975431054</v>
      </c>
      <c r="U44" s="156">
        <f t="shared" si="54"/>
        <v>0.1318212975431054</v>
      </c>
      <c r="V44" s="156">
        <f t="shared" si="54"/>
        <v>0.1318212975431054</v>
      </c>
      <c r="W44" s="156">
        <f t="shared" si="54"/>
        <v>0.1318212975431054</v>
      </c>
      <c r="X44" s="156">
        <f t="shared" si="54"/>
        <v>0.1318212975431054</v>
      </c>
      <c r="Y44" s="156">
        <f t="shared" si="54"/>
        <v>0.1318212975431054</v>
      </c>
      <c r="Z44" s="156">
        <f t="shared" si="54"/>
        <v>0.1318212975431054</v>
      </c>
      <c r="AA44" s="156">
        <f t="shared" si="54"/>
        <v>0.1318212975431054</v>
      </c>
      <c r="AB44" s="156">
        <f t="shared" si="54"/>
        <v>0.1318212975431054</v>
      </c>
      <c r="AC44" s="156">
        <f t="shared" si="54"/>
        <v>0.1318212975431054</v>
      </c>
      <c r="AD44" s="156">
        <f t="shared" si="54"/>
        <v>0.1318212975431054</v>
      </c>
      <c r="AE44" s="156">
        <f t="shared" si="54"/>
        <v>0.1318212975431054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1.9644846066361172E-4</v>
      </c>
      <c r="D46">
        <f>SUMPRODUCT(W$57:W$106,$B$57:$B$106)</f>
        <v>3.0675548544655204E-6</v>
      </c>
      <c r="E46">
        <f>SUMPRODUCT(AI$57:AI$106,$B$57:$B$106)</f>
        <v>0</v>
      </c>
      <c r="F46">
        <f>SUMPRODUCT(AU$57:AU$106,$B$57:$B$106)</f>
        <v>0</v>
      </c>
      <c r="G46">
        <f>SUMPRODUCT(BG$57:BG$106,$B$57:$B$106)</f>
        <v>0</v>
      </c>
      <c r="H46">
        <f>SUMPRODUCT(BS$57:BS$106,$B$57:$B$106)</f>
        <v>0</v>
      </c>
      <c r="I46">
        <f>SUMPRODUCT(CE$57:CE$106,$B$57:$B$106)</f>
        <v>0</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0.1418342904003376</v>
      </c>
      <c r="D47">
        <f>SUMPRODUCT(X$57:X$106,$B$57:$B$106)</f>
        <v>0.1584755039531795</v>
      </c>
      <c r="E47">
        <f>SUMPRODUCT(AJ$57:AJ$106,$B$57:$B$106)</f>
        <v>0.16986083341679226</v>
      </c>
      <c r="F47">
        <f>SUMPRODUCT(AV$57:AV$106,$B$57:$B$106)</f>
        <v>0.19083765607898945</v>
      </c>
      <c r="G47">
        <f>SUMPRODUCT(BH$57:BH$106,$B$57:$B$106)</f>
        <v>0.22038632616705139</v>
      </c>
      <c r="H47">
        <f>SUMPRODUCT(BT$57:BT$106,$B$57:$B$106)</f>
        <v>0.23768816745905369</v>
      </c>
      <c r="I47">
        <f>SUMPRODUCT(CF$57:CF$106,$B$57:$B$106)</f>
        <v>0.28868489786309887</v>
      </c>
      <c r="J47">
        <f>SUMPRODUCT(CR$57:CR$106,$B$57:$B$106)</f>
        <v>0.29954840976403929</v>
      </c>
      <c r="K47">
        <f>SUMPRODUCT(DD$57:DD$106,$B$57:$B$106)</f>
        <v>0.29598678590875288</v>
      </c>
      <c r="L47" s="156">
        <f t="shared" si="55"/>
        <v>0.29598678590875288</v>
      </c>
      <c r="M47" s="156">
        <f t="shared" si="54"/>
        <v>0.29598678590875288</v>
      </c>
      <c r="N47" s="156">
        <f t="shared" si="54"/>
        <v>0.29598678590875288</v>
      </c>
      <c r="O47" s="156">
        <f t="shared" si="54"/>
        <v>0.29598678590875288</v>
      </c>
      <c r="P47" s="156">
        <f t="shared" si="54"/>
        <v>0.29598678590875288</v>
      </c>
      <c r="Q47" s="156">
        <f t="shared" si="54"/>
        <v>0.29598678590875288</v>
      </c>
      <c r="R47" s="156">
        <f t="shared" si="54"/>
        <v>0.29598678590875288</v>
      </c>
      <c r="S47" s="156">
        <f t="shared" si="54"/>
        <v>0.29598678590875288</v>
      </c>
      <c r="T47" s="156">
        <f t="shared" si="54"/>
        <v>0.29598678590875288</v>
      </c>
      <c r="U47" s="156">
        <f t="shared" si="54"/>
        <v>0.29598678590875288</v>
      </c>
      <c r="V47" s="156">
        <f t="shared" si="54"/>
        <v>0.29598678590875288</v>
      </c>
      <c r="W47" s="156">
        <f t="shared" si="54"/>
        <v>0.29598678590875288</v>
      </c>
      <c r="X47" s="156">
        <f t="shared" si="54"/>
        <v>0.29598678590875288</v>
      </c>
      <c r="Y47" s="156">
        <f t="shared" si="54"/>
        <v>0.29598678590875288</v>
      </c>
      <c r="Z47" s="156">
        <f t="shared" si="54"/>
        <v>0.29598678590875288</v>
      </c>
      <c r="AA47" s="156">
        <f t="shared" si="54"/>
        <v>0.29598678590875288</v>
      </c>
      <c r="AB47" s="156">
        <f t="shared" si="54"/>
        <v>0.29598678590875288</v>
      </c>
      <c r="AC47" s="156">
        <f t="shared" si="54"/>
        <v>0.29598678590875288</v>
      </c>
      <c r="AD47" s="156">
        <f t="shared" si="54"/>
        <v>0.29598678590875288</v>
      </c>
      <c r="AE47" s="156">
        <f t="shared" si="54"/>
        <v>0.29598678590875288</v>
      </c>
    </row>
    <row r="48" spans="1:32">
      <c r="B48" s="2" t="s">
        <v>102</v>
      </c>
      <c r="C48">
        <f>SUMPRODUCT(N57:N106,$B$57:$B$106)</f>
        <v>1.5359486964954001E-2</v>
      </c>
      <c r="D48">
        <f>SUMPRODUCT(Z$57:Z$106,$B$57:$B$106)</f>
        <v>1.5719568354346704E-2</v>
      </c>
      <c r="E48">
        <f>SUMPRODUCT(AL$57:AL$106,$B$57:$B$106)</f>
        <v>1.5598440587246734E-2</v>
      </c>
      <c r="F48">
        <f>SUMPRODUCT(AX$57:AX$106,$B$57:$B$106)</f>
        <v>1.5378032745995855E-2</v>
      </c>
      <c r="G48">
        <f>SUMPRODUCT(BJ$57:BJ$106,$B$57:$B$106)</f>
        <v>1.5204539013083542E-2</v>
      </c>
      <c r="H48">
        <f>SUMPRODUCT(BV$57:BV$106,$B$57:$B$106)</f>
        <v>1.5139727807361655E-2</v>
      </c>
      <c r="I48">
        <f>SUMPRODUCT(CH$57:CH$106,$B$57:$B$106)</f>
        <v>1.5108988569084415E-2</v>
      </c>
      <c r="J48">
        <f>SUMPRODUCT(CT$57:CT$106,$B$57:$B$106)</f>
        <v>1.5014174884148909E-2</v>
      </c>
      <c r="K48">
        <f>SUMPRODUCT(DF$57:DF$106,$B$57:$B$106)</f>
        <v>1.2178368682215956E-2</v>
      </c>
      <c r="L48" s="156">
        <f t="shared" si="55"/>
        <v>1.2178368682215956E-2</v>
      </c>
      <c r="M48" s="156">
        <f t="shared" si="54"/>
        <v>1.2178368682215956E-2</v>
      </c>
      <c r="N48" s="156">
        <f t="shared" si="54"/>
        <v>1.2178368682215956E-2</v>
      </c>
      <c r="O48" s="156">
        <f t="shared" si="54"/>
        <v>1.2178368682215956E-2</v>
      </c>
      <c r="P48" s="156">
        <f t="shared" si="54"/>
        <v>1.2178368682215956E-2</v>
      </c>
      <c r="Q48" s="156">
        <f t="shared" si="54"/>
        <v>1.2178368682215956E-2</v>
      </c>
      <c r="R48" s="156">
        <f t="shared" si="54"/>
        <v>1.2178368682215956E-2</v>
      </c>
      <c r="S48" s="156">
        <f t="shared" si="54"/>
        <v>1.2178368682215956E-2</v>
      </c>
      <c r="T48" s="156">
        <f t="shared" si="54"/>
        <v>1.2178368682215956E-2</v>
      </c>
      <c r="U48" s="156">
        <f t="shared" si="54"/>
        <v>1.2178368682215956E-2</v>
      </c>
      <c r="V48" s="156">
        <f t="shared" si="54"/>
        <v>1.2178368682215956E-2</v>
      </c>
      <c r="W48" s="156">
        <f t="shared" si="54"/>
        <v>1.2178368682215956E-2</v>
      </c>
      <c r="X48" s="156">
        <f t="shared" si="54"/>
        <v>1.2178368682215956E-2</v>
      </c>
      <c r="Y48" s="156">
        <f t="shared" si="54"/>
        <v>1.2178368682215956E-2</v>
      </c>
      <c r="Z48" s="156">
        <f t="shared" si="54"/>
        <v>1.2178368682215956E-2</v>
      </c>
      <c r="AA48" s="156">
        <f t="shared" si="54"/>
        <v>1.2178368682215956E-2</v>
      </c>
      <c r="AB48" s="156">
        <f t="shared" si="54"/>
        <v>1.2178368682215956E-2</v>
      </c>
      <c r="AC48" s="156">
        <f t="shared" si="54"/>
        <v>1.2178368682215956E-2</v>
      </c>
      <c r="AD48" s="156">
        <f t="shared" si="54"/>
        <v>1.2178368682215956E-2</v>
      </c>
      <c r="AE48" s="156">
        <f t="shared" si="54"/>
        <v>1.2178368682215956E-2</v>
      </c>
    </row>
    <row r="49" spans="1:110">
      <c r="B49" s="1"/>
    </row>
    <row r="50" spans="1:110">
      <c r="B50" s="1"/>
      <c r="C50" s="160">
        <f>SUM(C39:C48)</f>
        <v>1</v>
      </c>
      <c r="D50" s="160">
        <f>SUM(D39:D48)</f>
        <v>1.0000000000000002</v>
      </c>
      <c r="E50" s="160">
        <f>SUM(E39:E48)</f>
        <v>1</v>
      </c>
      <c r="F50" s="160">
        <f>SUM(F39:F48)</f>
        <v>1</v>
      </c>
      <c r="G50" s="160">
        <f t="shared" ref="G50:K50" si="56">SUM(G39:G48)</f>
        <v>1</v>
      </c>
      <c r="H50" s="160">
        <f t="shared" si="56"/>
        <v>1.0000000000000002</v>
      </c>
      <c r="I50" s="160">
        <f t="shared" si="56"/>
        <v>1.0000000000000002</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0.4702588949370648</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6.5789823819829771E-2</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0.30685013502549352</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0.15710114621761195</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10712298</v>
      </c>
      <c r="D2" s="91">
        <f>SUMIFS('EIA_State Elec Profiles'!$D:$D,'EIA_State Elec Profiles'!$A:$A,About!$B$1,'EIA_State Elec Profiles'!$B:$B,$A2)</f>
        <v>6796936</v>
      </c>
      <c r="E2" s="91">
        <f>SUMIFS('EIA_State Elec Profiles'!$C:$C,'EIA_State Elec Profiles'!$A:$A,About!$B$1,'EIA_State Elec Profiles'!$B:$B,$A2)</f>
        <v>7960479</v>
      </c>
      <c r="F2" s="91">
        <f>E2</f>
        <v>7960479</v>
      </c>
      <c r="G2" s="91">
        <f t="shared" ref="G2:AH2" si="0">F2</f>
        <v>7960479</v>
      </c>
      <c r="H2" s="91">
        <f t="shared" si="0"/>
        <v>7960479</v>
      </c>
      <c r="I2" s="91">
        <f t="shared" si="0"/>
        <v>7960479</v>
      </c>
      <c r="J2" s="91">
        <f t="shared" si="0"/>
        <v>7960479</v>
      </c>
      <c r="K2" s="91">
        <f t="shared" si="0"/>
        <v>7960479</v>
      </c>
      <c r="L2" s="91">
        <f t="shared" si="0"/>
        <v>7960479</v>
      </c>
      <c r="M2" s="91">
        <f t="shared" si="0"/>
        <v>7960479</v>
      </c>
      <c r="N2" s="91">
        <f t="shared" si="0"/>
        <v>7960479</v>
      </c>
      <c r="O2" s="91">
        <f t="shared" si="0"/>
        <v>7960479</v>
      </c>
      <c r="P2" s="91">
        <f t="shared" si="0"/>
        <v>7960479</v>
      </c>
      <c r="Q2" s="91">
        <f t="shared" si="0"/>
        <v>7960479</v>
      </c>
      <c r="R2" s="91">
        <f t="shared" si="0"/>
        <v>7960479</v>
      </c>
      <c r="S2" s="91">
        <f t="shared" si="0"/>
        <v>7960479</v>
      </c>
      <c r="T2" s="91">
        <f t="shared" si="0"/>
        <v>7960479</v>
      </c>
      <c r="U2" s="91">
        <f t="shared" si="0"/>
        <v>7960479</v>
      </c>
      <c r="V2" s="91">
        <f t="shared" si="0"/>
        <v>7960479</v>
      </c>
      <c r="W2" s="91">
        <f t="shared" si="0"/>
        <v>7960479</v>
      </c>
      <c r="X2" s="91">
        <f t="shared" si="0"/>
        <v>7960479</v>
      </c>
      <c r="Y2" s="91">
        <f t="shared" si="0"/>
        <v>7960479</v>
      </c>
      <c r="Z2" s="91">
        <f t="shared" si="0"/>
        <v>7960479</v>
      </c>
      <c r="AA2" s="91">
        <f t="shared" si="0"/>
        <v>7960479</v>
      </c>
      <c r="AB2" s="91">
        <f t="shared" si="0"/>
        <v>7960479</v>
      </c>
      <c r="AC2" s="91">
        <f t="shared" si="0"/>
        <v>7960479</v>
      </c>
      <c r="AD2" s="91">
        <f t="shared" si="0"/>
        <v>7960479</v>
      </c>
      <c r="AE2" s="91">
        <f t="shared" si="0"/>
        <v>7960479</v>
      </c>
      <c r="AF2" s="91">
        <f t="shared" si="0"/>
        <v>7960479</v>
      </c>
      <c r="AG2" s="91">
        <f t="shared" si="0"/>
        <v>7960479</v>
      </c>
      <c r="AH2" s="91">
        <f t="shared" si="0"/>
        <v>7960479</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2296.7106102686275</v>
      </c>
      <c r="C2" s="5">
        <f>SUMIFS(Imports_new!C$10:C$33,Imports_new!$A$10:$A$33,$A2)</f>
        <v>2296.7106102686275</v>
      </c>
      <c r="D2" s="5">
        <f>SUMIFS(Imports_new!D$10:D$33,Imports_new!$A$10:$A$33,$A2)</f>
        <v>2296.7106102686275</v>
      </c>
      <c r="E2" s="5">
        <f>SUMIFS(Imports_new!E$10:E$33,Imports_new!$A$10:$A$33,$A2)</f>
        <v>2093.5401286965093</v>
      </c>
      <c r="F2" s="5">
        <f>SUMIFS(Imports_new!F$10:F$33,Imports_new!$A$10:$A$33,$A2)</f>
        <v>1806.3040245555933</v>
      </c>
      <c r="G2" s="5">
        <f>SUMIFS(Imports_new!G$10:G$33,Imports_new!$A$10:$A$33,$A2)</f>
        <v>1888.4454058350657</v>
      </c>
      <c r="H2" s="5">
        <f>SUMIFS(Imports_new!H$10:H$33,Imports_new!$A$10:$A$33,$A2)</f>
        <v>1812.6283183692383</v>
      </c>
      <c r="I2" s="5">
        <f>SUMIFS(Imports_new!I$10:I$33,Imports_new!$A$10:$A$33,$A2)</f>
        <v>1763.4043527208655</v>
      </c>
      <c r="J2" s="5">
        <f>SUMIFS(Imports_new!J$10:J$33,Imports_new!$A$10:$A$33,$A2)</f>
        <v>1019.2339694163978</v>
      </c>
      <c r="K2" s="5">
        <f>SUMIFS(Imports_new!K$10:K$33,Imports_new!$A$10:$A$33,$A2)</f>
        <v>236.80544369573366</v>
      </c>
      <c r="L2" s="5">
        <f>SUMIFS(Imports_new!L$10:L$33,Imports_new!$A$10:$A$33,$A2)</f>
        <v>246.69767532782197</v>
      </c>
      <c r="M2" s="5">
        <f>SUMIFS(Imports_new!M$10:M$33,Imports_new!$A$10:$A$33,$A2)</f>
        <v>249.42262536263752</v>
      </c>
      <c r="N2" s="5">
        <f>SUMIFS(Imports_new!N$10:N$33,Imports_new!$A$10:$A$33,$A2)</f>
        <v>164.61127964993156</v>
      </c>
      <c r="O2" s="5">
        <f>SUMIFS(Imports_new!O$10:O$33,Imports_new!$A$10:$A$33,$A2)</f>
        <v>172.31917524438248</v>
      </c>
      <c r="P2" s="5">
        <f>SUMIFS(Imports_new!P$10:P$33,Imports_new!$A$10:$A$33,$A2)</f>
        <v>132.89720981523226</v>
      </c>
      <c r="Q2" s="5">
        <f>SUMIFS(Imports_new!Q$10:Q$33,Imports_new!$A$10:$A$33,$A2)</f>
        <v>126.20120590585705</v>
      </c>
      <c r="R2" s="5">
        <f>SUMIFS(Imports_new!R$10:R$33,Imports_new!$A$10:$A$33,$A2)</f>
        <v>129.487488195613</v>
      </c>
      <c r="S2" s="5">
        <f>SUMIFS(Imports_new!S$10:S$33,Imports_new!$A$10:$A$33,$A2)</f>
        <v>113.62990459620043</v>
      </c>
      <c r="T2" s="5">
        <f>SUMIFS(Imports_new!T$10:T$33,Imports_new!$A$10:$A$33,$A2)</f>
        <v>113.39543264059087</v>
      </c>
      <c r="U2" s="5">
        <f>SUMIFS(Imports_new!U$10:U$33,Imports_new!$A$10:$A$33,$A2)</f>
        <v>96.498120520502098</v>
      </c>
      <c r="V2" s="5">
        <f>SUMIFS(Imports_new!V$10:V$33,Imports_new!$A$10:$A$33,$A2)</f>
        <v>100.72314855510383</v>
      </c>
      <c r="W2" s="5">
        <f>SUMIFS(Imports_new!W$10:W$33,Imports_new!$A$10:$A$33,$A2)</f>
        <v>100.72314855510383</v>
      </c>
      <c r="X2" s="5">
        <f>SUMIFS(Imports_new!X$10:X$33,Imports_new!$A$10:$A$33,$A2)</f>
        <v>100.72314855510383</v>
      </c>
      <c r="Y2" s="5">
        <f>SUMIFS(Imports_new!Y$10:Y$33,Imports_new!$A$10:$A$33,$A2)</f>
        <v>100.72314855510383</v>
      </c>
      <c r="Z2" s="5">
        <f>SUMIFS(Imports_new!Z$10:Z$33,Imports_new!$A$10:$A$33,$A2)</f>
        <v>100.72314855510383</v>
      </c>
      <c r="AA2" s="5">
        <f>SUMIFS(Imports_new!AA$10:AA$33,Imports_new!$A$10:$A$33,$A2)</f>
        <v>100.72314855510383</v>
      </c>
      <c r="AB2" s="5">
        <f>SUMIFS(Imports_new!AB$10:AB$33,Imports_new!$A$10:$A$33,$A2)</f>
        <v>100.72314855510383</v>
      </c>
      <c r="AC2" s="5">
        <f>SUMIFS(Imports_new!AC$10:AC$33,Imports_new!$A$10:$A$33,$A2)</f>
        <v>100.72314855510383</v>
      </c>
      <c r="AD2" s="5">
        <f>SUMIFS(Imports_new!AD$10:AD$33,Imports_new!$A$10:$A$33,$A2)</f>
        <v>100.72314855510383</v>
      </c>
      <c r="AE2" s="5">
        <f>SUMIFS(Imports_new!AE$10:AE$33,Imports_new!$A$10:$A$33,$A2)</f>
        <v>100.72314855510383</v>
      </c>
      <c r="AF2" s="5">
        <f>SUMIFS(Imports_new!AF$10:AF$33,Imports_new!$A$10:$A$33,$A2)</f>
        <v>100.72314855510383</v>
      </c>
    </row>
    <row r="3" spans="1:32">
      <c r="A3" s="2" t="s">
        <v>347</v>
      </c>
      <c r="B3" s="5">
        <f>SUMIFS(Imports_new!B$10:B$33,Imports_new!$A$10:$A$33,$A3)</f>
        <v>6935.5466948139356</v>
      </c>
      <c r="C3" s="5">
        <f>SUMIFS(Imports_new!C$10:C$33,Imports_new!$A$10:$A$33,$A3)</f>
        <v>6935.5466948139356</v>
      </c>
      <c r="D3" s="5">
        <f>SUMIFS(Imports_new!D$10:D$33,Imports_new!$A$10:$A$33,$A3)</f>
        <v>6935.5466948139356</v>
      </c>
      <c r="E3" s="5">
        <f>SUMIFS(Imports_new!E$10:E$33,Imports_new!$A$10:$A$33,$A3)</f>
        <v>7404.3169052796075</v>
      </c>
      <c r="F3" s="5">
        <f>SUMIFS(Imports_new!F$10:F$33,Imports_new!$A$10:$A$33,$A3)</f>
        <v>7531.4634880316007</v>
      </c>
      <c r="G3" s="5">
        <f>SUMIFS(Imports_new!G$10:G$33,Imports_new!$A$10:$A$33,$A3)</f>
        <v>8005.9182055032234</v>
      </c>
      <c r="H3" s="5">
        <f>SUMIFS(Imports_new!H$10:H$33,Imports_new!$A$10:$A$33,$A3)</f>
        <v>7678.5088423515745</v>
      </c>
      <c r="I3" s="5">
        <f>SUMIFS(Imports_new!I$10:I$33,Imports_new!$A$10:$A$33,$A3)</f>
        <v>7469.3727324391366</v>
      </c>
      <c r="J3" s="5">
        <f>SUMIFS(Imports_new!J$10:J$33,Imports_new!$A$10:$A$33,$A3)</f>
        <v>8028.5829083748786</v>
      </c>
      <c r="K3" s="5">
        <f>SUMIFS(Imports_new!K$10:K$33,Imports_new!$A$10:$A$33,$A3)</f>
        <v>8973.3646477006041</v>
      </c>
      <c r="L3" s="5">
        <f>SUMIFS(Imports_new!L$10:L$33,Imports_new!$A$10:$A$33,$A3)</f>
        <v>8552.5555006644372</v>
      </c>
      <c r="M3" s="5">
        <f>SUMIFS(Imports_new!M$10:M$33,Imports_new!$A$10:$A$33,$A3)</f>
        <v>8908.9315226806157</v>
      </c>
      <c r="N3" s="5">
        <f>SUMIFS(Imports_new!N$10:N$33,Imports_new!$A$10:$A$33,$A3)</f>
        <v>8807.5504138310935</v>
      </c>
      <c r="O3" s="5">
        <f>SUMIFS(Imports_new!O$10:O$33,Imports_new!$A$10:$A$33,$A3)</f>
        <v>8723.6775414044641</v>
      </c>
      <c r="P3" s="5">
        <f>SUMIFS(Imports_new!P$10:P$33,Imports_new!$A$10:$A$33,$A3)</f>
        <v>8665.7633480813929</v>
      </c>
      <c r="Q3" s="5">
        <f>SUMIFS(Imports_new!Q$10:Q$33,Imports_new!$A$10:$A$33,$A3)</f>
        <v>8830.0938320720616</v>
      </c>
      <c r="R3" s="5">
        <f>SUMIFS(Imports_new!R$10:R$33,Imports_new!$A$10:$A$33,$A3)</f>
        <v>8962.937306422933</v>
      </c>
      <c r="S3" s="5">
        <f>SUMIFS(Imports_new!S$10:S$33,Imports_new!$A$10:$A$33,$A3)</f>
        <v>9059.8464564672395</v>
      </c>
      <c r="T3" s="5">
        <f>SUMIFS(Imports_new!T$10:T$33,Imports_new!$A$10:$A$33,$A3)</f>
        <v>9128.2449749575881</v>
      </c>
      <c r="U3" s="5">
        <f>SUMIFS(Imports_new!U$10:U$33,Imports_new!$A$10:$A$33,$A3)</f>
        <v>9201.1912731806497</v>
      </c>
      <c r="V3" s="5">
        <f>SUMIFS(Imports_new!V$10:V$33,Imports_new!$A$10:$A$33,$A3)</f>
        <v>9238.0059883529266</v>
      </c>
      <c r="W3" s="5">
        <f>SUMIFS(Imports_new!W$10:W$33,Imports_new!$A$10:$A$33,$A3)</f>
        <v>9238.0059883529266</v>
      </c>
      <c r="X3" s="5">
        <f>SUMIFS(Imports_new!X$10:X$33,Imports_new!$A$10:$A$33,$A3)</f>
        <v>9238.0059883529266</v>
      </c>
      <c r="Y3" s="5">
        <f>SUMIFS(Imports_new!Y$10:Y$33,Imports_new!$A$10:$A$33,$A3)</f>
        <v>9238.0059883529266</v>
      </c>
      <c r="Z3" s="5">
        <f>SUMIFS(Imports_new!Z$10:Z$33,Imports_new!$A$10:$A$33,$A3)</f>
        <v>9238.0059883529266</v>
      </c>
      <c r="AA3" s="5">
        <f>SUMIFS(Imports_new!AA$10:AA$33,Imports_new!$A$10:$A$33,$A3)</f>
        <v>9238.0059883529266</v>
      </c>
      <c r="AB3" s="5">
        <f>SUMIFS(Imports_new!AB$10:AB$33,Imports_new!$A$10:$A$33,$A3)</f>
        <v>9238.0059883529266</v>
      </c>
      <c r="AC3" s="5">
        <f>SUMIFS(Imports_new!AC$10:AC$33,Imports_new!$A$10:$A$33,$A3)</f>
        <v>9238.0059883529266</v>
      </c>
      <c r="AD3" s="5">
        <f>SUMIFS(Imports_new!AD$10:AD$33,Imports_new!$A$10:$A$33,$A3)</f>
        <v>9238.0059883529266</v>
      </c>
      <c r="AE3" s="5">
        <f>SUMIFS(Imports_new!AE$10:AE$33,Imports_new!$A$10:$A$33,$A3)</f>
        <v>9238.0059883529266</v>
      </c>
      <c r="AF3" s="5">
        <f>SUMIFS(Imports_new!AF$10:AF$33,Imports_new!$A$10:$A$33,$A3)</f>
        <v>9238.0059883529266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6315.2053090848367</v>
      </c>
      <c r="C5" s="5">
        <f>SUMIFS(Imports_new!C$10:C$33,Imports_new!$A$10:$A$33,$A5)</f>
        <v>6315.2053090848367</v>
      </c>
      <c r="D5" s="5">
        <f>SUMIFS(Imports_new!D$10:D$33,Imports_new!$A$10:$A$33,$A5)</f>
        <v>6315.2053090848367</v>
      </c>
      <c r="E5" s="5">
        <f>SUMIFS(Imports_new!E$10:E$33,Imports_new!$A$10:$A$33,$A5)</f>
        <v>5946.4183469025875</v>
      </c>
      <c r="F5" s="5">
        <f>SUMIFS(Imports_new!F$10:F$33,Imports_new!$A$10:$A$33,$A5)</f>
        <v>6358.5816227755477</v>
      </c>
      <c r="G5" s="5">
        <f>SUMIFS(Imports_new!G$10:G$33,Imports_new!$A$10:$A$33,$A5)</f>
        <v>5094.0366472473934</v>
      </c>
      <c r="H5" s="5">
        <f>SUMIFS(Imports_new!H$10:H$33,Imports_new!$A$10:$A$33,$A5)</f>
        <v>5599.4767241077716</v>
      </c>
      <c r="I5" s="5">
        <f>SUMIFS(Imports_new!I$10:I$33,Imports_new!$A$10:$A$33,$A5)</f>
        <v>5522.7645107886101</v>
      </c>
      <c r="J5" s="5">
        <f>SUMIFS(Imports_new!J$10:J$33,Imports_new!$A$10:$A$33,$A5)</f>
        <v>5915.6113358749853</v>
      </c>
      <c r="K5" s="5">
        <f>SUMIFS(Imports_new!K$10:K$33,Imports_new!$A$10:$A$33,$A5)</f>
        <v>5412.6845182815014</v>
      </c>
      <c r="L5" s="5">
        <f>SUMIFS(Imports_new!L$10:L$33,Imports_new!$A$10:$A$33,$A5)</f>
        <v>5811.1237897208712</v>
      </c>
      <c r="M5" s="5">
        <f>SUMIFS(Imports_new!M$10:M$33,Imports_new!$A$10:$A$33,$A5)</f>
        <v>5315.9849710333629</v>
      </c>
      <c r="N5" s="5">
        <f>SUMIFS(Imports_new!N$10:N$33,Imports_new!$A$10:$A$33,$A5)</f>
        <v>5743.7002851174639</v>
      </c>
      <c r="O5" s="5">
        <f>SUMIFS(Imports_new!O$10:O$33,Imports_new!$A$10:$A$33,$A5)</f>
        <v>5719.0502107026614</v>
      </c>
      <c r="P5" s="5">
        <f>SUMIFS(Imports_new!P$10:P$33,Imports_new!$A$10:$A$33,$A5)</f>
        <v>6138.4643347756182</v>
      </c>
      <c r="Q5" s="5">
        <f>SUMIFS(Imports_new!Q$10:Q$33,Imports_new!$A$10:$A$33,$A5)</f>
        <v>6109.1304377403421</v>
      </c>
      <c r="R5" s="5">
        <f>SUMIFS(Imports_new!R$10:R$33,Imports_new!$A$10:$A$33,$A5)</f>
        <v>6070.8090960346353</v>
      </c>
      <c r="S5" s="5">
        <f>SUMIFS(Imports_new!S$10:S$33,Imports_new!$A$10:$A$33,$A5)</f>
        <v>6061.4683669395199</v>
      </c>
      <c r="T5" s="5">
        <f>SUMIFS(Imports_new!T$10:T$33,Imports_new!$A$10:$A$33,$A5)</f>
        <v>6034.5715464654586</v>
      </c>
      <c r="U5" s="5">
        <f>SUMIFS(Imports_new!U$10:U$33,Imports_new!$A$10:$A$33,$A5)</f>
        <v>6007.9673855300807</v>
      </c>
      <c r="V5" s="5">
        <f>SUMIFS(Imports_new!V$10:V$33,Imports_new!$A$10:$A$33,$A5)</f>
        <v>5984.3127815624648</v>
      </c>
      <c r="W5" s="5">
        <f>SUMIFS(Imports_new!W$10:W$33,Imports_new!$A$10:$A$33,$A5)</f>
        <v>5984.3127815624648</v>
      </c>
      <c r="X5" s="5">
        <f>SUMIFS(Imports_new!X$10:X$33,Imports_new!$A$10:$A$33,$A5)</f>
        <v>5984.3127815624648</v>
      </c>
      <c r="Y5" s="5">
        <f>SUMIFS(Imports_new!Y$10:Y$33,Imports_new!$A$10:$A$33,$A5)</f>
        <v>5984.3127815624648</v>
      </c>
      <c r="Z5" s="5">
        <f>SUMIFS(Imports_new!Z$10:Z$33,Imports_new!$A$10:$A$33,$A5)</f>
        <v>5984.3127815624648</v>
      </c>
      <c r="AA5" s="5">
        <f>SUMIFS(Imports_new!AA$10:AA$33,Imports_new!$A$10:$A$33,$A5)</f>
        <v>5984.3127815624648</v>
      </c>
      <c r="AB5" s="5">
        <f>SUMIFS(Imports_new!AB$10:AB$33,Imports_new!$A$10:$A$33,$A5)</f>
        <v>5984.3127815624648</v>
      </c>
      <c r="AC5" s="5">
        <f>SUMIFS(Imports_new!AC$10:AC$33,Imports_new!$A$10:$A$33,$A5)</f>
        <v>5984.3127815624648</v>
      </c>
      <c r="AD5" s="5">
        <f>SUMIFS(Imports_new!AD$10:AD$33,Imports_new!$A$10:$A$33,$A5)</f>
        <v>5984.3127815624648</v>
      </c>
      <c r="AE5" s="5">
        <f>SUMIFS(Imports_new!AE$10:AE$33,Imports_new!$A$10:$A$33,$A5)</f>
        <v>5984.3127815624648</v>
      </c>
      <c r="AF5" s="5">
        <f>SUMIFS(Imports_new!AF$10:AF$33,Imports_new!$A$10:$A$33,$A5)</f>
        <v>5984.3127815624648</v>
      </c>
    </row>
    <row r="6" spans="1:32">
      <c r="A6" s="2" t="s">
        <v>101</v>
      </c>
      <c r="B6" s="5">
        <f>SUMIFS(Imports_new!B$10:B$33,Imports_new!$A$10:$A$33,$A6)</f>
        <v>33815.236237856756</v>
      </c>
      <c r="C6" s="5">
        <f>SUMIFS(Imports_new!C$10:C$33,Imports_new!$A$10:$A$33,$A6)</f>
        <v>33815.236237856756</v>
      </c>
      <c r="D6" s="5">
        <f>SUMIFS(Imports_new!D$10:D$33,Imports_new!$A$10:$A$33,$A6)</f>
        <v>33815.236237856756</v>
      </c>
      <c r="E6" s="5">
        <f>SUMIFS(Imports_new!E$10:E$33,Imports_new!$A$10:$A$33,$A6)</f>
        <v>33860.033896690453</v>
      </c>
      <c r="F6" s="5">
        <f>SUMIFS(Imports_new!F$10:F$33,Imports_new!$A$10:$A$33,$A6)</f>
        <v>33590.76474175421</v>
      </c>
      <c r="G6" s="5">
        <f>SUMIFS(Imports_new!G$10:G$33,Imports_new!$A$10:$A$33,$A6)</f>
        <v>33934.589358961377</v>
      </c>
      <c r="H6" s="5">
        <f>SUMIFS(Imports_new!H$10:H$33,Imports_new!$A$10:$A$33,$A6)</f>
        <v>33643.144439098891</v>
      </c>
      <c r="I6" s="5">
        <f>SUMIFS(Imports_new!I$10:I$33,Imports_new!$A$10:$A$33,$A6)</f>
        <v>33787.747040652874</v>
      </c>
      <c r="J6" s="5">
        <f>SUMIFS(Imports_new!J$10:J$33,Imports_new!$A$10:$A$33,$A6)</f>
        <v>33396.061126984794</v>
      </c>
      <c r="K6" s="5">
        <f>SUMIFS(Imports_new!K$10:K$33,Imports_new!$A$10:$A$33,$A6)</f>
        <v>33644.005673096137</v>
      </c>
      <c r="L6" s="5">
        <f>SUMIFS(Imports_new!L$10:L$33,Imports_new!$A$10:$A$33,$A6)</f>
        <v>33298.997390776152</v>
      </c>
      <c r="M6" s="5">
        <f>SUMIFS(Imports_new!M$10:M$33,Imports_new!$A$10:$A$33,$A6)</f>
        <v>33381.354365722465</v>
      </c>
      <c r="N6" s="5">
        <f>SUMIFS(Imports_new!N$10:N$33,Imports_new!$A$10:$A$33,$A6)</f>
        <v>33127.505808351729</v>
      </c>
      <c r="O6" s="5">
        <f>SUMIFS(Imports_new!O$10:O$33,Imports_new!$A$10:$A$33,$A6)</f>
        <v>33012.681026978396</v>
      </c>
      <c r="P6" s="5">
        <f>SUMIFS(Imports_new!P$10:P$33,Imports_new!$A$10:$A$33,$A6)</f>
        <v>32722.315521413126</v>
      </c>
      <c r="Q6" s="5">
        <f>SUMIFS(Imports_new!Q$10:Q$33,Imports_new!$A$10:$A$33,$A6)</f>
        <v>32524.24112292513</v>
      </c>
      <c r="R6" s="5">
        <f>SUMIFS(Imports_new!R$10:R$33,Imports_new!$A$10:$A$33,$A6)</f>
        <v>32373.575656213987</v>
      </c>
      <c r="S6" s="5">
        <f>SUMIFS(Imports_new!S$10:S$33,Imports_new!$A$10:$A$33,$A6)</f>
        <v>32276.015117529878</v>
      </c>
      <c r="T6" s="5">
        <f>SUMIFS(Imports_new!T$10:T$33,Imports_new!$A$10:$A$33,$A6)</f>
        <v>32155.251810230569</v>
      </c>
      <c r="U6" s="5">
        <f>SUMIFS(Imports_new!U$10:U$33,Imports_new!$A$10:$A$33,$A6)</f>
        <v>32067.732787824913</v>
      </c>
      <c r="V6" s="5">
        <f>SUMIFS(Imports_new!V$10:V$33,Imports_new!$A$10:$A$33,$A6)</f>
        <v>31986.389545104932</v>
      </c>
      <c r="W6" s="5">
        <f>SUMIFS(Imports_new!W$10:W$33,Imports_new!$A$10:$A$33,$A6)</f>
        <v>31986.389545104932</v>
      </c>
      <c r="X6" s="5">
        <f>SUMIFS(Imports_new!X$10:X$33,Imports_new!$A$10:$A$33,$A6)</f>
        <v>31986.389545104932</v>
      </c>
      <c r="Y6" s="5">
        <f>SUMIFS(Imports_new!Y$10:Y$33,Imports_new!$A$10:$A$33,$A6)</f>
        <v>31986.389545104932</v>
      </c>
      <c r="Z6" s="5">
        <f>SUMIFS(Imports_new!Z$10:Z$33,Imports_new!$A$10:$A$33,$A6)</f>
        <v>31986.389545104932</v>
      </c>
      <c r="AA6" s="5">
        <f>SUMIFS(Imports_new!AA$10:AA$33,Imports_new!$A$10:$A$33,$A6)</f>
        <v>31986.389545104932</v>
      </c>
      <c r="AB6" s="5">
        <f>SUMIFS(Imports_new!AB$10:AB$33,Imports_new!$A$10:$A$33,$A6)</f>
        <v>31986.389545104932</v>
      </c>
      <c r="AC6" s="5">
        <f>SUMIFS(Imports_new!AC$10:AC$33,Imports_new!$A$10:$A$33,$A6)</f>
        <v>31986.389545104932</v>
      </c>
      <c r="AD6" s="5">
        <f>SUMIFS(Imports_new!AD$10:AD$33,Imports_new!$A$10:$A$33,$A6)</f>
        <v>31986.389545104932</v>
      </c>
      <c r="AE6" s="5">
        <f>SUMIFS(Imports_new!AE$10:AE$33,Imports_new!$A$10:$A$33,$A6)</f>
        <v>31986.389545104932</v>
      </c>
      <c r="AF6" s="5">
        <f>SUMIFS(Imports_new!AF$10:AF$33,Imports_new!$A$10:$A$33,$A6)</f>
        <v>31986.389545104932</v>
      </c>
    </row>
    <row r="7" spans="1:32">
      <c r="A7" s="2" t="s">
        <v>100</v>
      </c>
      <c r="B7" s="5">
        <f>SUMIFS(Imports_new!B$10:B$33,Imports_new!$A$10:$A$33,$A7)</f>
        <v>2988.1524107310674</v>
      </c>
      <c r="C7" s="5">
        <f>SUMIFS(Imports_new!C$10:C$33,Imports_new!$A$10:$A$33,$A7)</f>
        <v>2988.1524107310674</v>
      </c>
      <c r="D7" s="5">
        <f>SUMIFS(Imports_new!D$10:D$33,Imports_new!$A$10:$A$33,$A7)</f>
        <v>2988.1524107310674</v>
      </c>
      <c r="E7" s="5">
        <f>SUMIFS(Imports_new!E$10:E$33,Imports_new!$A$10:$A$33,$A7)</f>
        <v>2999.2550864291661</v>
      </c>
      <c r="F7" s="5">
        <f>SUMIFS(Imports_new!F$10:F$33,Imports_new!$A$10:$A$33,$A7)</f>
        <v>3024.778587419491</v>
      </c>
      <c r="G7" s="5">
        <f>SUMIFS(Imports_new!G$10:G$33,Imports_new!$A$10:$A$33,$A7)</f>
        <v>3360.1800937389826</v>
      </c>
      <c r="H7" s="5">
        <f>SUMIFS(Imports_new!H$10:H$33,Imports_new!$A$10:$A$33,$A7)</f>
        <v>3537.4094706453366</v>
      </c>
      <c r="I7" s="5">
        <f>SUMIFS(Imports_new!I$10:I$33,Imports_new!$A$10:$A$33,$A7)</f>
        <v>3728.2915194437205</v>
      </c>
      <c r="J7" s="5">
        <f>SUMIFS(Imports_new!J$10:J$33,Imports_new!$A$10:$A$33,$A7)</f>
        <v>3903.7365406175377</v>
      </c>
      <c r="K7" s="5">
        <f>SUMIFS(Imports_new!K$10:K$33,Imports_new!$A$10:$A$33,$A7)</f>
        <v>4021.5111837481882</v>
      </c>
      <c r="L7" s="5">
        <f>SUMIFS(Imports_new!L$10:L$33,Imports_new!$A$10:$A$33,$A7)</f>
        <v>4383.3643277620458</v>
      </c>
      <c r="M7" s="5">
        <f>SUMIFS(Imports_new!M$10:M$33,Imports_new!$A$10:$A$33,$A7)</f>
        <v>4432.0644405558842</v>
      </c>
      <c r="N7" s="5">
        <f>SUMIFS(Imports_new!N$10:N$33,Imports_new!$A$10:$A$33,$A7)</f>
        <v>4446.203749121164</v>
      </c>
      <c r="O7" s="5">
        <f>SUMIFS(Imports_new!O$10:O$33,Imports_new!$A$10:$A$33,$A7)</f>
        <v>4635.9426296562142</v>
      </c>
      <c r="P7" s="5">
        <f>SUMIFS(Imports_new!P$10:P$33,Imports_new!$A$10:$A$33,$A7)</f>
        <v>4648.4148238738917</v>
      </c>
      <c r="Q7" s="5">
        <f>SUMIFS(Imports_new!Q$10:Q$33,Imports_new!$A$10:$A$33,$A7)</f>
        <v>4726.8777785322573</v>
      </c>
      <c r="R7" s="5">
        <f>SUMIFS(Imports_new!R$10:R$33,Imports_new!$A$10:$A$33,$A7)</f>
        <v>4764.9444655265361</v>
      </c>
      <c r="S7" s="5">
        <f>SUMIFS(Imports_new!S$10:S$33,Imports_new!$A$10:$A$33,$A7)</f>
        <v>4781.3077422494398</v>
      </c>
      <c r="T7" s="5">
        <f>SUMIFS(Imports_new!T$10:T$33,Imports_new!$A$10:$A$33,$A7)</f>
        <v>4853.0298671211112</v>
      </c>
      <c r="U7" s="5">
        <f>SUMIFS(Imports_new!U$10:U$33,Imports_new!$A$10:$A$33,$A7)</f>
        <v>4902.5782395575643</v>
      </c>
      <c r="V7" s="5">
        <f>SUMIFS(Imports_new!V$10:V$33,Imports_new!$A$10:$A$33,$A7)</f>
        <v>4953.0941517415658</v>
      </c>
      <c r="W7" s="5">
        <f>SUMIFS(Imports_new!W$10:W$33,Imports_new!$A$10:$A$33,$A7)</f>
        <v>4953.0941517415658</v>
      </c>
      <c r="X7" s="5">
        <f>SUMIFS(Imports_new!X$10:X$33,Imports_new!$A$10:$A$33,$A7)</f>
        <v>4953.0941517415658</v>
      </c>
      <c r="Y7" s="5">
        <f>SUMIFS(Imports_new!Y$10:Y$33,Imports_new!$A$10:$A$33,$A7)</f>
        <v>4953.0941517415658</v>
      </c>
      <c r="Z7" s="5">
        <f>SUMIFS(Imports_new!Z$10:Z$33,Imports_new!$A$10:$A$33,$A7)</f>
        <v>4953.0941517415658</v>
      </c>
      <c r="AA7" s="5">
        <f>SUMIFS(Imports_new!AA$10:AA$33,Imports_new!$A$10:$A$33,$A7)</f>
        <v>4953.0941517415658</v>
      </c>
      <c r="AB7" s="5">
        <f>SUMIFS(Imports_new!AB$10:AB$33,Imports_new!$A$10:$A$33,$A7)</f>
        <v>4953.0941517415658</v>
      </c>
      <c r="AC7" s="5">
        <f>SUMIFS(Imports_new!AC$10:AC$33,Imports_new!$A$10:$A$33,$A7)</f>
        <v>4953.0941517415658</v>
      </c>
      <c r="AD7" s="5">
        <f>SUMIFS(Imports_new!AD$10:AD$33,Imports_new!$A$10:$A$33,$A7)</f>
        <v>4953.0941517415658</v>
      </c>
      <c r="AE7" s="5">
        <f>SUMIFS(Imports_new!AE$10:AE$33,Imports_new!$A$10:$A$33,$A7)</f>
        <v>4953.0941517415658</v>
      </c>
      <c r="AF7" s="5">
        <f>SUMIFS(Imports_new!AF$10:AF$33,Imports_new!$A$10:$A$33,$A7)</f>
        <v>4953.0941517415658</v>
      </c>
    </row>
    <row r="8" spans="1:32">
      <c r="A8" s="2" t="s">
        <v>102</v>
      </c>
      <c r="B8" s="5">
        <f>SUMIFS(Imports_new!B$10:B$33,Imports_new!$A$10:$A$33,$A8)</f>
        <v>367.01531698295736</v>
      </c>
      <c r="C8" s="5">
        <f>SUMIFS(Imports_new!C$10:C$33,Imports_new!$A$10:$A$33,$A8)</f>
        <v>367.01531698295736</v>
      </c>
      <c r="D8" s="5">
        <f>SUMIFS(Imports_new!D$10:D$33,Imports_new!$A$10:$A$33,$A8)</f>
        <v>367.01531698295736</v>
      </c>
      <c r="E8" s="5">
        <f>SUMIFS(Imports_new!E$10:E$33,Imports_new!$A$10:$A$33,$A8)</f>
        <v>370.06051005984881</v>
      </c>
      <c r="F8" s="5">
        <f>SUMIFS(Imports_new!F$10:F$33,Imports_new!$A$10:$A$33,$A8)</f>
        <v>375.6877569296804</v>
      </c>
      <c r="G8" s="5">
        <f>SUMIFS(Imports_new!G$10:G$33,Imports_new!$A$10:$A$33,$A8)</f>
        <v>392.24837067630108</v>
      </c>
      <c r="H8" s="5">
        <f>SUMIFS(Imports_new!H$10:H$33,Imports_new!$A$10:$A$33,$A8)</f>
        <v>396.27307075616989</v>
      </c>
      <c r="I8" s="5">
        <f>SUMIFS(Imports_new!I$10:I$33,Imports_new!$A$10:$A$33,$A8)</f>
        <v>397.51694333272496</v>
      </c>
      <c r="J8" s="5">
        <f>SUMIFS(Imports_new!J$10:J$33,Imports_new!$A$10:$A$33,$A8)</f>
        <v>398.5165146424232</v>
      </c>
      <c r="K8" s="5">
        <f>SUMIFS(Imports_new!K$10:K$33,Imports_new!$A$10:$A$33,$A8)</f>
        <v>401.29765116714003</v>
      </c>
      <c r="L8" s="5">
        <f>SUMIFS(Imports_new!L$10:L$33,Imports_new!$A$10:$A$33,$A8)</f>
        <v>406.66840565385746</v>
      </c>
      <c r="M8" s="5">
        <f>SUMIFS(Imports_new!M$10:M$33,Imports_new!$A$10:$A$33,$A8)</f>
        <v>409.1964935729174</v>
      </c>
      <c r="N8" s="5">
        <f>SUMIFS(Imports_new!N$10:N$33,Imports_new!$A$10:$A$33,$A8)</f>
        <v>415.56786035181312</v>
      </c>
      <c r="O8" s="5">
        <f>SUMIFS(Imports_new!O$10:O$33,Imports_new!$A$10:$A$33,$A8)</f>
        <v>418.3413071627337</v>
      </c>
      <c r="P8" s="5">
        <f>SUMIFS(Imports_new!P$10:P$33,Imports_new!$A$10:$A$33,$A8)</f>
        <v>426.6836656830111</v>
      </c>
      <c r="Q8" s="5">
        <f>SUMIFS(Imports_new!Q$10:Q$33,Imports_new!$A$10:$A$33,$A8)</f>
        <v>444.85990105253552</v>
      </c>
      <c r="R8" s="5">
        <f>SUMIFS(Imports_new!R$10:R$33,Imports_new!$A$10:$A$33,$A8)</f>
        <v>461.17983159776514</v>
      </c>
      <c r="S8" s="5">
        <f>SUMIFS(Imports_new!S$10:S$33,Imports_new!$A$10:$A$33,$A8)</f>
        <v>473.12525757639617</v>
      </c>
      <c r="T8" s="5">
        <f>SUMIFS(Imports_new!T$10:T$33,Imports_new!$A$10:$A$33,$A8)</f>
        <v>478.15130374374348</v>
      </c>
      <c r="U8" s="5">
        <f>SUMIFS(Imports_new!U$10:U$33,Imports_new!$A$10:$A$33,$A8)</f>
        <v>488.61559974796018</v>
      </c>
      <c r="V8" s="5">
        <f>SUMIFS(Imports_new!V$10:V$33,Imports_new!$A$10:$A$33,$A8)</f>
        <v>502.23556477310183</v>
      </c>
      <c r="W8" s="5">
        <f>SUMIFS(Imports_new!W$10:W$33,Imports_new!$A$10:$A$33,$A8)</f>
        <v>502.23556477310183</v>
      </c>
      <c r="X8" s="5">
        <f>SUMIFS(Imports_new!X$10:X$33,Imports_new!$A$10:$A$33,$A8)</f>
        <v>502.23556477310183</v>
      </c>
      <c r="Y8" s="5">
        <f>SUMIFS(Imports_new!Y$10:Y$33,Imports_new!$A$10:$A$33,$A8)</f>
        <v>502.23556477310183</v>
      </c>
      <c r="Z8" s="5">
        <f>SUMIFS(Imports_new!Z$10:Z$33,Imports_new!$A$10:$A$33,$A8)</f>
        <v>502.23556477310183</v>
      </c>
      <c r="AA8" s="5">
        <f>SUMIFS(Imports_new!AA$10:AA$33,Imports_new!$A$10:$A$33,$A8)</f>
        <v>502.23556477310183</v>
      </c>
      <c r="AB8" s="5">
        <f>SUMIFS(Imports_new!AB$10:AB$33,Imports_new!$A$10:$A$33,$A8)</f>
        <v>502.23556477310183</v>
      </c>
      <c r="AC8" s="5">
        <f>SUMIFS(Imports_new!AC$10:AC$33,Imports_new!$A$10:$A$33,$A8)</f>
        <v>502.23556477310183</v>
      </c>
      <c r="AD8" s="5">
        <f>SUMIFS(Imports_new!AD$10:AD$33,Imports_new!$A$10:$A$33,$A8)</f>
        <v>502.23556477310183</v>
      </c>
      <c r="AE8" s="5">
        <f>SUMIFS(Imports_new!AE$10:AE$33,Imports_new!$A$10:$A$33,$A8)</f>
        <v>502.23556477310183</v>
      </c>
      <c r="AF8" s="5">
        <f>SUMIFS(Imports_new!AF$10:AF$33,Imports_new!$A$10:$A$33,$A8)</f>
        <v>502.23556477310183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366.33463955665729</v>
      </c>
      <c r="C10" s="5">
        <f>SUMIFS(Imports_new!C$10:C$33,Imports_new!$A$10:$A$33,$A10)</f>
        <v>366.33463955665729</v>
      </c>
      <c r="D10" s="5">
        <f>SUMIFS(Imports_new!D$10:D$33,Imports_new!$A$10:$A$33,$A10)</f>
        <v>366.33463955665729</v>
      </c>
      <c r="E10" s="5">
        <f>SUMIFS(Imports_new!E$10:E$33,Imports_new!$A$10:$A$33,$A10)</f>
        <v>392.4767020177743</v>
      </c>
      <c r="F10" s="5">
        <f>SUMIFS(Imports_new!F$10:F$33,Imports_new!$A$10:$A$33,$A10)</f>
        <v>390.16234372071813</v>
      </c>
      <c r="G10" s="5">
        <f>SUMIFS(Imports_new!G$10:G$33,Imports_new!$A$10:$A$33,$A10)</f>
        <v>394.92032007050062</v>
      </c>
      <c r="H10" s="5">
        <f>SUMIFS(Imports_new!H$10:H$33,Imports_new!$A$10:$A$33,$A10)</f>
        <v>397.72842365291183</v>
      </c>
      <c r="I10" s="5">
        <f>SUMIFS(Imports_new!I$10:I$33,Imports_new!$A$10:$A$33,$A10)</f>
        <v>400.17407196693347</v>
      </c>
      <c r="J10" s="5">
        <f>SUMIFS(Imports_new!J$10:J$33,Imports_new!$A$10:$A$33,$A10)</f>
        <v>411.11668121831661</v>
      </c>
      <c r="K10" s="5">
        <f>SUMIFS(Imports_new!K$10:K$33,Imports_new!$A$10:$A$33,$A10)</f>
        <v>399.123717920486</v>
      </c>
      <c r="L10" s="5">
        <f>SUMIFS(Imports_new!L$10:L$33,Imports_new!$A$10:$A$33,$A10)</f>
        <v>396.74342974183662</v>
      </c>
      <c r="M10" s="5">
        <f>SUMIFS(Imports_new!M$10:M$33,Imports_new!$A$10:$A$33,$A10)</f>
        <v>396.48949670768002</v>
      </c>
      <c r="N10" s="5">
        <f>SUMIFS(Imports_new!N$10:N$33,Imports_new!$A$10:$A$33,$A10)</f>
        <v>393.4166479797733</v>
      </c>
      <c r="O10" s="5">
        <f>SUMIFS(Imports_new!O$10:O$33,Imports_new!$A$10:$A$33,$A10)</f>
        <v>404.16716932703918</v>
      </c>
      <c r="P10" s="5">
        <f>SUMIFS(Imports_new!P$10:P$33,Imports_new!$A$10:$A$33,$A10)</f>
        <v>385.34075428769484</v>
      </c>
      <c r="Q10" s="5">
        <f>SUMIFS(Imports_new!Q$10:Q$33,Imports_new!$A$10:$A$33,$A10)</f>
        <v>377.59594019536689</v>
      </c>
      <c r="R10" s="5">
        <f>SUMIFS(Imports_new!R$10:R$33,Imports_new!$A$10:$A$33,$A10)</f>
        <v>376.65905836928016</v>
      </c>
      <c r="S10" s="5">
        <f>SUMIFS(Imports_new!S$10:S$33,Imports_new!$A$10:$A$33,$A10)</f>
        <v>375.48640674917556</v>
      </c>
      <c r="T10" s="5">
        <f>SUMIFS(Imports_new!T$10:T$33,Imports_new!$A$10:$A$33,$A10)</f>
        <v>376.39248664669259</v>
      </c>
      <c r="U10" s="5">
        <f>SUMIFS(Imports_new!U$10:U$33,Imports_new!$A$10:$A$33,$A10)</f>
        <v>375.33311615133692</v>
      </c>
      <c r="V10" s="5">
        <f>SUMIFS(Imports_new!V$10:V$33,Imports_new!$A$10:$A$33,$A10)</f>
        <v>374.0977571146027</v>
      </c>
      <c r="W10" s="5">
        <f>SUMIFS(Imports_new!W$10:W$33,Imports_new!$A$10:$A$33,$A10)</f>
        <v>374.0977571146027</v>
      </c>
      <c r="X10" s="5">
        <f>SUMIFS(Imports_new!X$10:X$33,Imports_new!$A$10:$A$33,$A10)</f>
        <v>374.0977571146027</v>
      </c>
      <c r="Y10" s="5">
        <f>SUMIFS(Imports_new!Y$10:Y$33,Imports_new!$A$10:$A$33,$A10)</f>
        <v>374.0977571146027</v>
      </c>
      <c r="Z10" s="5">
        <f>SUMIFS(Imports_new!Z$10:Z$33,Imports_new!$A$10:$A$33,$A10)</f>
        <v>374.0977571146027</v>
      </c>
      <c r="AA10" s="5">
        <f>SUMIFS(Imports_new!AA$10:AA$33,Imports_new!$A$10:$A$33,$A10)</f>
        <v>374.0977571146027</v>
      </c>
      <c r="AB10" s="5">
        <f>SUMIFS(Imports_new!AB$10:AB$33,Imports_new!$A$10:$A$33,$A10)</f>
        <v>374.0977571146027</v>
      </c>
      <c r="AC10" s="5">
        <f>SUMIFS(Imports_new!AC$10:AC$33,Imports_new!$A$10:$A$33,$A10)</f>
        <v>374.0977571146027</v>
      </c>
      <c r="AD10" s="5">
        <f>SUMIFS(Imports_new!AD$10:AD$33,Imports_new!$A$10:$A$33,$A10)</f>
        <v>374.0977571146027</v>
      </c>
      <c r="AE10" s="5">
        <f>SUMIFS(Imports_new!AE$10:AE$33,Imports_new!$A$10:$A$33,$A10)</f>
        <v>374.0977571146027</v>
      </c>
      <c r="AF10" s="5">
        <f>SUMIFS(Imports_new!AF$10:AF$33,Imports_new!$A$10:$A$33,$A10)</f>
        <v>374.0977571146027</v>
      </c>
    </row>
    <row r="11" spans="1:32">
      <c r="A11" s="2" t="s">
        <v>105</v>
      </c>
      <c r="B11" s="5">
        <f>SUMIFS(Imports_new!B$10:B$33,Imports_new!$A$10:$A$33,$A11)</f>
        <v>366.33463955665729</v>
      </c>
      <c r="C11" s="5">
        <f>SUMIFS(Imports_new!C$10:C$33,Imports_new!$A$10:$A$33,$A11)</f>
        <v>366.33463955665729</v>
      </c>
      <c r="D11" s="5">
        <f>SUMIFS(Imports_new!D$10:D$33,Imports_new!$A$10:$A$33,$A11)</f>
        <v>366.33463955665729</v>
      </c>
      <c r="E11" s="5">
        <f>SUMIFS(Imports_new!E$10:E$33,Imports_new!$A$10:$A$33,$A11)</f>
        <v>392.4767020177743</v>
      </c>
      <c r="F11" s="5">
        <f>SUMIFS(Imports_new!F$10:F$33,Imports_new!$A$10:$A$33,$A11)</f>
        <v>390.16234372071813</v>
      </c>
      <c r="G11" s="5">
        <f>SUMIFS(Imports_new!G$10:G$33,Imports_new!$A$10:$A$33,$A11)</f>
        <v>394.92032007050062</v>
      </c>
      <c r="H11" s="5">
        <f>SUMIFS(Imports_new!H$10:H$33,Imports_new!$A$10:$A$33,$A11)</f>
        <v>397.72842365291183</v>
      </c>
      <c r="I11" s="5">
        <f>SUMIFS(Imports_new!I$10:I$33,Imports_new!$A$10:$A$33,$A11)</f>
        <v>400.17407196693347</v>
      </c>
      <c r="J11" s="5">
        <f>SUMIFS(Imports_new!J$10:J$33,Imports_new!$A$10:$A$33,$A11)</f>
        <v>411.11668121831661</v>
      </c>
      <c r="K11" s="5">
        <f>SUMIFS(Imports_new!K$10:K$33,Imports_new!$A$10:$A$33,$A11)</f>
        <v>399.123717920486</v>
      </c>
      <c r="L11" s="5">
        <f>SUMIFS(Imports_new!L$10:L$33,Imports_new!$A$10:$A$33,$A11)</f>
        <v>396.74342974183662</v>
      </c>
      <c r="M11" s="5">
        <f>SUMIFS(Imports_new!M$10:M$33,Imports_new!$A$10:$A$33,$A11)</f>
        <v>396.48949670768002</v>
      </c>
      <c r="N11" s="5">
        <f>SUMIFS(Imports_new!N$10:N$33,Imports_new!$A$10:$A$33,$A11)</f>
        <v>393.4166479797733</v>
      </c>
      <c r="O11" s="5">
        <f>SUMIFS(Imports_new!O$10:O$33,Imports_new!$A$10:$A$33,$A11)</f>
        <v>404.16716932703918</v>
      </c>
      <c r="P11" s="5">
        <f>SUMIFS(Imports_new!P$10:P$33,Imports_new!$A$10:$A$33,$A11)</f>
        <v>385.34075428769484</v>
      </c>
      <c r="Q11" s="5">
        <f>SUMIFS(Imports_new!Q$10:Q$33,Imports_new!$A$10:$A$33,$A11)</f>
        <v>377.59594019536689</v>
      </c>
      <c r="R11" s="5">
        <f>SUMIFS(Imports_new!R$10:R$33,Imports_new!$A$10:$A$33,$A11)</f>
        <v>376.65905836928016</v>
      </c>
      <c r="S11" s="5">
        <f>SUMIFS(Imports_new!S$10:S$33,Imports_new!$A$10:$A$33,$A11)</f>
        <v>375.48640674917556</v>
      </c>
      <c r="T11" s="5">
        <f>SUMIFS(Imports_new!T$10:T$33,Imports_new!$A$10:$A$33,$A11)</f>
        <v>376.39248664669259</v>
      </c>
      <c r="U11" s="5">
        <f>SUMIFS(Imports_new!U$10:U$33,Imports_new!$A$10:$A$33,$A11)</f>
        <v>375.33311615133692</v>
      </c>
      <c r="V11" s="5">
        <f>SUMIFS(Imports_new!V$10:V$33,Imports_new!$A$10:$A$33,$A11)</f>
        <v>374.0977571146027</v>
      </c>
      <c r="W11" s="5">
        <f>SUMIFS(Imports_new!W$10:W$33,Imports_new!$A$10:$A$33,$A11)</f>
        <v>374.0977571146027</v>
      </c>
      <c r="X11" s="5">
        <f>SUMIFS(Imports_new!X$10:X$33,Imports_new!$A$10:$A$33,$A11)</f>
        <v>374.0977571146027</v>
      </c>
      <c r="Y11" s="5">
        <f>SUMIFS(Imports_new!Y$10:Y$33,Imports_new!$A$10:$A$33,$A11)</f>
        <v>374.0977571146027</v>
      </c>
      <c r="Z11" s="5">
        <f>SUMIFS(Imports_new!Z$10:Z$33,Imports_new!$A$10:$A$33,$A11)</f>
        <v>374.0977571146027</v>
      </c>
      <c r="AA11" s="5">
        <f>SUMIFS(Imports_new!AA$10:AA$33,Imports_new!$A$10:$A$33,$A11)</f>
        <v>374.0977571146027</v>
      </c>
      <c r="AB11" s="5">
        <f>SUMIFS(Imports_new!AB$10:AB$33,Imports_new!$A$10:$A$33,$A11)</f>
        <v>374.0977571146027</v>
      </c>
      <c r="AC11" s="5">
        <f>SUMIFS(Imports_new!AC$10:AC$33,Imports_new!$A$10:$A$33,$A11)</f>
        <v>374.0977571146027</v>
      </c>
      <c r="AD11" s="5">
        <f>SUMIFS(Imports_new!AD$10:AD$33,Imports_new!$A$10:$A$33,$A11)</f>
        <v>374.0977571146027</v>
      </c>
      <c r="AE11" s="5">
        <f>SUMIFS(Imports_new!AE$10:AE$33,Imports_new!$A$10:$A$33,$A11)</f>
        <v>374.0977571146027</v>
      </c>
      <c r="AF11" s="5">
        <f>SUMIFS(Imports_new!AF$10:AF$33,Imports_new!$A$10:$A$33,$A11)</f>
        <v>374.0977571146027</v>
      </c>
    </row>
    <row r="12" spans="1:32">
      <c r="A12" s="2" t="s">
        <v>106</v>
      </c>
      <c r="B12" s="5">
        <f>SUMIFS(Imports_new!B$10:B$33,Imports_new!$A$10:$A$33,$A12)</f>
        <v>185.46414114849421</v>
      </c>
      <c r="C12" s="5">
        <f>SUMIFS(Imports_new!C$10:C$33,Imports_new!$A$10:$A$33,$A12)</f>
        <v>185.46414114849421</v>
      </c>
      <c r="D12" s="5">
        <f>SUMIFS(Imports_new!D$10:D$33,Imports_new!$A$10:$A$33,$A12)</f>
        <v>185.46414114849421</v>
      </c>
      <c r="E12" s="5">
        <f>SUMIFS(Imports_new!E$10:E$33,Imports_new!$A$10:$A$33,$A12)</f>
        <v>177.4217219062769</v>
      </c>
      <c r="F12" s="5">
        <f>SUMIFS(Imports_new!F$10:F$33,Imports_new!$A$10:$A$33,$A12)</f>
        <v>168.09509109243706</v>
      </c>
      <c r="G12" s="5">
        <f>SUMIFS(Imports_new!G$10:G$33,Imports_new!$A$10:$A$33,$A12)</f>
        <v>170.74127789665803</v>
      </c>
      <c r="H12" s="5">
        <f>SUMIFS(Imports_new!H$10:H$33,Imports_new!$A$10:$A$33,$A12)</f>
        <v>173.10228736519809</v>
      </c>
      <c r="I12" s="5">
        <f>SUMIFS(Imports_new!I$10:I$33,Imports_new!$A$10:$A$33,$A12)</f>
        <v>166.55475668819591</v>
      </c>
      <c r="J12" s="5">
        <f>SUMIFS(Imports_new!J$10:J$33,Imports_new!$A$10:$A$33,$A12)</f>
        <v>152.02424165235243</v>
      </c>
      <c r="K12" s="5">
        <f>SUMIFS(Imports_new!K$10:K$33,Imports_new!$A$10:$A$33,$A12)</f>
        <v>148.08344646972958</v>
      </c>
      <c r="L12" s="5">
        <f>SUMIFS(Imports_new!L$10:L$33,Imports_new!$A$10:$A$33,$A12)</f>
        <v>143.10605061113475</v>
      </c>
      <c r="M12" s="5">
        <f>SUMIFS(Imports_new!M$10:M$33,Imports_new!$A$10:$A$33,$A12)</f>
        <v>146.06658765675235</v>
      </c>
      <c r="N12" s="5">
        <f>SUMIFS(Imports_new!N$10:N$33,Imports_new!$A$10:$A$33,$A12)</f>
        <v>144.02730761726369</v>
      </c>
      <c r="O12" s="5">
        <f>SUMIFS(Imports_new!O$10:O$33,Imports_new!$A$10:$A$33,$A12)</f>
        <v>145.65377019706185</v>
      </c>
      <c r="P12" s="5">
        <f>SUMIFS(Imports_new!P$10:P$33,Imports_new!$A$10:$A$33,$A12)</f>
        <v>130.77958778234111</v>
      </c>
      <c r="Q12" s="5">
        <f>SUMIFS(Imports_new!Q$10:Q$33,Imports_new!$A$10:$A$33,$A12)</f>
        <v>119.4038413810764</v>
      </c>
      <c r="R12" s="5">
        <f>SUMIFS(Imports_new!R$10:R$33,Imports_new!$A$10:$A$33,$A12)</f>
        <v>119.74803926996394</v>
      </c>
      <c r="S12" s="5">
        <f>SUMIFS(Imports_new!S$10:S$33,Imports_new!$A$10:$A$33,$A12)</f>
        <v>119.63434114298623</v>
      </c>
      <c r="T12" s="5">
        <f>SUMIFS(Imports_new!T$10:T$33,Imports_new!$A$10:$A$33,$A12)</f>
        <v>120.57009154754938</v>
      </c>
      <c r="U12" s="5">
        <f>SUMIFS(Imports_new!U$10:U$33,Imports_new!$A$10:$A$33,$A12)</f>
        <v>120.75036133564936</v>
      </c>
      <c r="V12" s="5">
        <f>SUMIFS(Imports_new!V$10:V$33,Imports_new!$A$10:$A$33,$A12)</f>
        <v>123.0433056806944</v>
      </c>
      <c r="W12" s="5">
        <f>SUMIFS(Imports_new!W$10:W$33,Imports_new!$A$10:$A$33,$A12)</f>
        <v>123.0433056806944</v>
      </c>
      <c r="X12" s="5">
        <f>SUMIFS(Imports_new!X$10:X$33,Imports_new!$A$10:$A$33,$A12)</f>
        <v>123.0433056806944</v>
      </c>
      <c r="Y12" s="5">
        <f>SUMIFS(Imports_new!Y$10:Y$33,Imports_new!$A$10:$A$33,$A12)</f>
        <v>123.0433056806944</v>
      </c>
      <c r="Z12" s="5">
        <f>SUMIFS(Imports_new!Z$10:Z$33,Imports_new!$A$10:$A$33,$A12)</f>
        <v>123.0433056806944</v>
      </c>
      <c r="AA12" s="5">
        <f>SUMIFS(Imports_new!AA$10:AA$33,Imports_new!$A$10:$A$33,$A12)</f>
        <v>123.0433056806944</v>
      </c>
      <c r="AB12" s="5">
        <f>SUMIFS(Imports_new!AB$10:AB$33,Imports_new!$A$10:$A$33,$A12)</f>
        <v>123.0433056806944</v>
      </c>
      <c r="AC12" s="5">
        <f>SUMIFS(Imports_new!AC$10:AC$33,Imports_new!$A$10:$A$33,$A12)</f>
        <v>123.0433056806944</v>
      </c>
      <c r="AD12" s="5">
        <f>SUMIFS(Imports_new!AD$10:AD$33,Imports_new!$A$10:$A$33,$A12)</f>
        <v>123.0433056806944</v>
      </c>
      <c r="AE12" s="5">
        <f>SUMIFS(Imports_new!AE$10:AE$33,Imports_new!$A$10:$A$33,$A12)</f>
        <v>123.0433056806944</v>
      </c>
      <c r="AF12" s="5">
        <f>SUMIFS(Imports_new!AF$10:AF$33,Imports_new!$A$10:$A$33,$A12)</f>
        <v>123.0433056806944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6796936</v>
      </c>
      <c r="C2">
        <f>exports!E2</f>
        <v>7960479</v>
      </c>
      <c r="D2">
        <f>exports!F2</f>
        <v>7960479</v>
      </c>
      <c r="E2">
        <f>exports!G2</f>
        <v>7960479</v>
      </c>
      <c r="F2">
        <f>exports!H2</f>
        <v>7960479</v>
      </c>
      <c r="G2">
        <f>exports!I2</f>
        <v>7960479</v>
      </c>
      <c r="H2">
        <f>exports!J2</f>
        <v>7960479</v>
      </c>
      <c r="I2">
        <f>exports!K2</f>
        <v>7960479</v>
      </c>
      <c r="J2">
        <f>exports!L2</f>
        <v>7960479</v>
      </c>
      <c r="K2">
        <f>exports!M2</f>
        <v>7960479</v>
      </c>
      <c r="L2">
        <f>exports!N2</f>
        <v>7960479</v>
      </c>
      <c r="M2">
        <f>exports!O2</f>
        <v>7960479</v>
      </c>
      <c r="N2">
        <f>exports!P2</f>
        <v>7960479</v>
      </c>
      <c r="O2">
        <f>exports!Q2</f>
        <v>7960479</v>
      </c>
      <c r="P2">
        <f>exports!R2</f>
        <v>7960479</v>
      </c>
      <c r="Q2">
        <f>exports!S2</f>
        <v>7960479</v>
      </c>
      <c r="R2">
        <f>exports!T2</f>
        <v>7960479</v>
      </c>
      <c r="S2">
        <f>exports!U2</f>
        <v>7960479</v>
      </c>
      <c r="T2">
        <f>exports!V2</f>
        <v>7960479</v>
      </c>
      <c r="U2">
        <f>exports!W2</f>
        <v>7960479</v>
      </c>
      <c r="V2">
        <f>exports!X2</f>
        <v>7960479</v>
      </c>
      <c r="W2">
        <f>exports!Y2</f>
        <v>7960479</v>
      </c>
      <c r="X2">
        <f>exports!Z2</f>
        <v>7960479</v>
      </c>
      <c r="Y2">
        <f>exports!AA2</f>
        <v>7960479</v>
      </c>
      <c r="Z2">
        <f>exports!AB2</f>
        <v>7960479</v>
      </c>
      <c r="AA2">
        <f>exports!AC2</f>
        <v>7960479</v>
      </c>
      <c r="AB2">
        <f>exports!AD2</f>
        <v>7960479</v>
      </c>
      <c r="AC2">
        <f>exports!AE2</f>
        <v>7960479</v>
      </c>
      <c r="AD2">
        <f>exports!AF2</f>
        <v>7960479</v>
      </c>
      <c r="AE2">
        <f>exports!AG2</f>
        <v>7960479</v>
      </c>
      <c r="AF2">
        <f>exports!AH2</f>
        <v>7960479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45.697277329756545</v>
      </c>
      <c r="C2" s="12">
        <f>SUMIFS('State Generation Costs Calcs'!C105:C155,'State Generation Costs Calcs'!$A$105:$A$155,About!$B$2)*About!$A$59</f>
        <v>44.806141551805105</v>
      </c>
      <c r="D2" s="12">
        <f>SUMIFS('State Generation Costs Calcs'!D105:D155,'State Generation Costs Calcs'!$A$105:$A$155,About!$B$2)*About!$A$59</f>
        <v>43.973827758700672</v>
      </c>
      <c r="E2" s="12">
        <f>SUMIFS('State Generation Costs Calcs'!E105:E155,'State Generation Costs Calcs'!$A$105:$A$155,About!$B$2)*About!$A$59</f>
        <v>43.289360588919564</v>
      </c>
      <c r="F2" s="12">
        <f>SUMIFS('State Generation Costs Calcs'!F105:F155,'State Generation Costs Calcs'!$A$105:$A$155,About!$B$2)*About!$A$59</f>
        <v>43.101504513252195</v>
      </c>
      <c r="G2" s="12">
        <f>SUMIFS('State Generation Costs Calcs'!G105:G155,'State Generation Costs Calcs'!$A$105:$A$155,About!$B$2)*About!$A$59</f>
        <v>43.160764702105439</v>
      </c>
      <c r="H2" s="12">
        <f>SUMIFS('State Generation Costs Calcs'!H105:H155,'State Generation Costs Calcs'!$A$105:$A$155,About!$B$2)*About!$A$59</f>
        <v>43.570523606240556</v>
      </c>
      <c r="I2" s="12">
        <f>SUMIFS('State Generation Costs Calcs'!I105:I155,'State Generation Costs Calcs'!$A$105:$A$155,About!$B$2)*About!$A$59</f>
        <v>43.941540140611259</v>
      </c>
      <c r="J2" s="12">
        <f>SUMIFS('State Generation Costs Calcs'!J105:J155,'State Generation Costs Calcs'!$A$105:$A$155,About!$B$2)*About!$A$59</f>
        <v>43.744483246571775</v>
      </c>
      <c r="K2" s="12">
        <f>SUMIFS('State Generation Costs Calcs'!K105:K155,'State Generation Costs Calcs'!$A$105:$A$155,About!$B$2)*About!$A$59</f>
        <v>43.169645345623962</v>
      </c>
      <c r="L2" s="12">
        <f>SUMIFS('State Generation Costs Calcs'!L105:L155,'State Generation Costs Calcs'!$A$105:$A$155,About!$B$2)*About!$A$59</f>
        <v>42.509805697545282</v>
      </c>
      <c r="M2" s="12">
        <f>SUMIFS('State Generation Costs Calcs'!M105:M155,'State Generation Costs Calcs'!$A$105:$A$155,About!$B$2)*About!$A$59</f>
        <v>41.930551359371236</v>
      </c>
      <c r="N2" s="12">
        <f>SUMIFS('State Generation Costs Calcs'!N105:N155,'State Generation Costs Calcs'!$A$105:$A$155,About!$B$2)*About!$A$59</f>
        <v>41.317254045976192</v>
      </c>
      <c r="O2" s="12">
        <f>SUMIFS('State Generation Costs Calcs'!O105:O155,'State Generation Costs Calcs'!$A$105:$A$155,About!$B$2)*About!$A$59</f>
        <v>40.993989081257446</v>
      </c>
      <c r="P2" s="12">
        <f>SUMIFS('State Generation Costs Calcs'!P105:P155,'State Generation Costs Calcs'!$A$105:$A$155,About!$B$2)*About!$A$59</f>
        <v>40.913562280039642</v>
      </c>
      <c r="Q2" s="12">
        <f>SUMIFS('State Generation Costs Calcs'!Q105:Q155,'State Generation Costs Calcs'!$A$105:$A$155,About!$B$2)*About!$A$59</f>
        <v>40.543859518047917</v>
      </c>
      <c r="R2" s="12">
        <f>SUMIFS('State Generation Costs Calcs'!R105:R155,'State Generation Costs Calcs'!$A$105:$A$155,About!$B$2)*About!$A$59</f>
        <v>40.095581721367068</v>
      </c>
      <c r="S2" s="12">
        <f>SUMIFS('State Generation Costs Calcs'!S105:S155,'State Generation Costs Calcs'!$A$105:$A$155,About!$B$2)*About!$A$59</f>
        <v>39.776893675205102</v>
      </c>
      <c r="T2" s="12">
        <f>SUMIFS('State Generation Costs Calcs'!T105:T155,'State Generation Costs Calcs'!$A$105:$A$155,About!$B$2)*About!$A$59</f>
        <v>39.645045886183325</v>
      </c>
      <c r="U2" s="12">
        <f>SUMIFS('State Generation Costs Calcs'!U105:U155,'State Generation Costs Calcs'!$A$105:$A$155,About!$B$2)*About!$A$59</f>
        <v>39.535770517556081</v>
      </c>
      <c r="V2" s="12">
        <f>SUMIFS('State Generation Costs Calcs'!V105:V155,'State Generation Costs Calcs'!$A$105:$A$155,About!$B$2)*About!$A$59</f>
        <v>39.1189388058487</v>
      </c>
      <c r="W2" s="12">
        <f>SUMIFS('State Generation Costs Calcs'!W105:W155,'State Generation Costs Calcs'!$A$105:$A$155,About!$B$2)*About!$A$59</f>
        <v>38.736828283349489</v>
      </c>
      <c r="X2" s="12">
        <f>SUMIFS('State Generation Costs Calcs'!X105:X155,'State Generation Costs Calcs'!$A$105:$A$155,About!$B$2)*About!$A$59</f>
        <v>38.520256588360176</v>
      </c>
      <c r="Y2" s="12">
        <f>SUMIFS('State Generation Costs Calcs'!Y105:Y155,'State Generation Costs Calcs'!$A$105:$A$155,About!$B$2)*About!$A$59</f>
        <v>38.277089754762471</v>
      </c>
      <c r="Z2" s="12">
        <f>SUMIFS('State Generation Costs Calcs'!Z105:Z155,'State Generation Costs Calcs'!$A$105:$A$155,About!$B$2)*About!$A$59</f>
        <v>38.135160867487009</v>
      </c>
      <c r="AA2" s="12">
        <f>SUMIFS('State Generation Costs Calcs'!AA105:AA155,'State Generation Costs Calcs'!$A$105:$A$155,About!$B$2)*About!$A$59</f>
        <v>38.033254347872067</v>
      </c>
      <c r="AB2" s="12">
        <f>SUMIFS('State Generation Costs Calcs'!AB105:AB155,'State Generation Costs Calcs'!$A$105:$A$155,About!$B$2)*About!$A$59</f>
        <v>37.879537373524371</v>
      </c>
      <c r="AC2" s="12">
        <f>SUMIFS('State Generation Costs Calcs'!AC105:AC155,'State Generation Costs Calcs'!$A$105:$A$155,About!$B$2)*About!$A$59</f>
        <v>37.883442042777496</v>
      </c>
      <c r="AD2" s="12">
        <f>SUMIFS('State Generation Costs Calcs'!AD105:AD155,'State Generation Costs Calcs'!$A$105:$A$155,About!$B$2)*About!$A$59</f>
        <v>37.921147949039351</v>
      </c>
      <c r="AE2" s="12">
        <f>SUMIFS('State Generation Costs Calcs'!AE105:AE155,'State Generation Costs Calcs'!$A$105:$A$155,About!$B$2)*About!$A$59</f>
        <v>37.876316790780841</v>
      </c>
      <c r="AF2" s="12">
        <f>SUMIFS('State Generation Costs Calcs'!AF105:AF155,'State Generation Costs Calcs'!$A$105:$A$155,About!$B$2)*About!$A$59</f>
        <v>37.855188926385033</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45.697277329756545</v>
      </c>
      <c r="C2" s="12">
        <f>SUMIFS('State Generation Costs Calcs'!C105:C155,'State Generation Costs Calcs'!$A$105:$A$155,About!$B$2)*About!$A$59</f>
        <v>44.806141551805105</v>
      </c>
      <c r="D2" s="12">
        <f>SUMIFS('State Generation Costs Calcs'!D105:D155,'State Generation Costs Calcs'!$A$105:$A$155,About!$B$2)*About!$A$59</f>
        <v>43.973827758700672</v>
      </c>
      <c r="E2" s="12">
        <f>SUMIFS('State Generation Costs Calcs'!E105:E155,'State Generation Costs Calcs'!$A$105:$A$155,About!$B$2)*About!$A$59</f>
        <v>43.289360588919564</v>
      </c>
      <c r="F2" s="12">
        <f>SUMIFS('State Generation Costs Calcs'!F105:F155,'State Generation Costs Calcs'!$A$105:$A$155,About!$B$2)*About!$A$59</f>
        <v>43.101504513252195</v>
      </c>
      <c r="G2" s="12">
        <f>SUMIFS('State Generation Costs Calcs'!G105:G155,'State Generation Costs Calcs'!$A$105:$A$155,About!$B$2)*About!$A$59</f>
        <v>43.160764702105439</v>
      </c>
      <c r="H2" s="12">
        <f>SUMIFS('State Generation Costs Calcs'!H105:H155,'State Generation Costs Calcs'!$A$105:$A$155,About!$B$2)*About!$A$59</f>
        <v>43.570523606240556</v>
      </c>
      <c r="I2" s="12">
        <f>SUMIFS('State Generation Costs Calcs'!I105:I155,'State Generation Costs Calcs'!$A$105:$A$155,About!$B$2)*About!$A$59</f>
        <v>43.941540140611259</v>
      </c>
      <c r="J2" s="12">
        <f>SUMIFS('State Generation Costs Calcs'!J105:J155,'State Generation Costs Calcs'!$A$105:$A$155,About!$B$2)*About!$A$59</f>
        <v>43.744483246571775</v>
      </c>
      <c r="K2" s="12">
        <f>SUMIFS('State Generation Costs Calcs'!K105:K155,'State Generation Costs Calcs'!$A$105:$A$155,About!$B$2)*About!$A$59</f>
        <v>43.169645345623962</v>
      </c>
      <c r="L2" s="12">
        <f>SUMIFS('State Generation Costs Calcs'!L105:L155,'State Generation Costs Calcs'!$A$105:$A$155,About!$B$2)*About!$A$59</f>
        <v>42.509805697545282</v>
      </c>
      <c r="M2" s="12">
        <f>SUMIFS('State Generation Costs Calcs'!M105:M155,'State Generation Costs Calcs'!$A$105:$A$155,About!$B$2)*About!$A$59</f>
        <v>41.930551359371236</v>
      </c>
      <c r="N2" s="12">
        <f>SUMIFS('State Generation Costs Calcs'!N105:N155,'State Generation Costs Calcs'!$A$105:$A$155,About!$B$2)*About!$A$59</f>
        <v>41.317254045976192</v>
      </c>
      <c r="O2" s="12">
        <f>SUMIFS('State Generation Costs Calcs'!O105:O155,'State Generation Costs Calcs'!$A$105:$A$155,About!$B$2)*About!$A$59</f>
        <v>40.993989081257446</v>
      </c>
      <c r="P2" s="12">
        <f>SUMIFS('State Generation Costs Calcs'!P105:P155,'State Generation Costs Calcs'!$A$105:$A$155,About!$B$2)*About!$A$59</f>
        <v>40.913562280039642</v>
      </c>
      <c r="Q2" s="12">
        <f>SUMIFS('State Generation Costs Calcs'!Q105:Q155,'State Generation Costs Calcs'!$A$105:$A$155,About!$B$2)*About!$A$59</f>
        <v>40.543859518047917</v>
      </c>
      <c r="R2" s="12">
        <f>SUMIFS('State Generation Costs Calcs'!R105:R155,'State Generation Costs Calcs'!$A$105:$A$155,About!$B$2)*About!$A$59</f>
        <v>40.095581721367068</v>
      </c>
      <c r="S2" s="12">
        <f>SUMIFS('State Generation Costs Calcs'!S105:S155,'State Generation Costs Calcs'!$A$105:$A$155,About!$B$2)*About!$A$59</f>
        <v>39.776893675205102</v>
      </c>
      <c r="T2" s="12">
        <f>SUMIFS('State Generation Costs Calcs'!T105:T155,'State Generation Costs Calcs'!$A$105:$A$155,About!$B$2)*About!$A$59</f>
        <v>39.645045886183325</v>
      </c>
      <c r="U2" s="12">
        <f>SUMIFS('State Generation Costs Calcs'!U105:U155,'State Generation Costs Calcs'!$A$105:$A$155,About!$B$2)*About!$A$59</f>
        <v>39.535770517556081</v>
      </c>
      <c r="V2" s="12">
        <f>SUMIFS('State Generation Costs Calcs'!V105:V155,'State Generation Costs Calcs'!$A$105:$A$155,About!$B$2)*About!$A$59</f>
        <v>39.1189388058487</v>
      </c>
      <c r="W2" s="12">
        <f>SUMIFS('State Generation Costs Calcs'!W105:W155,'State Generation Costs Calcs'!$A$105:$A$155,About!$B$2)*About!$A$59</f>
        <v>38.736828283349489</v>
      </c>
      <c r="X2" s="12">
        <f>SUMIFS('State Generation Costs Calcs'!X105:X155,'State Generation Costs Calcs'!$A$105:$A$155,About!$B$2)*About!$A$59</f>
        <v>38.520256588360176</v>
      </c>
      <c r="Y2" s="12">
        <f>SUMIFS('State Generation Costs Calcs'!Y105:Y155,'State Generation Costs Calcs'!$A$105:$A$155,About!$B$2)*About!$A$59</f>
        <v>38.277089754762471</v>
      </c>
      <c r="Z2" s="12">
        <f>SUMIFS('State Generation Costs Calcs'!Z105:Z155,'State Generation Costs Calcs'!$A$105:$A$155,About!$B$2)*About!$A$59</f>
        <v>38.135160867487009</v>
      </c>
      <c r="AA2" s="12">
        <f>SUMIFS('State Generation Costs Calcs'!AA105:AA155,'State Generation Costs Calcs'!$A$105:$A$155,About!$B$2)*About!$A$59</f>
        <v>38.033254347872067</v>
      </c>
      <c r="AB2" s="12">
        <f>SUMIFS('State Generation Costs Calcs'!AB105:AB155,'State Generation Costs Calcs'!$A$105:$A$155,About!$B$2)*About!$A$59</f>
        <v>37.879537373524371</v>
      </c>
      <c r="AC2" s="12">
        <f>SUMIFS('State Generation Costs Calcs'!AC105:AC155,'State Generation Costs Calcs'!$A$105:$A$155,About!$B$2)*About!$A$59</f>
        <v>37.883442042777496</v>
      </c>
      <c r="AD2" s="12">
        <f>SUMIFS('State Generation Costs Calcs'!AD105:AD155,'State Generation Costs Calcs'!$A$105:$A$155,About!$B$2)*About!$A$59</f>
        <v>37.921147949039351</v>
      </c>
      <c r="AE2" s="12">
        <f>SUMIFS('State Generation Costs Calcs'!AE105:AE155,'State Generation Costs Calcs'!$A$105:$A$155,About!$B$2)*About!$A$59</f>
        <v>37.876316790780841</v>
      </c>
      <c r="AF2" s="12">
        <f>SUMIFS('State Generation Costs Calcs'!AF105:AF155,'State Generation Costs Calcs'!$A$105:$A$155,About!$B$2)*About!$A$59</f>
        <v>37.855188926385033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2023-11-07T19:21:47Z</dcterms:modified>
</cp:coreProperties>
</file>