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E52ADC08-EBBD-4494-A222-C825E91EB3FD}"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W16" i="26"/>
  <c r="O17" i="26"/>
  <c r="W19" i="26"/>
  <c r="O21" i="26"/>
  <c r="AF22" i="26"/>
  <c r="AF30" i="26"/>
  <c r="AF31" i="26"/>
  <c r="AF38" i="26"/>
  <c r="AF39" i="26"/>
  <c r="AF47" i="26"/>
  <c r="AF50" i="26"/>
  <c r="R57" i="26"/>
  <c r="K62" i="26"/>
  <c r="O24" i="24"/>
  <c r="P24" i="24" s="1"/>
  <c r="X4" i="26"/>
  <c r="X5" i="26"/>
  <c r="P6" i="26"/>
  <c r="X8" i="26"/>
  <c r="P9" i="26"/>
  <c r="P10" i="26"/>
  <c r="X10" i="26"/>
  <c r="P13" i="26"/>
  <c r="X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O20" i="26" l="1"/>
  <c r="W7" i="26"/>
  <c r="AE27" i="26"/>
  <c r="V9" i="26"/>
  <c r="X37" i="26"/>
  <c r="U12" i="26"/>
  <c r="U82" i="26"/>
  <c r="V18" i="26"/>
  <c r="N5" i="26"/>
  <c r="D8" i="26"/>
  <c r="J21" i="24"/>
  <c r="K21" i="24" s="1"/>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J1" i="26" l="1"/>
  <c r="AD1" i="26"/>
  <c r="M1" i="26"/>
  <c r="V1" i="26"/>
  <c r="AH1" i="26"/>
  <c r="Y1" i="26"/>
  <c r="O1" i="26"/>
  <c r="R1" i="26"/>
  <c r="G28" i="24" s="1"/>
  <c r="J28"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K28" i="24" l="1"/>
  <c r="D2" i="20"/>
  <c r="D3"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E3" i="20" l="1"/>
  <c r="E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<sst xmlns="http://schemas.openxmlformats.org/spreadsheetml/2006/main" count="28264" uniqueCount="2481">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</sst>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1966</v>
      </c>
      <c r="C1" s="260">
        <v>45369</v>
      </c>
      <c r="G1" s="147" t="s">
        <v>1914</v>
      </c>
      <c r="H1" s="147" t="s">
        <v>1915</v>
      </c>
    </row>
    <row r="2" spans="1:8" x14ac:dyDescent="0.25">
      <c r="B2" t="str">
        <f>B1</f>
        <v>Montana</v>
      </c>
      <c r="C2" t="str">
        <f>INDEX(G:G,MATCH(B1,H:H,0))</f>
        <v>MT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Montana.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Montana.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Montana.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Montana,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Montana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PV:**Montana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Wind:**Montana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Montana will retire 0 MW of coal by 2050. Montana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Montana will retire 3950 MW of natural gas by 2050. Montana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Montana will retire 2000 MW of nuclear by 2050. Montana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Montana will retire 100 MW of natural gas by 2050. Montana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Montana will retire 0 MW of lignite by 2050. Montana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13% to 22% through 2050.//**Urban Residential Appliances:** In the BAU case, in Montana,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13% to 22% through 2050.//**Rural Residential Appliances:** In the BAU case, in Montana,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rise from 9% to 10% through 2050.//**Comercial Appliances:** In the BAU case, in Montana, the share of electricity among fuels used for appliances in commercial buildings will fall from 39% to 37% through 2050.//**Comercial Other Components:** In the BAU case, in Montana,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Montana.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0 MW of coal capacity.//**Natural gas non-peaker:** The EIA projects that Montana will retire 3950 MW of natural gas by 2050. Montana currently has 18863 MW of natural gas non-peaker capacity.//**Nuclear:** The EIA projects that Montana will retire 2000 MW of nuclear by 2050. Montana currently has 2240 MW of nuclear capacity.//**Natural gas peaker:** The EIA projects that Montana will retire 100 MW of natural gas by 2050. Montana currently has 15301 MW of natural gas peaker capacity.//**Lignite:** The EIA projects that Montana will retire 0 MW of lignite by 2050. Montana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Net-zero economy by 2050</v>
      </c>
      <c r="C2" s="1">
        <f>IF(INDEX('State Targets'!I:I,MATCH(About!$B$2,'State Targets'!$B:$B,0))=0,"",INDEX('State Targets'!I:I,MATCH(About!$B$2,'State Targets'!$B:$B,0)))</f>
        <v>2050</v>
      </c>
      <c r="D2" s="1">
        <f>INDEX('State Targets'!J:J,MATCH(About!$B$2,'State Targets'!$B:$B,0))</f>
        <v>0</v>
      </c>
      <c r="E2" s="1">
        <f>INDEX('State Targets'!K:K,MATCH(About!$B$2,'State Targets'!$B:$B,0))</f>
        <v>0</v>
      </c>
      <c r="F2" s="1" t="str">
        <f>IF(INDEX('State Targets'!L:L,MATCH(About!$B$2,'State Targets'!$B:$B,0))=0,"",INDEX('State Targets'!L:L,MATCH(About!$B$2,'State Targets'!$B:$B,0)))</f>
        <v>The Montana Climate Solutions Council, created by the Governor, recommended a target in 2020 to achieve economy-wide GHG neutrality between 2045–2050.</v>
      </c>
    </row>
    <row r="3" spans="1:6" x14ac:dyDescent="0.25">
      <c r="A3" s="1"/>
      <c r="B3" s="1" t="str">
        <f>IF(INDEX('State Targets'!H:H,MATCH(About!$B$2,'State Targets'!$B:$B,0))=0,"",INDEX('State Targets'!H:H,MATCH(About!$B$2,'State Targets'!$B:$B,0)))</f>
        <v>Net-zero economy by 2050</v>
      </c>
      <c r="C3" s="1">
        <f>IF(INDEX('State Targets'!I:I,MATCH(About!$B$2,'State Targets'!$B:$B,0))=0,"",INDEX('State Targets'!I:I,MATCH(About!$B$2,'State Targets'!$B:$B,0)))</f>
        <v>2050</v>
      </c>
      <c r="D3" s="1">
        <f>INDEX('State Targets'!J:J,MATCH(About!$B$2,'State Targets'!$B:$B,0))</f>
        <v>0</v>
      </c>
      <c r="E3" s="1">
        <f>INDEX('State Targets'!K:K,MATCH(About!$B$2,'State Targets'!$B:$B,0))</f>
        <v>0</v>
      </c>
      <c r="F3" s="1" t="str">
        <f>IF(INDEX('State Targets'!L:L,MATCH(About!$B$2,'State Targets'!$B:$B,0))=0,"",INDEX('State Targets'!L:L,MATCH(About!$B$2,'State Targets'!$B:$B,0)))</f>
        <v>The Montana Climate Solutions Council, created by the Governor, recommended a target in 2020 to achieve economy-wide GHG neutrality between 2045–2050.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38</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MT</v>
      </c>
      <c r="C1" s="223">
        <f>SUM(C4:C87)</f>
        <v>30.680952125784696</v>
      </c>
      <c r="D1" s="223">
        <f t="shared" ref="D1:AH1" si="0">SUM(D4:D87)</f>
        <v>31.776864383823302</v>
      </c>
      <c r="E1" s="223">
        <f t="shared" si="0"/>
        <v>32.754844364120999</v>
      </c>
      <c r="F1" s="223">
        <f t="shared" si="0"/>
        <v>30.255457277878708</v>
      </c>
      <c r="G1" s="223">
        <f t="shared" si="0"/>
        <v>33.653179004029404</v>
      </c>
      <c r="H1" s="223">
        <f t="shared" si="0"/>
        <v>33.330691159914892</v>
      </c>
      <c r="I1" s="223">
        <f t="shared" si="0"/>
        <v>30.393193362772895</v>
      </c>
      <c r="J1" s="223">
        <f t="shared" si="0"/>
        <v>32.276114776755698</v>
      </c>
      <c r="K1" s="223">
        <f t="shared" si="0"/>
        <v>34.725695484660584</v>
      </c>
      <c r="L1" s="223">
        <f t="shared" si="0"/>
        <v>35.448731346683402</v>
      </c>
      <c r="M1" s="223">
        <f t="shared" si="0"/>
        <v>34.773191682924612</v>
      </c>
      <c r="N1" s="223">
        <f t="shared" si="0"/>
        <v>33.488331408053483</v>
      </c>
      <c r="O1" s="223">
        <f t="shared" si="0"/>
        <v>33.010952322333196</v>
      </c>
      <c r="P1" s="223">
        <f t="shared" si="0"/>
        <v>35.558510581504294</v>
      </c>
      <c r="Q1" s="223">
        <f t="shared" si="0"/>
        <v>36.941389170943715</v>
      </c>
      <c r="R1" s="223">
        <f t="shared" si="0"/>
        <v>37.845629542721191</v>
      </c>
      <c r="S1" s="223">
        <f t="shared" si="0"/>
        <v>38.324257973727022</v>
      </c>
      <c r="T1" s="223">
        <f t="shared" si="0"/>
        <v>40.002619001922298</v>
      </c>
      <c r="U1" s="223">
        <f t="shared" si="0"/>
        <v>38.990340364727601</v>
      </c>
      <c r="V1" s="223">
        <f t="shared" si="0"/>
        <v>34.771366712895095</v>
      </c>
      <c r="W1" s="223">
        <f t="shared" si="0"/>
        <v>36.337594892288003</v>
      </c>
      <c r="X1" s="223">
        <f t="shared" si="0"/>
        <v>33.352609131754996</v>
      </c>
      <c r="Y1" s="223">
        <f t="shared" si="0"/>
        <v>32.485285172699506</v>
      </c>
      <c r="Z1" s="223">
        <f t="shared" si="0"/>
        <v>33.735865852011095</v>
      </c>
      <c r="AA1" s="223">
        <f t="shared" si="0"/>
        <v>34.485991600335502</v>
      </c>
      <c r="AB1" s="223">
        <f t="shared" si="0"/>
        <v>34.507905971925702</v>
      </c>
      <c r="AC1" s="223">
        <f t="shared" si="0"/>
        <v>32.328744986030195</v>
      </c>
      <c r="AD1" s="223">
        <f t="shared" si="0"/>
        <v>32.240834023133495</v>
      </c>
      <c r="AE1" s="223">
        <f t="shared" si="0"/>
        <v>32.524480302917105</v>
      </c>
      <c r="AF1" s="223">
        <f t="shared" si="0"/>
        <v>33.752935426524601</v>
      </c>
      <c r="AG1" s="223">
        <f t="shared" si="0"/>
        <v>27.189116629752196</v>
      </c>
      <c r="AH1" s="223">
        <f t="shared" si="0"/>
        <v>29.822543787603298</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227" t="s">
        <v>479</v>
      </c>
      <c r="B5" s="199" t="s">
        <v>2259</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227" t="s">
        <v>479</v>
      </c>
      <c r="B6" s="199" t="s">
        <v>2263</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227" t="s">
        <v>479</v>
      </c>
      <c r="B7" s="199" t="s">
        <v>2265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227" t="s">
        <v>479</v>
      </c>
      <c r="B8" s="199" t="s">
        <v>2267</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227" t="s">
        <v>479</v>
      </c>
      <c r="B9" s="199" t="s">
        <v>2277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227" t="s">
        <v>479</v>
      </c>
      <c r="B10" s="199" t="s">
        <v>2286</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227" t="s">
        <v>479</v>
      </c>
      <c r="B11" s="199"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227" t="s">
        <v>479</v>
      </c>
      <c r="B12" s="199" t="s">
        <v>2292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227" t="s">
        <v>479</v>
      </c>
      <c r="B13" s="199" t="s">
        <v>2296</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227" t="s">
        <v>479</v>
      </c>
      <c r="B17" s="199" t="s">
        <v>2294</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0.28570709999999999</v>
      </c>
      <c r="D19" s="228">
        <f>SUMIFS('EPA Export Aggregation'!G:G,'EPA Export Aggregation'!$A:$A,$B19,'EPA Export Aggregation'!$D:$D,$A$1)*IF($A19="CH4",About!$D$58,IF($A19="N2O",About!$D$59,1))</f>
        <v>0.28610328745379998</v>
      </c>
      <c r="E19" s="228">
        <f>SUMIFS('EPA Export Aggregation'!H:H,'EPA Export Aggregation'!$A:$A,$B19,'EPA Export Aggregation'!$D:$D,$A$1)*IF($A19="CH4",About!$D$58,IF($A19="N2O",About!$D$59,1))</f>
        <v>0.28328269098870001</v>
      </c>
      <c r="F19" s="228">
        <f>SUMIFS('EPA Export Aggregation'!I:I,'EPA Export Aggregation'!$A:$A,$B19,'EPA Export Aggregation'!$D:$D,$A$1)*IF($A19="CH4",About!$D$58,IF($A19="N2O",About!$D$59,1))</f>
        <v>0.254599219263</v>
      </c>
      <c r="G19" s="228">
        <f>SUMIFS('EPA Export Aggregation'!J:J,'EPA Export Aggregation'!$A:$A,$B19,'EPA Export Aggregation'!$D:$D,$A$1)*IF($A19="CH4",About!$D$58,IF($A19="N2O",About!$D$59,1))</f>
        <v>0.21802498842119999</v>
      </c>
      <c r="H19" s="228">
        <f>SUMIFS('EPA Export Aggregation'!K:K,'EPA Export Aggregation'!$A:$A,$B19,'EPA Export Aggregation'!$D:$D,$A$1)*IF($A19="CH4",About!$D$58,IF($A19="N2O",About!$D$59,1))</f>
        <v>0.21957904120960001</v>
      </c>
      <c r="I19" s="228">
        <f>SUMIFS('EPA Export Aggregation'!L:L,'EPA Export Aggregation'!$A:$A,$B19,'EPA Export Aggregation'!$D:$D,$A$1)*IF($A19="CH4",About!$D$58,IF($A19="N2O",About!$D$59,1))</f>
        <v>0.22635383256280001</v>
      </c>
      <c r="J19" s="228">
        <f>SUMIFS('EPA Export Aggregation'!M:M,'EPA Export Aggregation'!$A:$A,$B19,'EPA Export Aggregation'!$D:$D,$A$1)*IF($A19="CH4",About!$D$58,IF($A19="N2O",About!$D$59,1))</f>
        <v>0.22792201415230001</v>
      </c>
      <c r="K19" s="228">
        <f>SUMIFS('EPA Export Aggregation'!N:N,'EPA Export Aggregation'!$A:$A,$B19,'EPA Export Aggregation'!$D:$D,$A$1)*IF($A19="CH4",About!$D$58,IF($A19="N2O",About!$D$59,1))</f>
        <v>0.25015282123650001</v>
      </c>
      <c r="L19" s="228">
        <f>SUMIFS('EPA Export Aggregation'!O:O,'EPA Export Aggregation'!$A:$A,$B19,'EPA Export Aggregation'!$D:$D,$A$1)*IF($A19="CH4",About!$D$58,IF($A19="N2O",About!$D$59,1))</f>
        <v>0.26001016784440001</v>
      </c>
      <c r="M19" s="228">
        <f>SUMIFS('EPA Export Aggregation'!P:P,'EPA Export Aggregation'!$A:$A,$B19,'EPA Export Aggregation'!$D:$D,$A$1)*IF($A19="CH4",About!$D$58,IF($A19="N2O",About!$D$59,1))</f>
        <v>0.27026260000000002</v>
      </c>
      <c r="N19" s="228">
        <f>SUMIFS('EPA Export Aggregation'!Q:Q,'EPA Export Aggregation'!$A:$A,$B19,'EPA Export Aggregation'!$D:$D,$A$1)*IF($A19="CH4",About!$D$58,IF($A19="N2O",About!$D$59,1))</f>
        <v>1.0466899999999999E-2</v>
      </c>
      <c r="O19" s="228">
        <f>SUMIFS('EPA Export Aggregation'!R:R,'EPA Export Aggregation'!$A:$A,$B19,'EPA Export Aggregation'!$D:$D,$A$1)*IF($A19="CH4",About!$D$58,IF($A19="N2O",About!$D$59,1))</f>
        <v>0.1147109</v>
      </c>
      <c r="P19" s="228">
        <f>SUMIFS('EPA Export Aggregation'!S:S,'EPA Export Aggregation'!$A:$A,$B19,'EPA Export Aggregation'!$D:$D,$A$1)*IF($A19="CH4",About!$D$58,IF($A19="N2O",About!$D$59,1))</f>
        <v>8.2293599999999995E-2</v>
      </c>
      <c r="Q19" s="228">
        <f>SUMIFS('EPA Export Aggregation'!T:T,'EPA Export Aggregation'!$A:$A,$B19,'EPA Export Aggregation'!$D:$D,$A$1)*IF($A19="CH4",About!$D$58,IF($A19="N2O",About!$D$59,1))</f>
        <v>5.75144E-2</v>
      </c>
      <c r="R19" s="228">
        <f>SUMIFS('EPA Export Aggregation'!U:U,'EPA Export Aggregation'!$A:$A,$B19,'EPA Export Aggregation'!$D:$D,$A$1)*IF($A19="CH4",About!$D$58,IF($A19="N2O",About!$D$59,1))</f>
        <v>5.7388599999999998E-2</v>
      </c>
      <c r="S19" s="228">
        <f>SUMIFS('EPA Export Aggregation'!V:V,'EPA Export Aggregation'!$A:$A,$B19,'EPA Export Aggregation'!$D:$D,$A$1)*IF($A19="CH4",About!$D$58,IF($A19="N2O",About!$D$59,1))</f>
        <v>5.7631700000000001E-2</v>
      </c>
      <c r="T19" s="228">
        <f>SUMIFS('EPA Export Aggregation'!W:W,'EPA Export Aggregation'!$A:$A,$B19,'EPA Export Aggregation'!$D:$D,$A$1)*IF($A19="CH4",About!$D$58,IF($A19="N2O",About!$D$59,1))</f>
        <v>0.1543226</v>
      </c>
      <c r="U19" s="228">
        <f>SUMIFS('EPA Export Aggregation'!X:X,'EPA Export Aggregation'!$A:$A,$B19,'EPA Export Aggregation'!$D:$D,$A$1)*IF($A19="CH4",About!$D$58,IF($A19="N2O",About!$D$59,1))</f>
        <v>0.1295026</v>
      </c>
      <c r="V19" s="228">
        <f>SUMIFS('EPA Export Aggregation'!Y:Y,'EPA Export Aggregation'!$A:$A,$B19,'EPA Export Aggregation'!$D:$D,$A$1)*IF($A19="CH4",About!$D$58,IF($A19="N2O",About!$D$59,1))</f>
        <v>2.9105700000000002E-2</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227" t="s">
        <v>479</v>
      </c>
      <c r="B27" s="199" t="s">
        <v>2320</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227" t="s">
        <v>479</v>
      </c>
      <c r="B30" s="199" t="s">
        <v>2327</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1.479535877217</v>
      </c>
      <c r="D79" s="228">
        <f>SUMIFS('EPA Export Aggregation'!G:G,'EPA Export Aggregation'!$A:$A,$B79,'EPA Export Aggregation'!$D:$D,$A$1)*IF($A79="CH4",About!$D$58,IF($A79="N2O",About!$D$59,1))</f>
        <v>1.271644125141</v>
      </c>
      <c r="E79" s="228">
        <f>SUMIFS('EPA Export Aggregation'!H:H,'EPA Export Aggregation'!$A:$A,$B79,'EPA Export Aggregation'!$D:$D,$A$1)*IF($A79="CH4",About!$D$58,IF($A79="N2O",About!$D$59,1))</f>
        <v>1.2073301872740001</v>
      </c>
      <c r="F79" s="228">
        <f>SUMIFS('EPA Export Aggregation'!I:I,'EPA Export Aggregation'!$A:$A,$B79,'EPA Export Aggregation'!$D:$D,$A$1)*IF($A79="CH4",About!$D$58,IF($A79="N2O",About!$D$59,1))</f>
        <v>1.084355006919</v>
      </c>
      <c r="G79" s="228">
        <f>SUMIFS('EPA Export Aggregation'!J:J,'EPA Export Aggregation'!$A:$A,$B79,'EPA Export Aggregation'!$D:$D,$A$1)*IF($A79="CH4",About!$D$58,IF($A79="N2O",About!$D$59,1))</f>
        <v>1.553716656732</v>
      </c>
      <c r="H79" s="228">
        <f>SUMIFS('EPA Export Aggregation'!K:K,'EPA Export Aggregation'!$A:$A,$B79,'EPA Export Aggregation'!$D:$D,$A$1)*IF($A79="CH4",About!$D$58,IF($A79="N2O",About!$D$59,1))</f>
        <v>1.4872045377959999</v>
      </c>
      <c r="I79" s="228">
        <f>SUMIFS('EPA Export Aggregation'!L:L,'EPA Export Aggregation'!$A:$A,$B79,'EPA Export Aggregation'!$D:$D,$A$1)*IF($A79="CH4",About!$D$58,IF($A79="N2O",About!$D$59,1))</f>
        <v>1.2179076187260001</v>
      </c>
      <c r="J79" s="228">
        <f>SUMIFS('EPA Export Aggregation'!M:M,'EPA Export Aggregation'!$A:$A,$B79,'EPA Export Aggregation'!$D:$D,$A$1)*IF($A79="CH4",About!$D$58,IF($A79="N2O",About!$D$59,1))</f>
        <v>1.1161312359360001</v>
      </c>
      <c r="K79" s="228">
        <f>SUMIFS('EPA Export Aggregation'!N:N,'EPA Export Aggregation'!$A:$A,$B79,'EPA Export Aggregation'!$D:$D,$A$1)*IF($A79="CH4",About!$D$58,IF($A79="N2O",About!$D$59,1))</f>
        <v>1.1009947168980001</v>
      </c>
      <c r="L79" s="228">
        <f>SUMIFS('EPA Export Aggregation'!O:O,'EPA Export Aggregation'!$A:$A,$B79,'EPA Export Aggregation'!$D:$D,$A$1)*IF($A79="CH4",About!$D$58,IF($A79="N2O",About!$D$59,1))</f>
        <v>1.1014876309079999</v>
      </c>
      <c r="M79" s="228">
        <f>SUMIFS('EPA Export Aggregation'!P:P,'EPA Export Aggregation'!$A:$A,$B79,'EPA Export Aggregation'!$D:$D,$A$1)*IF($A79="CH4",About!$D$58,IF($A79="N2O",About!$D$59,1))</f>
        <v>1.3598270667900001</v>
      </c>
      <c r="N79" s="228">
        <f>SUMIFS('EPA Export Aggregation'!Q:Q,'EPA Export Aggregation'!$A:$A,$B79,'EPA Export Aggregation'!$D:$D,$A$1)*IF($A79="CH4",About!$D$58,IF($A79="N2O",About!$D$59,1))</f>
        <v>4.5799546397999998E-2</v>
      </c>
      <c r="O79" s="228">
        <f>SUMIFS('EPA Export Aggregation'!R:R,'EPA Export Aggregation'!$A:$A,$B79,'EPA Export Aggregation'!$D:$D,$A$1)*IF($A79="CH4",About!$D$58,IF($A79="N2O",About!$D$59,1))</f>
        <v>0.439181951535</v>
      </c>
      <c r="P79" s="228">
        <f>SUMIFS('EPA Export Aggregation'!S:S,'EPA Export Aggregation'!$A:$A,$B79,'EPA Export Aggregation'!$D:$D,$A$1)*IF($A79="CH4",About!$D$58,IF($A79="N2O",About!$D$59,1))</f>
        <v>0.212827091961</v>
      </c>
      <c r="Q79" s="228">
        <f>SUMIFS('EPA Export Aggregation'!T:T,'EPA Export Aggregation'!$A:$A,$B79,'EPA Export Aggregation'!$D:$D,$A$1)*IF($A79="CH4",About!$D$58,IF($A79="N2O",About!$D$59,1))</f>
        <v>0.15225622911</v>
      </c>
      <c r="R79" s="228">
        <f>SUMIFS('EPA Export Aggregation'!U:U,'EPA Export Aggregation'!$A:$A,$B79,'EPA Export Aggregation'!$D:$D,$A$1)*IF($A79="CH4",About!$D$58,IF($A79="N2O",About!$D$59,1))</f>
        <v>9.2624395944000001E-2</v>
      </c>
      <c r="S79" s="228">
        <f>SUMIFS('EPA Export Aggregation'!V:V,'EPA Export Aggregation'!$A:$A,$B79,'EPA Export Aggregation'!$D:$D,$A$1)*IF($A79="CH4",About!$D$58,IF($A79="N2O",About!$D$59,1))</f>
        <v>6.6771648119999999E-2</v>
      </c>
      <c r="T79" s="228">
        <f>SUMIFS('EPA Export Aggregation'!W:W,'EPA Export Aggregation'!$A:$A,$B79,'EPA Export Aggregation'!$D:$D,$A$1)*IF($A79="CH4",About!$D$58,IF($A79="N2O",About!$D$59,1))</f>
        <v>0.25857685697999999</v>
      </c>
      <c r="U79" s="228">
        <f>SUMIFS('EPA Export Aggregation'!X:X,'EPA Export Aggregation'!$A:$A,$B79,'EPA Export Aggregation'!$D:$D,$A$1)*IF($A79="CH4",About!$D$58,IF($A79="N2O",About!$D$59,1))</f>
        <v>0.230864155983</v>
      </c>
      <c r="V79" s="228">
        <f>SUMIFS('EPA Export Aggregation'!Y:Y,'EPA Export Aggregation'!$A:$A,$B79,'EPA Export Aggregation'!$D:$D,$A$1)*IF($A79="CH4",About!$D$58,IF($A79="N2O",About!$D$59,1))</f>
        <v>4.2077045480999997E-2</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2024-03-18T21:13:25Z</dcterms:modified>
</cp:coreProperties>
</file>