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elec\EIaE\"/>
    </mc:Choice>
  </mc:AlternateContent>
  <xr:revisionPtr revIDLastSave="0" documentId="8_{D9724833-ABC2-4456-98C7-D980BCD64E9F}"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AC15" i="26"/>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4" i="28"/>
  <c r="F16" i="3" s="1"/>
  <c r="F28" i="28"/>
  <c r="F20" i="3" s="1"/>
  <c r="F32" i="28"/>
  <c r="F24"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0" i="28" l="1"/>
  <c r="F22" i="3" s="1"/>
  <c r="F33" i="28"/>
  <c r="F25" i="3" s="1"/>
  <c r="F25" i="28"/>
  <c r="F17"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Q980" i="22"/>
  <c r="I1082"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I1133" i="22"/>
  <c r="P1130" i="22"/>
  <c r="I1125" i="22"/>
  <c r="M1121" i="22"/>
  <c r="J1131" i="22"/>
  <c r="P1125" i="22"/>
  <c r="R1123" i="22"/>
  <c r="O1133" i="22"/>
  <c r="F1130" i="22"/>
  <c r="L1124" i="22"/>
  <c r="N1133" i="22"/>
  <c r="H1131" i="22"/>
  <c r="N1125" i="22"/>
  <c r="R1121" i="22"/>
  <c r="G1131" i="22"/>
  <c r="H1126" i="22"/>
  <c r="J1124" i="22"/>
  <c r="K1119" i="22"/>
  <c r="F1131" i="22"/>
  <c r="G1126" i="22"/>
  <c r="H1121" i="22"/>
  <c r="J1119" i="22"/>
  <c r="G1129" i="22"/>
  <c r="F1126" i="22"/>
  <c r="G1121" i="22"/>
  <c r="L1131" i="22"/>
  <c r="N1129" i="22"/>
  <c r="O1124" i="22"/>
  <c r="N1121"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R1238" i="22"/>
  <c r="F1234" i="22"/>
  <c r="R1230" i="22"/>
  <c r="H1235" i="22"/>
  <c r="J1233" i="22"/>
  <c r="M1237" i="22"/>
  <c r="N1232" i="22"/>
  <c r="M1229" i="22"/>
  <c r="M1238" i="22"/>
  <c r="O1236" i="22"/>
  <c r="L1238" i="22"/>
  <c r="M1233" i="22"/>
  <c r="N1231" i="22"/>
  <c r="R1225" i="22"/>
  <c r="G1224" i="22"/>
  <c r="J1228" i="22"/>
  <c r="F1238" i="22"/>
  <c r="L1229" i="22"/>
  <c r="M1224" i="22"/>
  <c r="I1232" i="22"/>
  <c r="J1226" i="22"/>
  <c r="F1230" i="22"/>
  <c r="Q1226" i="22"/>
  <c r="F1231" i="22"/>
  <c r="N1228" i="22"/>
  <c r="M1235" i="22"/>
  <c r="J1227" i="22"/>
  <c r="I1224" i="22"/>
  <c r="Q1227" i="22"/>
  <c r="F1226"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I1117" i="22"/>
  <c r="N1116" i="22"/>
  <c r="M1113" i="22"/>
  <c r="J1112" i="22"/>
  <c r="I1109" i="22"/>
  <c r="K1107" i="22"/>
  <c r="P1106" i="22"/>
  <c r="K1118" i="22"/>
  <c r="H1117" i="22"/>
  <c r="G1114" i="22"/>
  <c r="I1112" i="22"/>
  <c r="N1111" i="22"/>
  <c r="M1108" i="22"/>
  <c r="J1107" i="22"/>
  <c r="I1104" i="22"/>
  <c r="O1117" i="22"/>
  <c r="G1117" i="22"/>
  <c r="F1114" i="22"/>
  <c r="P1112" i="22"/>
  <c r="O1109" i="22"/>
  <c r="Q1107" i="22"/>
  <c r="I1107" i="22"/>
  <c r="H1104" i="22"/>
  <c r="I1118" i="22"/>
  <c r="H1115" i="22"/>
  <c r="J1113" i="22"/>
  <c r="O1112" i="22"/>
  <c r="I1110" i="22"/>
  <c r="N1109" i="22"/>
  <c r="P1107" i="22"/>
  <c r="R1105" i="22"/>
  <c r="J1105" i="22"/>
  <c r="P1118" i="22"/>
  <c r="H1118" i="22"/>
  <c r="J1116" i="22"/>
  <c r="G1115" i="22"/>
  <c r="Q1113" i="22"/>
  <c r="N1112" i="22"/>
  <c r="K1111" i="22"/>
  <c r="H1110" i="22"/>
  <c r="J1108" i="22"/>
  <c r="O1107" i="22"/>
  <c r="Q1105" i="22"/>
  <c r="I1105" i="22"/>
  <c r="O1118" i="22"/>
  <c r="Q1116" i="22"/>
  <c r="I1116" i="22"/>
  <c r="K1114" i="22"/>
  <c r="P1113" i="22"/>
  <c r="R1111" i="22"/>
  <c r="O1110" i="22"/>
  <c r="L1109" i="22"/>
  <c r="I1108" i="22"/>
  <c r="F1107" i="22"/>
  <c r="P1105" i="22"/>
  <c r="N1118" i="22"/>
  <c r="F1118" i="22"/>
  <c r="H1116" i="22"/>
  <c r="M1115" i="22"/>
  <c r="O1113" i="22"/>
  <c r="Q1111" i="22"/>
  <c r="I1111" i="22"/>
  <c r="K1109" i="22"/>
  <c r="P1108" i="22"/>
  <c r="R1106" i="22"/>
  <c r="O1105" i="22"/>
  <c r="L1104" i="22"/>
  <c r="R1117" i="22"/>
  <c r="O1116" i="22"/>
  <c r="L1115" i="22"/>
  <c r="N1113" i="22"/>
  <c r="F1113" i="22"/>
  <c r="H1111" i="22"/>
  <c r="M1110" i="22"/>
  <c r="O1108" i="22"/>
  <c r="Q1106" i="22"/>
  <c r="I1106"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1116" i="22" l="1"/>
  <c r="G1111" i="22"/>
  <c r="H1106" i="22"/>
  <c r="R1115" i="22"/>
  <c r="F1111" i="22"/>
  <c r="G1106" i="22"/>
  <c r="L1116" i="22"/>
  <c r="M1111" i="22"/>
  <c r="N1106" i="22"/>
  <c r="F1117" i="22"/>
  <c r="G1112" i="22"/>
  <c r="K1115" i="22"/>
  <c r="L1110" i="22"/>
  <c r="M1105" i="22"/>
  <c r="J1115" i="22"/>
  <c r="K1110" i="22"/>
  <c r="L1105" i="22"/>
  <c r="Q1115" i="22"/>
  <c r="R1110" i="22"/>
  <c r="F1106" i="22"/>
  <c r="K1116" i="22"/>
  <c r="L1111" i="22"/>
  <c r="M1106" i="22"/>
  <c r="R1116" i="22"/>
  <c r="F1112" i="22"/>
  <c r="G1107" i="22"/>
  <c r="L1117" i="22"/>
  <c r="M1112" i="22"/>
  <c r="N1107" i="22"/>
  <c r="K1117" i="22"/>
  <c r="L1112" i="22"/>
  <c r="M1107" i="22"/>
  <c r="J1117" i="22"/>
  <c r="K1112" i="22"/>
  <c r="L1107" i="22"/>
  <c r="P1114" i="22"/>
  <c r="R1104" i="22"/>
  <c r="P1109" i="22"/>
  <c r="I1115" i="22"/>
  <c r="K1105" i="22"/>
  <c r="Q1109" i="22"/>
  <c r="O1114" i="22"/>
  <c r="Q1104" i="22"/>
  <c r="J1110" i="22"/>
  <c r="P1115" i="22"/>
  <c r="Q1117" i="22"/>
  <c r="R1112" i="22"/>
  <c r="F1108" i="22"/>
  <c r="P1117" i="22"/>
  <c r="Q1112" i="22"/>
  <c r="R1107" i="22"/>
  <c r="J1118" i="22"/>
  <c r="K1113" i="22"/>
  <c r="L1108" i="22"/>
  <c r="Q1118" i="22"/>
  <c r="R1113" i="22"/>
  <c r="F1109" i="22"/>
  <c r="G1104" i="22"/>
  <c r="L1114" i="22"/>
  <c r="M1109" i="22"/>
  <c r="N1104" i="22"/>
  <c r="F1115" i="22"/>
  <c r="G1110" i="22"/>
  <c r="H1105" i="22"/>
  <c r="R1114" i="22"/>
  <c r="F1110" i="22"/>
  <c r="G1105" i="22"/>
  <c r="Q1114" i="22"/>
  <c r="R1109" i="22"/>
  <c r="F1105" i="22"/>
  <c r="F1132" i="22"/>
  <c r="G1127" i="22"/>
  <c r="H1122" i="22"/>
  <c r="M1132" i="22"/>
  <c r="N1127" i="22"/>
  <c r="O1122" i="22"/>
  <c r="G1133" i="22"/>
  <c r="H1128" i="22"/>
  <c r="I1123" i="22"/>
  <c r="F1133" i="22"/>
  <c r="G1128" i="22"/>
  <c r="H1123" i="22"/>
  <c r="R1132" i="22"/>
  <c r="H1130" i="22"/>
  <c r="N1124" i="22"/>
  <c r="G1119" i="22"/>
  <c r="Q1128" i="22"/>
  <c r="J1123" i="22"/>
  <c r="L1132" i="22"/>
  <c r="R1126" i="22"/>
  <c r="K1121" i="22"/>
  <c r="M1130" i="22"/>
  <c r="F1125" i="22"/>
  <c r="L1119" i="22"/>
  <c r="N1128" i="22"/>
  <c r="O1123" i="22"/>
  <c r="L1133" i="22"/>
  <c r="M1128" i="22"/>
  <c r="N1123" i="22"/>
  <c r="K1133" i="22"/>
  <c r="L1128" i="22"/>
  <c r="M1123" i="22"/>
  <c r="R1133" i="22"/>
  <c r="F1129" i="22"/>
  <c r="G1124" i="22"/>
  <c r="H1119" i="22"/>
  <c r="M1129" i="22"/>
  <c r="F1124" i="22"/>
  <c r="P1133" i="22"/>
  <c r="I1128" i="22"/>
  <c r="G1122" i="22"/>
  <c r="Q1131" i="22"/>
  <c r="J1126" i="22"/>
  <c r="P1120" i="22"/>
  <c r="R1129" i="22"/>
  <c r="K1124" i="22"/>
  <c r="M1133" i="22"/>
  <c r="F1128" i="22"/>
  <c r="G1123" i="22"/>
  <c r="Q1132" i="22"/>
  <c r="R1127" i="22"/>
  <c r="F1123" i="22"/>
  <c r="P1132" i="22"/>
  <c r="Q1127" i="22"/>
  <c r="R1122" i="22"/>
  <c r="J1133" i="22"/>
  <c r="K1128" i="22"/>
  <c r="L1123" i="22"/>
  <c r="R1128" i="22"/>
  <c r="K1123" i="22"/>
  <c r="H1133" i="22"/>
  <c r="F1127" i="22"/>
  <c r="L1121" i="22"/>
  <c r="I1131" i="22"/>
  <c r="O1125" i="22"/>
  <c r="H1120" i="22"/>
  <c r="J1129" i="22"/>
  <c r="P1123" i="22"/>
  <c r="J1132" i="22"/>
  <c r="K1127" i="22"/>
  <c r="L1122" i="22"/>
  <c r="I1132" i="22"/>
  <c r="J1127" i="22"/>
  <c r="K1122" i="22"/>
  <c r="H1132" i="22"/>
  <c r="I1127" i="22"/>
  <c r="J1122" i="22"/>
  <c r="O1132" i="22"/>
  <c r="P1127" i="22"/>
  <c r="Q1122" i="22"/>
  <c r="Q1133" i="22"/>
  <c r="J1128" i="22"/>
  <c r="P1122" i="22"/>
  <c r="R1131" i="22"/>
  <c r="K1126" i="22"/>
  <c r="Q1120" i="22"/>
  <c r="N1130" i="22"/>
  <c r="G1125" i="22"/>
  <c r="M1119" i="22"/>
  <c r="O1128" i="22"/>
  <c r="M1122" i="22"/>
  <c r="O1131" i="22"/>
  <c r="P1126" i="22"/>
  <c r="Q1121" i="22"/>
  <c r="N1131" i="22"/>
  <c r="O1126" i="22"/>
  <c r="P1121" i="22"/>
  <c r="M1131" i="22"/>
  <c r="N1126" i="22"/>
  <c r="O1121" i="22"/>
  <c r="G1132" i="22"/>
  <c r="H1127" i="22"/>
  <c r="I1122" i="22"/>
  <c r="N1132" i="22"/>
  <c r="L1126" i="22"/>
  <c r="R1120" i="22"/>
  <c r="O1130" i="22"/>
  <c r="H1125" i="22"/>
  <c r="N1119" i="22"/>
  <c r="K1129" i="22"/>
  <c r="Q1123" i="22"/>
  <c r="K1132" i="22"/>
  <c r="Q1126" i="22"/>
  <c r="J1121" i="22"/>
  <c r="L1130" i="22"/>
  <c r="M1125" i="22"/>
  <c r="N1120" i="22"/>
  <c r="K1130" i="22"/>
  <c r="L1125" i="22"/>
  <c r="M1120" i="22"/>
  <c r="J1130" i="22"/>
  <c r="K1125" i="22"/>
  <c r="L1120" i="22"/>
  <c r="Q1130" i="22"/>
  <c r="R1125" i="22"/>
  <c r="F1121" i="22"/>
  <c r="K1131" i="22"/>
  <c r="Q1125" i="22"/>
  <c r="J1120" i="22"/>
  <c r="G1130" i="22"/>
  <c r="M1124" i="22"/>
  <c r="F1119" i="22"/>
  <c r="P1128" i="22"/>
  <c r="N1122" i="22"/>
  <c r="P1131" i="22"/>
  <c r="I1126" i="22"/>
  <c r="O1120" i="22"/>
  <c r="Q1129" i="22"/>
  <c r="R1124" i="22"/>
  <c r="F1120" i="22"/>
  <c r="P1129" i="22"/>
  <c r="Q1124" i="22"/>
  <c r="R1119" i="22"/>
  <c r="O1129" i="22"/>
  <c r="P1124" i="22"/>
  <c r="Q1119" i="22"/>
  <c r="I1130" i="22"/>
  <c r="J1125" i="22"/>
  <c r="K1120" i="22"/>
  <c r="K1238" i="22"/>
  <c r="J1238" i="22"/>
  <c r="K1233" i="22"/>
  <c r="N1237" i="22"/>
  <c r="O1232" i="22"/>
  <c r="R1236" i="22"/>
  <c r="F1232" i="22"/>
  <c r="Q1236" i="22"/>
  <c r="G1236" i="22"/>
  <c r="Q1237" i="22"/>
  <c r="R1232" i="22"/>
  <c r="K1228" i="22"/>
  <c r="N1238" i="22"/>
  <c r="O1227" i="22"/>
  <c r="G1234" i="22"/>
  <c r="F1227" i="22"/>
  <c r="H1231" i="22"/>
  <c r="O1225" i="22"/>
  <c r="J1229" i="22"/>
  <c r="K1224" i="22"/>
  <c r="F1228" i="22"/>
  <c r="H1233" i="22"/>
  <c r="O1226" i="22"/>
  <c r="N1230" i="22"/>
  <c r="K1225" i="22"/>
  <c r="P1237" i="22"/>
  <c r="O1237" i="22"/>
  <c r="P1232" i="22"/>
  <c r="F1237" i="22"/>
  <c r="G1232" i="22"/>
  <c r="J1236" i="22"/>
  <c r="K1231" i="22"/>
  <c r="I1236" i="22"/>
  <c r="L1235" i="22"/>
  <c r="I1237" i="22"/>
  <c r="J1232" i="22"/>
  <c r="P1227" i="22"/>
  <c r="J1234" i="22"/>
  <c r="G1227" i="22"/>
  <c r="L1232" i="22"/>
  <c r="K1226" i="22"/>
  <c r="G1230" i="22"/>
  <c r="G1225" i="22"/>
  <c r="O1228" i="22"/>
  <c r="H1236" i="22"/>
  <c r="K1227" i="22"/>
  <c r="P1231" i="22"/>
  <c r="G1226" i="22"/>
  <c r="P1229" i="22"/>
  <c r="P1224" i="22"/>
  <c r="H1237" i="22"/>
  <c r="G1237" i="22"/>
  <c r="H1232" i="22"/>
  <c r="K1236" i="22"/>
  <c r="L1231" i="22"/>
  <c r="O1235" i="22"/>
  <c r="P1230" i="22"/>
  <c r="N1235" i="22"/>
  <c r="Q1234" i="22"/>
  <c r="N1236" i="22"/>
  <c r="K1234" i="22"/>
  <c r="H1227" i="22"/>
  <c r="M1232" i="22"/>
  <c r="L1226" i="22"/>
  <c r="I1231" i="22"/>
  <c r="P1225" i="22"/>
  <c r="K1229" i="22"/>
  <c r="L1224" i="22"/>
  <c r="G1228" i="22"/>
  <c r="L1233" i="22"/>
  <c r="P1226" i="22"/>
  <c r="O1230" i="22"/>
  <c r="L1225" i="22"/>
  <c r="G1229" i="22"/>
  <c r="H1224" i="22"/>
  <c r="M1236" i="22"/>
  <c r="L1236" i="22"/>
  <c r="M1231" i="22"/>
  <c r="P1235" i="22"/>
  <c r="Q1230" i="22"/>
  <c r="G1235" i="22"/>
  <c r="H1230" i="22"/>
  <c r="F1235" i="22"/>
  <c r="I1234" i="22"/>
  <c r="F1236" i="22"/>
  <c r="Q1232" i="22"/>
  <c r="M1226" i="22"/>
  <c r="J1231" i="22"/>
  <c r="Q1225" i="22"/>
  <c r="K1230" i="22"/>
  <c r="H1225" i="22"/>
  <c r="P1228" i="22"/>
  <c r="P1236" i="22"/>
  <c r="L1227" i="22"/>
  <c r="Q1231" i="22"/>
  <c r="H1226" i="22"/>
  <c r="Q1229" i="22"/>
  <c r="Q1224" i="22"/>
  <c r="L1228" i="22"/>
  <c r="J1235" i="22"/>
  <c r="I1235" i="22"/>
  <c r="J1230" i="22"/>
  <c r="M1234" i="22"/>
  <c r="P1238" i="22"/>
  <c r="Q1233" i="22"/>
  <c r="O1238" i="22"/>
  <c r="R1237" i="22"/>
  <c r="F1233" i="22"/>
  <c r="P1234" i="22"/>
  <c r="M1230" i="22"/>
  <c r="J1225" i="22"/>
  <c r="N1229" i="22"/>
  <c r="N1224" i="22"/>
  <c r="Q1228" i="22"/>
  <c r="K1237" i="22"/>
  <c r="M1227" i="22"/>
  <c r="R1231" i="22"/>
  <c r="I1226" i="22"/>
  <c r="R1229" i="22"/>
  <c r="R1224" i="22"/>
  <c r="M1228" i="22"/>
  <c r="R1234" i="22"/>
  <c r="I1227" i="22"/>
  <c r="O1234" i="22"/>
  <c r="N1234" i="22"/>
  <c r="Q1238" i="22"/>
  <c r="R1233" i="22"/>
  <c r="H1238" i="22"/>
  <c r="I1233" i="22"/>
  <c r="G1238" i="22"/>
  <c r="J1237" i="22"/>
  <c r="K1232" i="22"/>
  <c r="H1234" i="22"/>
  <c r="O1229" i="22"/>
  <c r="O1224" i="22"/>
  <c r="R1228" i="22"/>
  <c r="F1224" i="22"/>
  <c r="I1228" i="22"/>
  <c r="P1233" i="22"/>
  <c r="R1226" i="22"/>
  <c r="G1231" i="22"/>
  <c r="N1225" i="22"/>
  <c r="I1229" i="22"/>
  <c r="J1224" i="22"/>
  <c r="R1227" i="22"/>
  <c r="G1233" i="22"/>
  <c r="N1226" i="22"/>
  <c r="G1087" i="22"/>
  <c r="Q1088" i="22"/>
  <c r="R1083" i="22"/>
  <c r="F1079" i="22"/>
  <c r="O1085" i="22"/>
  <c r="P1080" i="22"/>
  <c r="I1086" i="22"/>
  <c r="J1081" i="22"/>
  <c r="P1086" i="22"/>
  <c r="Q1081" i="22"/>
  <c r="R1076" i="22"/>
  <c r="Q1084" i="22"/>
  <c r="R1079" i="22"/>
  <c r="F1086" i="22"/>
  <c r="G1081" i="22"/>
  <c r="M1086" i="22"/>
  <c r="N1081" i="22"/>
  <c r="F1077" i="22"/>
  <c r="H1076" i="22"/>
  <c r="L1075" i="22"/>
  <c r="P1074" i="22"/>
  <c r="O1074" i="22"/>
  <c r="N1074" i="22"/>
  <c r="M1074" i="22"/>
  <c r="L1086" i="22"/>
  <c r="I1088" i="22"/>
  <c r="J1083" i="22"/>
  <c r="K1078" i="22"/>
  <c r="G1085" i="22"/>
  <c r="H1080" i="22"/>
  <c r="N1085" i="22"/>
  <c r="O1080" i="22"/>
  <c r="H1086" i="22"/>
  <c r="I1081" i="22"/>
  <c r="J1076" i="22"/>
  <c r="I1084" i="22"/>
  <c r="J1079" i="22"/>
  <c r="K1085" i="22"/>
  <c r="L1080" i="22"/>
  <c r="R1085" i="22"/>
  <c r="F1081" i="22"/>
  <c r="I1076" i="22"/>
  <c r="M1075" i="22"/>
  <c r="Q1074" i="22"/>
  <c r="H1074" i="22"/>
  <c r="G1074" i="22"/>
  <c r="F1074" i="22"/>
  <c r="J1080" i="22"/>
  <c r="Q1085" i="22"/>
  <c r="N1087" i="22"/>
  <c r="O1082" i="22"/>
  <c r="P1077" i="22"/>
  <c r="L1084" i="22"/>
  <c r="M1079" i="22"/>
  <c r="F1085" i="22"/>
  <c r="G1080" i="22"/>
  <c r="M1085" i="22"/>
  <c r="N1080" i="22"/>
  <c r="M1088" i="22"/>
  <c r="N1083" i="22"/>
  <c r="O1078" i="22"/>
  <c r="P1084" i="22"/>
  <c r="Q1079" i="22"/>
  <c r="J1085" i="22"/>
  <c r="K1080" i="22"/>
  <c r="N1075" i="22"/>
  <c r="R1074" i="22"/>
  <c r="I1074" i="22"/>
  <c r="H1082" i="22"/>
  <c r="M1081" i="22"/>
  <c r="R1080" i="22"/>
  <c r="Q1077" i="22"/>
  <c r="I1085" i="22"/>
  <c r="F1087" i="22"/>
  <c r="G1082" i="22"/>
  <c r="P1088" i="22"/>
  <c r="Q1083" i="22"/>
  <c r="R1078" i="22"/>
  <c r="K1084" i="22"/>
  <c r="L1079" i="22"/>
  <c r="R1084" i="22"/>
  <c r="F1080" i="22"/>
  <c r="R1087" i="22"/>
  <c r="F1083" i="22"/>
  <c r="G1078" i="22"/>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R1088" i="22"/>
  <c r="F1084" i="22"/>
  <c r="P1085" i="22"/>
  <c r="Q1080" i="22"/>
  <c r="M1087" i="22"/>
  <c r="N1082" i="22"/>
  <c r="G1088" i="22"/>
  <c r="H1083" i="22"/>
  <c r="N1088" i="22"/>
  <c r="O1083" i="22"/>
  <c r="P1078" i="22"/>
  <c r="O1086" i="22"/>
  <c r="P1081" i="22"/>
  <c r="Q1087" i="22"/>
  <c r="R1082" i="22"/>
  <c r="K1088" i="22"/>
  <c r="L1083" i="22"/>
  <c r="M1078" i="22"/>
  <c r="G1079" i="22"/>
  <c r="L1077" i="22"/>
  <c r="O1076" i="22"/>
  <c r="N1076" i="22"/>
  <c r="M1076" i="22"/>
  <c r="L1076" i="22"/>
  <c r="O1075" i="22"/>
  <c r="J1088" i="22"/>
  <c r="K1083" i="22"/>
  <c r="H1085" i="22"/>
  <c r="I1080" i="22"/>
  <c r="R1086" i="22"/>
  <c r="F1082" i="22"/>
  <c r="L1087" i="22"/>
  <c r="M1082" i="22"/>
  <c r="F1088" i="22"/>
  <c r="G1083" i="22"/>
  <c r="H1078" i="22"/>
  <c r="G1086" i="22"/>
  <c r="H1081" i="22"/>
  <c r="I1087" i="22"/>
  <c r="J1082" i="22"/>
  <c r="P1087" i="22"/>
  <c r="Q1082" i="22"/>
  <c r="O1079" i="22"/>
  <c r="N1077" i="22"/>
  <c r="P1076" i="22"/>
  <c r="F1076" i="22"/>
  <c r="R1075" i="22"/>
  <c r="Q1075" i="22"/>
  <c r="P1075" i="22"/>
  <c r="G1075" i="22"/>
  <c r="P1082" i="22"/>
  <c r="L1082" i="22"/>
  <c r="O1077" i="22"/>
  <c r="M1084" i="22"/>
  <c r="M1077" i="22"/>
  <c r="Q1076" i="22"/>
  <c r="N1079" i="22"/>
  <c r="L1085" i="22"/>
  <c r="G1076" i="22"/>
  <c r="J1086" i="22"/>
  <c r="M1080" i="22"/>
  <c r="K1075" i="22"/>
  <c r="K1081" i="22"/>
  <c r="N1086" i="22"/>
  <c r="J1075" i="22"/>
  <c r="Q1086" i="22"/>
  <c r="O1081" i="22"/>
  <c r="I1075" i="22"/>
  <c r="R1081" i="22"/>
  <c r="H1087" i="22"/>
  <c r="H1075"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P1009" i="22"/>
  <c r="Q1004" i="22"/>
  <c r="R999" i="22"/>
  <c r="O1009" i="22"/>
  <c r="P1004" i="22"/>
  <c r="Q999" i="22"/>
  <c r="I1010" i="22"/>
  <c r="J1005" i="22"/>
  <c r="K1000" i="22"/>
  <c r="P1010" i="22"/>
  <c r="Q1005" i="22"/>
  <c r="R1000" i="22"/>
  <c r="J1011" i="22"/>
  <c r="K1006" i="22"/>
  <c r="L1001" i="22"/>
  <c r="Q1011" i="22"/>
  <c r="R1006" i="22"/>
  <c r="F1002" i="22"/>
  <c r="P1011" i="22"/>
  <c r="Q1006" i="22"/>
  <c r="R1001" i="22"/>
  <c r="O1011" i="22"/>
  <c r="P1006" i="22"/>
  <c r="Q1001" i="22"/>
  <c r="H1009" i="22"/>
  <c r="I1004" i="22"/>
  <c r="J999" i="22"/>
  <c r="G1009" i="22"/>
  <c r="H1004" i="22"/>
  <c r="I999" i="22"/>
  <c r="N1009" i="22"/>
  <c r="O1004" i="22"/>
  <c r="P999" i="22"/>
  <c r="H1010" i="22"/>
  <c r="I1005" i="22"/>
  <c r="J1000" i="22"/>
  <c r="O1010" i="22"/>
  <c r="P1005" i="22"/>
  <c r="Q1000" i="22"/>
  <c r="I1011" i="22"/>
  <c r="J1006" i="22"/>
  <c r="K1001" i="22"/>
  <c r="H1011" i="22"/>
  <c r="I1006" i="22"/>
  <c r="J1001" i="22"/>
  <c r="G1011" i="22"/>
  <c r="H1006" i="22"/>
  <c r="I1001" i="22"/>
  <c r="L1013" i="22"/>
  <c r="M1008" i="22"/>
  <c r="N1003" i="22"/>
  <c r="K1013" i="22"/>
  <c r="L1008" i="22"/>
  <c r="M1003" i="22"/>
  <c r="R1013" i="22"/>
  <c r="F1009" i="22"/>
  <c r="G1004" i="22"/>
  <c r="H999" i="22"/>
  <c r="M1009" i="22"/>
  <c r="N1004" i="22"/>
  <c r="O999" i="22"/>
  <c r="G1010" i="22"/>
  <c r="H1005" i="22"/>
  <c r="I1000" i="22"/>
  <c r="N1010" i="22"/>
  <c r="O1005" i="22"/>
  <c r="P1000" i="22"/>
  <c r="M1010" i="22"/>
  <c r="N1005" i="22"/>
  <c r="O1000" i="22"/>
  <c r="L1010" i="22"/>
  <c r="M1005" i="22"/>
  <c r="N1000" i="22"/>
  <c r="Q1012" i="22"/>
  <c r="R1007" i="22"/>
  <c r="F1003" i="22"/>
  <c r="P1012" i="22"/>
  <c r="Q1007" i="22"/>
  <c r="R1002" i="22"/>
  <c r="J1013" i="22"/>
  <c r="K1008" i="22"/>
  <c r="L1003" i="22"/>
  <c r="Q1013" i="22"/>
  <c r="R1008" i="22"/>
  <c r="F1004" i="22"/>
  <c r="G999" i="22"/>
  <c r="L1009" i="22"/>
  <c r="M1004" i="22"/>
  <c r="N999" i="22"/>
  <c r="F1010" i="22"/>
  <c r="G1005" i="22"/>
  <c r="H1000" i="22"/>
  <c r="R1009" i="22"/>
  <c r="F1005" i="22"/>
  <c r="G1000" i="22"/>
  <c r="Q1009" i="22"/>
  <c r="R1004" i="22"/>
  <c r="F1000" i="22"/>
  <c r="I1012" i="22"/>
  <c r="J1007" i="22"/>
  <c r="K1002" i="22"/>
  <c r="H1012" i="22"/>
  <c r="I1007" i="22"/>
  <c r="J1002" i="22"/>
  <c r="O1012" i="22"/>
  <c r="P1007" i="22"/>
  <c r="Q1002" i="22"/>
  <c r="I1013" i="22"/>
  <c r="J1008" i="22"/>
  <c r="K1003" i="22"/>
  <c r="P1013" i="22"/>
  <c r="Q1008" i="22"/>
  <c r="R1003" i="22"/>
  <c r="F999" i="22"/>
  <c r="K1009" i="22"/>
  <c r="L1004" i="22"/>
  <c r="M999" i="22"/>
  <c r="J1009" i="22"/>
  <c r="K1004" i="22"/>
  <c r="L999" i="22"/>
  <c r="I1009" i="22"/>
  <c r="J1004" i="22"/>
  <c r="K999" i="22"/>
  <c r="N1011" i="22"/>
  <c r="O1006" i="22"/>
  <c r="P1001" i="22"/>
  <c r="M1011" i="22"/>
  <c r="N1006" i="22"/>
  <c r="O1001" i="22"/>
  <c r="G1012" i="22"/>
  <c r="H1007" i="22"/>
  <c r="I1002" i="22"/>
  <c r="N1012" i="22"/>
  <c r="O1007" i="22"/>
  <c r="P1002" i="22"/>
  <c r="H1013" i="22"/>
  <c r="I1008" i="22"/>
  <c r="J1003" i="22"/>
  <c r="O1013" i="22"/>
  <c r="P1008" i="22"/>
  <c r="Q1003" i="22"/>
  <c r="N1013" i="22"/>
  <c r="O1008" i="22"/>
  <c r="P1003" i="22"/>
  <c r="M1013" i="22"/>
  <c r="N1008" i="22"/>
  <c r="O1003" i="22"/>
  <c r="G1001" i="22"/>
  <c r="N1007" i="22"/>
  <c r="R1012" i="22"/>
  <c r="L1011" i="22"/>
  <c r="O1002" i="22"/>
  <c r="F1008" i="22"/>
  <c r="M1006" i="22"/>
  <c r="G1013" i="22"/>
  <c r="G1003" i="22"/>
  <c r="F1011" i="22"/>
  <c r="N1001" i="22"/>
  <c r="H1008" i="22"/>
  <c r="G1006" i="22"/>
  <c r="F1012" i="22"/>
  <c r="I1003" i="22"/>
  <c r="H1001" i="22"/>
  <c r="G1007" i="22"/>
  <c r="F1013" i="22"/>
  <c r="R1010" i="22"/>
  <c r="H1002" i="22"/>
  <c r="G1008"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N979" i="22"/>
  <c r="O974" i="22"/>
  <c r="H980" i="22"/>
  <c r="I975" i="22"/>
  <c r="O980" i="22"/>
  <c r="P975" i="22"/>
  <c r="F980" i="22"/>
  <c r="G975" i="22"/>
  <c r="R979" i="22"/>
  <c r="F975" i="22"/>
  <c r="L980" i="22"/>
  <c r="M975" i="22"/>
  <c r="K980" i="22"/>
  <c r="L975" i="22"/>
  <c r="O979" i="22"/>
  <c r="P974" i="22"/>
  <c r="L969" i="22"/>
  <c r="K969" i="22"/>
  <c r="J969" i="22"/>
  <c r="I969" i="22"/>
  <c r="P969" i="22"/>
  <c r="J970" i="22"/>
  <c r="Q970" i="22"/>
  <c r="K971" i="22"/>
  <c r="R983" i="22"/>
  <c r="F979" i="22"/>
  <c r="G974" i="22"/>
  <c r="M979" i="22"/>
  <c r="N974" i="22"/>
  <c r="G980" i="22"/>
  <c r="H975" i="22"/>
  <c r="K979" i="22"/>
  <c r="L974" i="22"/>
  <c r="J979" i="22"/>
  <c r="K974" i="22"/>
  <c r="Q979" i="22"/>
  <c r="R974" i="22"/>
  <c r="P979" i="22"/>
  <c r="Q974" i="22"/>
  <c r="G979" i="22"/>
  <c r="Q973" i="22"/>
  <c r="O973" i="22"/>
  <c r="N973" i="22"/>
  <c r="M973" i="22"/>
  <c r="M974" i="22"/>
  <c r="H969" i="22"/>
  <c r="O969" i="22"/>
  <c r="I970" i="22"/>
  <c r="P970" i="22"/>
  <c r="J983" i="22"/>
  <c r="K978" i="22"/>
  <c r="Q983" i="22"/>
  <c r="R978" i="22"/>
  <c r="F974" i="22"/>
  <c r="L979" i="22"/>
  <c r="O983" i="22"/>
  <c r="P978" i="22"/>
  <c r="N983" i="22"/>
  <c r="O978" i="22"/>
  <c r="P973" i="22"/>
  <c r="I979" i="22"/>
  <c r="J974" i="22"/>
  <c r="H979" i="22"/>
  <c r="K983" i="22"/>
  <c r="L978" i="22"/>
  <c r="H973" i="22"/>
  <c r="G973" i="22"/>
  <c r="F973" i="22"/>
  <c r="R972" i="22"/>
  <c r="L973" i="22"/>
  <c r="I974" i="22"/>
  <c r="G969" i="22"/>
  <c r="N969" i="22"/>
  <c r="H970" i="22"/>
  <c r="O982" i="22"/>
  <c r="P977" i="22"/>
  <c r="I983" i="22"/>
  <c r="J978" i="22"/>
  <c r="P983" i="22"/>
  <c r="Q978" i="22"/>
  <c r="G983" i="22"/>
  <c r="H978" i="22"/>
  <c r="F983" i="22"/>
  <c r="G978" i="22"/>
  <c r="M983" i="22"/>
  <c r="N978" i="22"/>
  <c r="L983" i="22"/>
  <c r="M978" i="22"/>
  <c r="P982" i="22"/>
  <c r="Q977" i="22"/>
  <c r="M972" i="22"/>
  <c r="L972" i="22"/>
  <c r="K972" i="22"/>
  <c r="J972" i="22"/>
  <c r="Q972" i="22"/>
  <c r="K973" i="22"/>
  <c r="H974" i="22"/>
  <c r="F969" i="22"/>
  <c r="M969" i="22"/>
  <c r="G982" i="22"/>
  <c r="H977" i="22"/>
  <c r="N982" i="22"/>
  <c r="O977" i="22"/>
  <c r="H983" i="22"/>
  <c r="I978" i="22"/>
  <c r="L982" i="22"/>
  <c r="M977" i="22"/>
  <c r="K982" i="22"/>
  <c r="L977" i="22"/>
  <c r="R982" i="22"/>
  <c r="F978" i="22"/>
  <c r="Q982" i="22"/>
  <c r="R977" i="22"/>
  <c r="H982" i="22"/>
  <c r="I977" i="22"/>
  <c r="R971" i="22"/>
  <c r="Q971" i="22"/>
  <c r="P971" i="22"/>
  <c r="O971" i="22"/>
  <c r="I972" i="22"/>
  <c r="P972" i="22"/>
  <c r="J973" i="22"/>
  <c r="R973" i="22"/>
  <c r="L981" i="22"/>
  <c r="M976" i="22"/>
  <c r="F982" i="22"/>
  <c r="G977" i="22"/>
  <c r="M982" i="22"/>
  <c r="N977" i="22"/>
  <c r="Q981" i="22"/>
  <c r="R976" i="22"/>
  <c r="P981" i="22"/>
  <c r="Q976" i="22"/>
  <c r="J982" i="22"/>
  <c r="K977" i="22"/>
  <c r="I982" i="22"/>
  <c r="J977" i="22"/>
  <c r="M981" i="22"/>
  <c r="N976" i="22"/>
  <c r="J971" i="22"/>
  <c r="I971" i="22"/>
  <c r="H971" i="22"/>
  <c r="G971" i="22"/>
  <c r="N971" i="22"/>
  <c r="H972" i="22"/>
  <c r="O972" i="22"/>
  <c r="I973" i="22"/>
  <c r="R975" i="22"/>
  <c r="I976" i="22"/>
  <c r="N970" i="22"/>
  <c r="K981" i="22"/>
  <c r="O981" i="22"/>
  <c r="M970" i="22"/>
  <c r="L976" i="22"/>
  <c r="P976" i="22"/>
  <c r="L970" i="22"/>
  <c r="R981" i="22"/>
  <c r="N981" i="22"/>
  <c r="F971" i="22"/>
  <c r="F977" i="22"/>
  <c r="O976" i="22"/>
  <c r="M971" i="22"/>
  <c r="I981" i="22"/>
  <c r="R980" i="22"/>
  <c r="G972" i="22"/>
  <c r="J976" i="22"/>
  <c r="F976" i="22"/>
  <c r="N972" i="22"/>
  <c r="G857" i="22"/>
  <c r="F863" i="22"/>
  <c r="F853" i="22"/>
  <c r="N1105" i="22"/>
  <c r="P1111" i="22"/>
  <c r="M1118" i="22"/>
  <c r="N1110" i="22"/>
  <c r="P1116" i="22"/>
  <c r="Q1108" i="22"/>
  <c r="N1115" i="22"/>
  <c r="L1106" i="22"/>
  <c r="I1113" i="22"/>
  <c r="O1104" i="22"/>
  <c r="Q1110" i="22"/>
  <c r="P1104" i="22"/>
  <c r="N1114" i="22"/>
  <c r="H1109" i="22"/>
  <c r="J1104" i="22"/>
  <c r="H1114" i="22"/>
  <c r="O1231" i="22"/>
  <c r="F1225" i="22"/>
  <c r="N1227" i="22"/>
  <c r="F1229" i="22"/>
  <c r="L1237" i="22"/>
  <c r="I1238" i="22"/>
  <c r="M1126" i="22"/>
  <c r="R1130" i="22"/>
  <c r="I1121" i="22"/>
  <c r="L1127" i="22"/>
  <c r="I1120" i="22"/>
  <c r="O1127" i="22"/>
  <c r="G1108" i="22"/>
  <c r="I1114" i="22"/>
  <c r="J1106" i="22"/>
  <c r="G1113" i="22"/>
  <c r="M1104" i="22"/>
  <c r="J1111" i="22"/>
  <c r="G1118" i="22"/>
  <c r="R1108" i="22"/>
  <c r="O1115" i="22"/>
  <c r="H1107" i="22"/>
  <c r="M1114" i="22"/>
  <c r="G1109" i="22"/>
  <c r="R1118" i="22"/>
  <c r="L1113" i="22"/>
  <c r="N1108" i="22"/>
  <c r="L1118" i="22"/>
  <c r="H1229" i="22"/>
  <c r="O1233" i="22"/>
  <c r="I1225" i="22"/>
  <c r="K1235" i="22"/>
  <c r="L1234" i="22"/>
  <c r="Q1235" i="22"/>
  <c r="I1119" i="22"/>
  <c r="I1124" i="22"/>
  <c r="I1129" i="22"/>
  <c r="F1122" i="22"/>
  <c r="L1129" i="22"/>
  <c r="H1003" i="22"/>
  <c r="K1087" i="22"/>
  <c r="M1012" i="22"/>
  <c r="O1087" i="22"/>
  <c r="J1109" i="22"/>
  <c r="G1116" i="22"/>
  <c r="H1108" i="22"/>
  <c r="J1114" i="22"/>
  <c r="K1106" i="22"/>
  <c r="H1113" i="22"/>
  <c r="F1104" i="22"/>
  <c r="P1110" i="22"/>
  <c r="M1117" i="22"/>
  <c r="K1108" i="22"/>
  <c r="N1117" i="22"/>
  <c r="H1112" i="22"/>
  <c r="O1106" i="22"/>
  <c r="M1116" i="22"/>
  <c r="O1111" i="22"/>
  <c r="M1225" i="22"/>
  <c r="H1228" i="22"/>
  <c r="L1230" i="22"/>
  <c r="N1233" i="22"/>
  <c r="I1230" i="22"/>
  <c r="R1235" i="22"/>
  <c r="P1119" i="22"/>
  <c r="H1124" i="22"/>
  <c r="H1129" i="22"/>
  <c r="G1120" i="22"/>
  <c r="M1127" i="22"/>
  <c r="O1119" i="22"/>
  <c r="F1006" i="22"/>
  <c r="O970" i="22"/>
  <c r="H981"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M67" i="23" s="1"/>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L70" i="23" s="1"/>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C73" i="23" s="1"/>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K70" i="23" s="1"/>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G73" i="23" s="1"/>
  <c r="M1050" i="22"/>
  <c r="N1045" i="22"/>
  <c r="K1055" i="22"/>
  <c r="L1050" i="22"/>
  <c r="M1045" i="22"/>
  <c r="P1057" i="22"/>
  <c r="Q1052" i="22"/>
  <c r="R1047" i="22"/>
  <c r="J1058" i="22"/>
  <c r="K1053" i="22"/>
  <c r="L1048" i="22"/>
  <c r="Q1058" i="22"/>
  <c r="R1053" i="22"/>
  <c r="F1049" i="22"/>
  <c r="G1044" i="22"/>
  <c r="L1054" i="22"/>
  <c r="G72" i="23" s="1"/>
  <c r="M1049" i="22"/>
  <c r="N1044" i="22"/>
  <c r="F1055" i="22"/>
  <c r="G1050" i="22"/>
  <c r="H1045" i="22"/>
  <c r="R1054" i="22"/>
  <c r="F1050" i="22"/>
  <c r="G1045" i="22"/>
  <c r="Q1054" i="22"/>
  <c r="R1049" i="22"/>
  <c r="F1045" i="22"/>
  <c r="P1054" i="22"/>
  <c r="K72" i="23" s="1"/>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D66" i="23" s="1"/>
  <c r="F1056" i="22"/>
  <c r="G1051" i="22"/>
  <c r="H1046" i="22"/>
  <c r="C66" i="23" s="1"/>
  <c r="F731" i="22"/>
  <c r="R735" i="22"/>
  <c r="Q740" i="22"/>
  <c r="P739" i="22"/>
  <c r="M733" i="22"/>
  <c r="L738" i="22"/>
  <c r="K743" i="22"/>
  <c r="I731" i="22"/>
  <c r="H736" i="22"/>
  <c r="G741" i="22"/>
  <c r="K740" i="22"/>
  <c r="H733" i="22"/>
  <c r="G738" i="22"/>
  <c r="B62" i="23" s="1"/>
  <c r="F743" i="22"/>
  <c r="H730" i="22"/>
  <c r="G735" i="22"/>
  <c r="B64" i="23" s="1"/>
  <c r="F740" i="22"/>
  <c r="F729" i="22"/>
  <c r="R733" i="22"/>
  <c r="Q738" i="22"/>
  <c r="P743" i="22"/>
  <c r="K65" i="23" s="1"/>
  <c r="M731" i="22"/>
  <c r="L736" i="22"/>
  <c r="K741" i="22"/>
  <c r="L759" i="22"/>
  <c r="F770" i="22"/>
  <c r="O765" i="22"/>
  <c r="H761" i="22"/>
  <c r="H763" i="22"/>
  <c r="J763" i="22"/>
  <c r="R759" i="22"/>
  <c r="G773" i="22"/>
  <c r="K764" i="22"/>
  <c r="Q762" i="22"/>
  <c r="K767" i="22"/>
  <c r="J772" i="22"/>
  <c r="G768" i="22"/>
  <c r="F773" i="22"/>
  <c r="I768" i="22"/>
  <c r="D62" i="23" s="1"/>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G62" i="23" s="1"/>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E72" i="23" s="1"/>
  <c r="H731" i="22"/>
  <c r="K731" i="22"/>
  <c r="J736" i="22"/>
  <c r="I741" i="22"/>
  <c r="I730" i="22"/>
  <c r="H735" i="22"/>
  <c r="G740" i="22"/>
  <c r="N733" i="22"/>
  <c r="P732" i="22"/>
  <c r="O737" i="22"/>
  <c r="N742" i="22"/>
  <c r="Q760" i="22"/>
  <c r="I760" i="22"/>
  <c r="J760" i="22"/>
  <c r="M762" i="22"/>
  <c r="G759" i="22"/>
  <c r="B67" i="23" s="1"/>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L60" i="23" s="1"/>
  <c r="P735" i="22"/>
  <c r="O740" i="22"/>
  <c r="H739" i="22"/>
  <c r="K733" i="22"/>
  <c r="J738" i="22"/>
  <c r="I743" i="22"/>
  <c r="M761" i="22"/>
  <c r="R760" i="22"/>
  <c r="L762" i="22"/>
  <c r="I763" i="22"/>
  <c r="P759" i="22"/>
  <c r="L772" i="22"/>
  <c r="F762" i="22"/>
  <c r="O760" i="22"/>
  <c r="K759" i="22"/>
  <c r="K769" i="22"/>
  <c r="I769" i="22"/>
  <c r="F765" i="22"/>
  <c r="R769" i="22"/>
  <c r="H765" i="22"/>
  <c r="G770" i="22"/>
  <c r="B73" i="23" s="1"/>
  <c r="I765" i="22"/>
  <c r="H770" i="22"/>
  <c r="O764" i="22"/>
  <c r="N769" i="22"/>
  <c r="I72" i="23" s="1"/>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I62" i="23" s="1"/>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K73" i="23" s="1"/>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H64" i="23" s="1"/>
  <c r="L770" i="22"/>
  <c r="I766" i="22"/>
  <c r="H771" i="22"/>
  <c r="K766" i="22"/>
  <c r="J771" i="22"/>
  <c r="L766" i="22"/>
  <c r="G61" i="23" s="1"/>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H67" i="23" s="1"/>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M68" i="23"/>
  <c r="G70" i="23"/>
  <c r="H60" i="23"/>
  <c r="C64" i="23"/>
  <c r="H73" i="23"/>
  <c r="AM10" i="26"/>
  <c r="AL14" i="26"/>
  <c r="AL15" i="26"/>
  <c r="AM11" i="26"/>
  <c r="AF93" i="23"/>
  <c r="AG87" i="23"/>
  <c r="AG93" i="23" s="1"/>
  <c r="AF101" i="23"/>
  <c r="AG88" i="23"/>
  <c r="AG101" i="23" s="1"/>
  <c r="AF96" i="23"/>
  <c r="AG82" i="23"/>
  <c r="AG96" i="23" s="1"/>
  <c r="AF100" i="23"/>
  <c r="AF99" i="23"/>
  <c r="AG83" i="23"/>
  <c r="AF92" i="23"/>
  <c r="AG86" i="23"/>
  <c r="AG92" i="23" s="1"/>
  <c r="D63" i="23" l="1"/>
  <c r="H70" i="23"/>
  <c r="K64" i="23"/>
  <c r="B65" i="23"/>
  <c r="G66" i="23"/>
  <c r="G68" i="23"/>
  <c r="H63" i="23"/>
  <c r="B63" i="23"/>
  <c r="L65" i="23"/>
  <c r="F67" i="23"/>
  <c r="I61" i="23"/>
  <c r="C65" i="23"/>
  <c r="G64" i="23"/>
  <c r="J73" i="23"/>
  <c r="I68" i="23"/>
  <c r="L72" i="23"/>
  <c r="M61" i="23"/>
  <c r="E66" i="23"/>
  <c r="H61" i="23"/>
  <c r="L67" i="23"/>
  <c r="B66" i="23"/>
  <c r="B68" i="23"/>
  <c r="E70" i="23"/>
  <c r="C63" i="23"/>
  <c r="F64" i="23"/>
  <c r="F61" i="23"/>
  <c r="F66" i="23"/>
  <c r="J61" i="23"/>
  <c r="C60" i="23"/>
  <c r="I73" i="23"/>
  <c r="K61" i="23"/>
  <c r="L68" i="23"/>
  <c r="J67" i="23"/>
  <c r="J65" i="23"/>
  <c r="K62" i="23"/>
  <c r="D73" i="23"/>
  <c r="E64" i="23"/>
  <c r="K66" i="23"/>
  <c r="E62" i="23"/>
  <c r="G67" i="23"/>
  <c r="J72" i="23"/>
  <c r="C68" i="23"/>
  <c r="J62"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<sst xmlns="http://schemas.openxmlformats.org/spreadsheetml/2006/main" count="14980" uniqueCount="1049">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</sst>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514</v>
      </c>
      <c r="C1" s="86">
        <v>45301</v>
      </c>
      <c r="D1" s="87"/>
      <c r="E1" s="87"/>
      <c r="F1" s="87"/>
      <c r="G1" s="87"/>
      <c r="H1" s="87"/>
      <c r="I1" s="87"/>
      <c r="J1" s="87"/>
      <c r="K1" s="85" t="s">
        <v>534</v>
      </c>
      <c r="L1" s="85" t="s">
        <v>536</v>
      </c>
    </row>
    <row r="2" spans="1:12">
      <c r="A2" s="1" t="s">
        <v>1</v>
      </c>
      <c r="B2" s="87" t="str">
        <f>LOOKUP(B1,K1:L50,L1:L50)</f>
        <v>NE</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NE</v>
      </c>
      <c r="C6" s="91">
        <f t="shared" ref="C6:AE6" si="1">SUMIFS(C$20:C$119,$B$20:$B$119,$B$6,$A$20:$A$119,$A$6)</f>
        <v>0</v>
      </c>
      <c r="D6" s="91">
        <f t="shared" si="1"/>
        <v>0</v>
      </c>
      <c r="E6" s="91">
        <f t="shared" si="1"/>
        <v>0</v>
      </c>
      <c r="F6" s="91">
        <f t="shared" si="1"/>
        <v>0</v>
      </c>
      <c r="G6" s="91">
        <f t="shared" si="1"/>
        <v>305543</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NE</v>
      </c>
      <c r="C7" s="91">
        <f t="shared" ref="C7:AE7" si="3">SUMIFS(C$20:C$119,$B$20:$B$119,$B$7,$A$20:$A$119,$A$7)</f>
        <v>1616352</v>
      </c>
      <c r="D7" s="91">
        <f t="shared" si="3"/>
        <v>2161970</v>
      </c>
      <c r="E7" s="91">
        <f t="shared" si="3"/>
        <v>2412686</v>
      </c>
      <c r="F7" s="91">
        <f t="shared" si="3"/>
        <v>1637078</v>
      </c>
      <c r="G7" s="91">
        <f t="shared" si="3"/>
        <v>0</v>
      </c>
      <c r="H7" s="91">
        <f t="shared" si="3"/>
        <v>1787436</v>
      </c>
      <c r="I7" s="91">
        <f t="shared" si="3"/>
        <v>3203809</v>
      </c>
      <c r="J7" s="91">
        <f t="shared" si="3"/>
        <v>3140065</v>
      </c>
      <c r="K7" s="91">
        <f t="shared" si="3"/>
        <v>2896873</v>
      </c>
      <c r="L7" s="91">
        <f t="shared" si="3"/>
        <v>4367738</v>
      </c>
      <c r="M7" s="91">
        <f t="shared" si="3"/>
        <v>1811802</v>
      </c>
      <c r="N7" s="91">
        <f t="shared" si="3"/>
        <v>3124617</v>
      </c>
      <c r="O7" s="91">
        <f t="shared" si="3"/>
        <v>3055679</v>
      </c>
      <c r="P7" s="91">
        <f t="shared" si="3"/>
        <v>1669897</v>
      </c>
      <c r="Q7" s="91">
        <f t="shared" si="3"/>
        <v>2956224</v>
      </c>
      <c r="R7" s="91">
        <f t="shared" si="3"/>
        <v>1394819</v>
      </c>
      <c r="S7" s="91">
        <f t="shared" si="3"/>
        <v>1319329</v>
      </c>
      <c r="T7" s="91">
        <f t="shared" si="3"/>
        <v>1919826</v>
      </c>
      <c r="U7" s="91">
        <f t="shared" si="3"/>
        <v>1322466</v>
      </c>
      <c r="V7" s="91">
        <f t="shared" si="3"/>
        <v>3420843</v>
      </c>
      <c r="W7" s="91">
        <f t="shared" si="3"/>
        <v>4447510</v>
      </c>
      <c r="X7" s="91">
        <f t="shared" si="3"/>
        <v>4023507</v>
      </c>
      <c r="Y7" s="91">
        <f t="shared" si="3"/>
        <v>750811</v>
      </c>
      <c r="Z7" s="91">
        <f t="shared" si="3"/>
        <v>3859928</v>
      </c>
      <c r="AA7" s="91">
        <f t="shared" si="3"/>
        <v>6798663</v>
      </c>
      <c r="AB7" s="91">
        <f t="shared" si="3"/>
        <v>7984795</v>
      </c>
      <c r="AC7" s="91">
        <f t="shared" si="3"/>
        <v>3981852</v>
      </c>
      <c r="AD7" s="91">
        <f t="shared" si="3"/>
        <v>2750192</v>
      </c>
      <c r="AE7" s="91">
        <f t="shared" si="3"/>
        <v>3733172</v>
      </c>
      <c r="AF7" s="119">
        <f>AVERAGE(U7:AE7)</f>
        <v>3915794.4545454546</v>
      </c>
      <c r="AG7" s="119">
        <f t="shared" si="2"/>
        <v>3915794.4545454546</v>
      </c>
      <c r="AH7" s="119">
        <f t="shared" si="2"/>
        <v>3915794.4545454546</v>
      </c>
      <c r="AI7" s="119">
        <f t="shared" si="2"/>
        <v>3915794.4545454546</v>
      </c>
      <c r="AJ7" s="119">
        <f t="shared" si="2"/>
        <v>3915794.4545454546</v>
      </c>
      <c r="AK7" s="119">
        <f t="shared" si="2"/>
        <v>3915794.4545454546</v>
      </c>
      <c r="AL7" s="119">
        <f t="shared" si="2"/>
        <v>3915794.4545454546</v>
      </c>
      <c r="AM7" s="119">
        <f t="shared" si="2"/>
        <v>3915794.4545454546</v>
      </c>
      <c r="AN7" s="119">
        <f t="shared" si="2"/>
        <v>3915794.4545454546</v>
      </c>
      <c r="AO7" s="119">
        <f t="shared" si="2"/>
        <v>3915794.4545454546</v>
      </c>
      <c r="AP7" s="119">
        <f t="shared" si="2"/>
        <v>3915794.4545454546</v>
      </c>
      <c r="AQ7" s="119">
        <f t="shared" si="2"/>
        <v>3915794.4545454546</v>
      </c>
      <c r="AR7" s="119">
        <f t="shared" si="2"/>
        <v>3915794.4545454546</v>
      </c>
      <c r="AS7" s="119">
        <f t="shared" si="2"/>
        <v>3915794.4545454546</v>
      </c>
      <c r="AT7" s="119">
        <f t="shared" si="2"/>
        <v>3915794.4545454546</v>
      </c>
      <c r="AU7" s="119">
        <f t="shared" si="2"/>
        <v>3915794.4545454546</v>
      </c>
      <c r="AV7" s="119">
        <f t="shared" si="2"/>
        <v>3915794.4545454546</v>
      </c>
      <c r="AW7" s="119">
        <f t="shared" si="2"/>
        <v>3915794.4545454546</v>
      </c>
      <c r="AX7" s="119">
        <f t="shared" si="2"/>
        <v>3915794.4545454546</v>
      </c>
      <c r="AY7" s="119">
        <f t="shared" si="2"/>
        <v>3915794.4545454546</v>
      </c>
      <c r="AZ7" s="119">
        <f t="shared" si="2"/>
        <v>3915794.4545454546</v>
      </c>
      <c r="BA7" s="119">
        <f t="shared" si="2"/>
        <v>3915794.4545454546</v>
      </c>
      <c r="BB7" s="119">
        <f t="shared" si="2"/>
        <v>3915794.4545454546</v>
      </c>
      <c r="BC7" s="119">
        <f t="shared" si="2"/>
        <v>3915794.4545454546</v>
      </c>
      <c r="BD7" s="119">
        <f t="shared" si="2"/>
        <v>3915794.4545454546</v>
      </c>
      <c r="BE7" s="119">
        <f t="shared" si="2"/>
        <v>3915794.4545454546</v>
      </c>
      <c r="BF7" s="119">
        <f t="shared" si="2"/>
        <v>3915794.4545454546</v>
      </c>
      <c r="BG7" s="119">
        <f t="shared" si="2"/>
        <v>3915794.4545454546</v>
      </c>
      <c r="BH7" s="119">
        <f t="shared" si="2"/>
        <v>3915794.4545454546</v>
      </c>
      <c r="BI7" s="119">
        <f t="shared" si="2"/>
        <v>3915794.4545454546</v>
      </c>
      <c r="BJ7" s="119">
        <f t="shared" si="2"/>
        <v>3915794.4545454546</v>
      </c>
      <c r="BK7" s="119">
        <f t="shared" si="2"/>
        <v>3915794.4545454546</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NE</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608</v>
      </c>
      <c r="K10" s="91">
        <f t="shared" si="5"/>
        <v>29602</v>
      </c>
      <c r="L10" s="91">
        <f t="shared" si="5"/>
        <v>26729</v>
      </c>
      <c r="M10" s="91">
        <f t="shared" si="5"/>
        <v>0</v>
      </c>
      <c r="N10" s="91">
        <f t="shared" si="5"/>
        <v>0</v>
      </c>
      <c r="O10" s="91">
        <f t="shared" si="5"/>
        <v>0</v>
      </c>
      <c r="P10" s="91">
        <f t="shared" si="5"/>
        <v>2402</v>
      </c>
      <c r="Q10" s="91">
        <f t="shared" si="5"/>
        <v>0</v>
      </c>
      <c r="R10" s="91">
        <f t="shared" si="5"/>
        <v>306</v>
      </c>
      <c r="S10" s="91">
        <f t="shared" si="5"/>
        <v>10</v>
      </c>
      <c r="T10" s="91">
        <f t="shared" si="5"/>
        <v>9762</v>
      </c>
      <c r="U10" s="91">
        <f t="shared" si="5"/>
        <v>257</v>
      </c>
      <c r="V10" s="91">
        <f t="shared" si="5"/>
        <v>0</v>
      </c>
      <c r="W10" s="91">
        <f t="shared" si="5"/>
        <v>0</v>
      </c>
      <c r="X10" s="91">
        <f t="shared" si="5"/>
        <v>0</v>
      </c>
      <c r="Y10" s="91">
        <f t="shared" si="5"/>
        <v>0</v>
      </c>
      <c r="Z10" s="91">
        <f t="shared" si="5"/>
        <v>0</v>
      </c>
      <c r="AA10" s="91">
        <f t="shared" si="5"/>
        <v>860</v>
      </c>
      <c r="AB10" s="91">
        <f t="shared" si="5"/>
        <v>0</v>
      </c>
      <c r="AC10" s="91">
        <f t="shared" si="5"/>
        <v>12</v>
      </c>
      <c r="AD10" s="91">
        <f t="shared" si="5"/>
        <v>5351</v>
      </c>
      <c r="AE10" s="91">
        <f t="shared" si="5"/>
        <v>12226</v>
      </c>
      <c r="AF10" s="119">
        <f t="shared" ref="AF10:BK11" si="6">AE10</f>
        <v>12226</v>
      </c>
      <c r="AG10" s="119">
        <f t="shared" si="6"/>
        <v>12226</v>
      </c>
      <c r="AH10" s="119">
        <f t="shared" si="6"/>
        <v>12226</v>
      </c>
      <c r="AI10" s="119">
        <f t="shared" si="6"/>
        <v>12226</v>
      </c>
      <c r="AJ10" s="119">
        <f t="shared" si="6"/>
        <v>12226</v>
      </c>
      <c r="AK10" s="119">
        <f t="shared" si="6"/>
        <v>12226</v>
      </c>
      <c r="AL10" s="119">
        <f t="shared" si="6"/>
        <v>12226</v>
      </c>
      <c r="AM10" s="119">
        <f t="shared" si="6"/>
        <v>12226</v>
      </c>
      <c r="AN10" s="119">
        <f t="shared" si="6"/>
        <v>12226</v>
      </c>
      <c r="AO10" s="119">
        <f t="shared" si="6"/>
        <v>12226</v>
      </c>
      <c r="AP10" s="119">
        <f t="shared" si="6"/>
        <v>12226</v>
      </c>
      <c r="AQ10" s="119">
        <f t="shared" si="6"/>
        <v>12226</v>
      </c>
      <c r="AR10" s="119">
        <f t="shared" si="6"/>
        <v>12226</v>
      </c>
      <c r="AS10" s="119">
        <f t="shared" si="6"/>
        <v>12226</v>
      </c>
      <c r="AT10" s="119">
        <f t="shared" si="6"/>
        <v>12226</v>
      </c>
      <c r="AU10" s="119">
        <f t="shared" si="6"/>
        <v>12226</v>
      </c>
      <c r="AV10" s="119">
        <f t="shared" si="6"/>
        <v>12226</v>
      </c>
      <c r="AW10" s="119">
        <f t="shared" si="6"/>
        <v>12226</v>
      </c>
      <c r="AX10" s="119">
        <f t="shared" si="6"/>
        <v>12226</v>
      </c>
      <c r="AY10" s="119">
        <f t="shared" si="6"/>
        <v>12226</v>
      </c>
      <c r="AZ10" s="119">
        <f t="shared" si="6"/>
        <v>12226</v>
      </c>
      <c r="BA10" s="119">
        <f t="shared" si="6"/>
        <v>12226</v>
      </c>
      <c r="BB10" s="119">
        <f t="shared" si="6"/>
        <v>12226</v>
      </c>
      <c r="BC10" s="119">
        <f t="shared" si="6"/>
        <v>12226</v>
      </c>
      <c r="BD10" s="119">
        <f t="shared" si="6"/>
        <v>12226</v>
      </c>
      <c r="BE10" s="119">
        <f t="shared" si="6"/>
        <v>12226</v>
      </c>
      <c r="BF10" s="119">
        <f t="shared" si="6"/>
        <v>12226</v>
      </c>
      <c r="BG10" s="119">
        <f t="shared" si="6"/>
        <v>12226</v>
      </c>
      <c r="BH10" s="119">
        <f t="shared" si="6"/>
        <v>12226</v>
      </c>
      <c r="BI10" s="119">
        <f t="shared" si="6"/>
        <v>12226</v>
      </c>
      <c r="BJ10" s="119">
        <f t="shared" si="6"/>
        <v>12226</v>
      </c>
      <c r="BK10" s="119">
        <f t="shared" si="6"/>
        <v>12226</v>
      </c>
    </row>
    <row r="11" spans="1:63">
      <c r="A11" s="91" t="s">
        <v>849</v>
      </c>
      <c r="B11" s="91" t="str">
        <f>About!B2</f>
        <v>NE</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77840</v>
      </c>
      <c r="L11" s="91">
        <f t="shared" si="7"/>
        <v>68382</v>
      </c>
      <c r="M11" s="91">
        <f t="shared" si="7"/>
        <v>0</v>
      </c>
      <c r="N11" s="91">
        <f t="shared" si="7"/>
        <v>0</v>
      </c>
      <c r="O11" s="91">
        <f t="shared" si="7"/>
        <v>0</v>
      </c>
      <c r="P11" s="91">
        <f t="shared" si="7"/>
        <v>0</v>
      </c>
      <c r="Q11" s="91">
        <f t="shared" si="7"/>
        <v>2575</v>
      </c>
      <c r="R11" s="91">
        <f t="shared" si="7"/>
        <v>4443</v>
      </c>
      <c r="S11" s="91">
        <f t="shared" si="7"/>
        <v>1288</v>
      </c>
      <c r="T11" s="91">
        <f t="shared" si="7"/>
        <v>611</v>
      </c>
      <c r="U11" s="91">
        <f t="shared" si="7"/>
        <v>149</v>
      </c>
      <c r="V11" s="91">
        <f t="shared" si="7"/>
        <v>13</v>
      </c>
      <c r="W11" s="91">
        <f t="shared" si="7"/>
        <v>0</v>
      </c>
      <c r="X11" s="91">
        <f t="shared" si="7"/>
        <v>0</v>
      </c>
      <c r="Y11" s="91">
        <f t="shared" si="7"/>
        <v>0</v>
      </c>
      <c r="Z11" s="91">
        <f t="shared" si="7"/>
        <v>0</v>
      </c>
      <c r="AA11" s="91">
        <f t="shared" si="7"/>
        <v>1074</v>
      </c>
      <c r="AB11" s="91">
        <f t="shared" si="7"/>
        <v>0</v>
      </c>
      <c r="AC11" s="91">
        <f t="shared" si="7"/>
        <v>14</v>
      </c>
      <c r="AD11" s="91">
        <f t="shared" si="7"/>
        <v>813</v>
      </c>
      <c r="AE11" s="91">
        <f t="shared" si="7"/>
        <v>47791</v>
      </c>
      <c r="AF11" s="119">
        <f>AVERAGE(W11:AE11)</f>
        <v>5521.333333333333</v>
      </c>
      <c r="AG11" s="119">
        <f t="shared" si="6"/>
        <v>5521.333333333333</v>
      </c>
      <c r="AH11" s="119">
        <f t="shared" si="6"/>
        <v>5521.333333333333</v>
      </c>
      <c r="AI11" s="119">
        <f t="shared" si="6"/>
        <v>5521.333333333333</v>
      </c>
      <c r="AJ11" s="119">
        <f t="shared" si="6"/>
        <v>5521.333333333333</v>
      </c>
      <c r="AK11" s="119">
        <f t="shared" si="6"/>
        <v>5521.333333333333</v>
      </c>
      <c r="AL11" s="119">
        <f t="shared" si="6"/>
        <v>5521.333333333333</v>
      </c>
      <c r="AM11" s="119">
        <f t="shared" si="6"/>
        <v>5521.333333333333</v>
      </c>
      <c r="AN11" s="119">
        <f t="shared" si="6"/>
        <v>5521.333333333333</v>
      </c>
      <c r="AO11" s="119">
        <f t="shared" si="6"/>
        <v>5521.333333333333</v>
      </c>
      <c r="AP11" s="119">
        <f t="shared" si="6"/>
        <v>5521.333333333333</v>
      </c>
      <c r="AQ11" s="119">
        <f t="shared" si="6"/>
        <v>5521.333333333333</v>
      </c>
      <c r="AR11" s="119">
        <f t="shared" si="6"/>
        <v>5521.333333333333</v>
      </c>
      <c r="AS11" s="119">
        <f t="shared" si="6"/>
        <v>5521.333333333333</v>
      </c>
      <c r="AT11" s="119">
        <f t="shared" si="6"/>
        <v>5521.333333333333</v>
      </c>
      <c r="AU11" s="119">
        <f t="shared" si="6"/>
        <v>5521.333333333333</v>
      </c>
      <c r="AV11" s="119">
        <f t="shared" si="6"/>
        <v>5521.333333333333</v>
      </c>
      <c r="AW11" s="119">
        <f t="shared" si="6"/>
        <v>5521.333333333333</v>
      </c>
      <c r="AX11" s="119">
        <f t="shared" si="6"/>
        <v>5521.333333333333</v>
      </c>
      <c r="AY11" s="119">
        <f t="shared" si="6"/>
        <v>5521.333333333333</v>
      </c>
      <c r="AZ11" s="119">
        <f t="shared" si="6"/>
        <v>5521.333333333333</v>
      </c>
      <c r="BA11" s="119">
        <f t="shared" si="6"/>
        <v>5521.333333333333</v>
      </c>
      <c r="BB11" s="119">
        <f t="shared" si="6"/>
        <v>5521.333333333333</v>
      </c>
      <c r="BC11" s="119">
        <f t="shared" si="6"/>
        <v>5521.333333333333</v>
      </c>
      <c r="BD11" s="119">
        <f t="shared" si="6"/>
        <v>5521.333333333333</v>
      </c>
      <c r="BE11" s="119">
        <f t="shared" si="6"/>
        <v>5521.333333333333</v>
      </c>
      <c r="BF11" s="119">
        <f t="shared" si="6"/>
        <v>5521.333333333333</v>
      </c>
      <c r="BG11" s="119">
        <f t="shared" si="6"/>
        <v>5521.333333333333</v>
      </c>
      <c r="BH11" s="119">
        <f t="shared" si="6"/>
        <v>5521.333333333333</v>
      </c>
      <c r="BI11" s="119">
        <f t="shared" si="6"/>
        <v>5521.333333333333</v>
      </c>
      <c r="BJ11" s="119">
        <f t="shared" si="6"/>
        <v>5521.333333333333</v>
      </c>
      <c r="BK11" s="119">
        <f t="shared" si="6"/>
        <v>5521.333333333333</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NE</v>
      </c>
      <c r="C14" s="91">
        <f t="shared" ref="C14:BK14" si="9">IF(C10&gt;C11,C10-C11,0)</f>
        <v>0</v>
      </c>
      <c r="D14" s="91">
        <f t="shared" si="9"/>
        <v>0</v>
      </c>
      <c r="E14" s="91">
        <f t="shared" si="9"/>
        <v>0</v>
      </c>
      <c r="F14" s="91">
        <f t="shared" si="9"/>
        <v>0</v>
      </c>
      <c r="G14" s="91">
        <f t="shared" si="9"/>
        <v>0</v>
      </c>
      <c r="H14" s="91">
        <f t="shared" si="9"/>
        <v>0</v>
      </c>
      <c r="I14" s="91">
        <f t="shared" si="9"/>
        <v>0</v>
      </c>
      <c r="J14" s="91">
        <f t="shared" si="9"/>
        <v>608</v>
      </c>
      <c r="K14" s="91">
        <f t="shared" si="9"/>
        <v>0</v>
      </c>
      <c r="L14" s="91">
        <f t="shared" si="9"/>
        <v>0</v>
      </c>
      <c r="M14" s="91">
        <f t="shared" si="9"/>
        <v>0</v>
      </c>
      <c r="N14" s="91">
        <f t="shared" si="9"/>
        <v>0</v>
      </c>
      <c r="O14" s="91">
        <f t="shared" si="9"/>
        <v>0</v>
      </c>
      <c r="P14" s="91">
        <f t="shared" si="9"/>
        <v>2402</v>
      </c>
      <c r="Q14" s="91">
        <f t="shared" si="9"/>
        <v>0</v>
      </c>
      <c r="R14" s="91">
        <f t="shared" si="9"/>
        <v>0</v>
      </c>
      <c r="S14" s="91">
        <f t="shared" si="9"/>
        <v>0</v>
      </c>
      <c r="T14" s="91">
        <f t="shared" si="9"/>
        <v>9151</v>
      </c>
      <c r="U14" s="91">
        <f t="shared" si="9"/>
        <v>108</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4538</v>
      </c>
      <c r="AE14" s="91">
        <f t="shared" si="9"/>
        <v>0</v>
      </c>
      <c r="AF14" s="91">
        <f t="shared" si="9"/>
        <v>6704.666666666667</v>
      </c>
      <c r="AG14" s="91">
        <f t="shared" si="9"/>
        <v>6704.666666666667</v>
      </c>
      <c r="AH14" s="91">
        <f t="shared" si="9"/>
        <v>6704.666666666667</v>
      </c>
      <c r="AI14" s="91">
        <f t="shared" si="9"/>
        <v>6704.666666666667</v>
      </c>
      <c r="AJ14" s="91">
        <f t="shared" si="9"/>
        <v>6704.666666666667</v>
      </c>
      <c r="AK14" s="91">
        <f t="shared" si="9"/>
        <v>6704.666666666667</v>
      </c>
      <c r="AL14" s="91">
        <f t="shared" si="9"/>
        <v>6704.666666666667</v>
      </c>
      <c r="AM14" s="91">
        <f t="shared" si="9"/>
        <v>6704.666666666667</v>
      </c>
      <c r="AN14" s="91">
        <f t="shared" si="9"/>
        <v>6704.666666666667</v>
      </c>
      <c r="AO14" s="91">
        <f t="shared" si="9"/>
        <v>6704.666666666667</v>
      </c>
      <c r="AP14" s="91">
        <f t="shared" si="9"/>
        <v>6704.666666666667</v>
      </c>
      <c r="AQ14" s="91">
        <f t="shared" si="9"/>
        <v>6704.666666666667</v>
      </c>
      <c r="AR14" s="91">
        <f t="shared" si="9"/>
        <v>6704.666666666667</v>
      </c>
      <c r="AS14" s="91">
        <f t="shared" si="9"/>
        <v>6704.666666666667</v>
      </c>
      <c r="AT14" s="91">
        <f t="shared" si="9"/>
        <v>6704.666666666667</v>
      </c>
      <c r="AU14" s="91">
        <f t="shared" si="9"/>
        <v>6704.666666666667</v>
      </c>
      <c r="AV14" s="91">
        <f t="shared" si="9"/>
        <v>6704.666666666667</v>
      </c>
      <c r="AW14" s="91">
        <f t="shared" si="9"/>
        <v>6704.666666666667</v>
      </c>
      <c r="AX14" s="91">
        <f t="shared" si="9"/>
        <v>6704.666666666667</v>
      </c>
      <c r="AY14" s="91">
        <f t="shared" si="9"/>
        <v>6704.666666666667</v>
      </c>
      <c r="AZ14" s="91">
        <f t="shared" si="9"/>
        <v>6704.666666666667</v>
      </c>
      <c r="BA14" s="91">
        <f t="shared" si="9"/>
        <v>6704.666666666667</v>
      </c>
      <c r="BB14" s="91">
        <f t="shared" si="9"/>
        <v>6704.666666666667</v>
      </c>
      <c r="BC14" s="91">
        <f t="shared" si="9"/>
        <v>6704.666666666667</v>
      </c>
      <c r="BD14" s="91">
        <f t="shared" si="9"/>
        <v>6704.666666666667</v>
      </c>
      <c r="BE14" s="91">
        <f t="shared" si="9"/>
        <v>6704.666666666667</v>
      </c>
      <c r="BF14" s="91">
        <f t="shared" si="9"/>
        <v>6704.666666666667</v>
      </c>
      <c r="BG14" s="91">
        <f t="shared" si="9"/>
        <v>6704.666666666667</v>
      </c>
      <c r="BH14" s="91">
        <f t="shared" si="9"/>
        <v>6704.666666666667</v>
      </c>
      <c r="BI14" s="91">
        <f t="shared" si="9"/>
        <v>6704.666666666667</v>
      </c>
      <c r="BJ14" s="91">
        <f t="shared" si="9"/>
        <v>6704.666666666667</v>
      </c>
      <c r="BK14" s="91">
        <f t="shared" si="9"/>
        <v>6704.666666666667</v>
      </c>
    </row>
    <row r="15" spans="1:63">
      <c r="A15" s="91" t="s">
        <v>849</v>
      </c>
      <c r="B15" s="91" t="str">
        <f>About!B2</f>
        <v>NE</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48238</v>
      </c>
      <c r="L15" s="91">
        <f t="shared" si="10"/>
        <v>41653</v>
      </c>
      <c r="M15" s="91">
        <f t="shared" si="10"/>
        <v>0</v>
      </c>
      <c r="N15" s="91">
        <f t="shared" si="10"/>
        <v>0</v>
      </c>
      <c r="O15" s="91">
        <f t="shared" si="10"/>
        <v>0</v>
      </c>
      <c r="P15" s="91">
        <f t="shared" si="10"/>
        <v>0</v>
      </c>
      <c r="Q15" s="91">
        <f t="shared" si="10"/>
        <v>2575</v>
      </c>
      <c r="R15" s="91">
        <f t="shared" si="10"/>
        <v>4137</v>
      </c>
      <c r="S15" s="91">
        <f t="shared" si="10"/>
        <v>1278</v>
      </c>
      <c r="T15" s="91">
        <f t="shared" si="10"/>
        <v>0</v>
      </c>
      <c r="U15" s="91">
        <f t="shared" si="10"/>
        <v>0</v>
      </c>
      <c r="V15" s="91">
        <f t="shared" si="10"/>
        <v>13</v>
      </c>
      <c r="W15" s="91">
        <f t="shared" si="10"/>
        <v>0</v>
      </c>
      <c r="X15" s="91">
        <f t="shared" si="10"/>
        <v>0</v>
      </c>
      <c r="Y15" s="91">
        <f t="shared" si="10"/>
        <v>0</v>
      </c>
      <c r="Z15" s="91">
        <f t="shared" si="10"/>
        <v>0</v>
      </c>
      <c r="AA15" s="91">
        <f t="shared" si="10"/>
        <v>214</v>
      </c>
      <c r="AB15" s="91">
        <f t="shared" si="10"/>
        <v>0</v>
      </c>
      <c r="AC15" s="91">
        <f t="shared" si="10"/>
        <v>2</v>
      </c>
      <c r="AD15" s="91">
        <f t="shared" si="10"/>
        <v>0</v>
      </c>
      <c r="AE15" s="91">
        <f t="shared" si="10"/>
        <v>35565</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2.0081244540834309E-6</v>
      </c>
      <c r="P864" s="107">
        <f>P138/SUMIFS(P$3:P$722,$B$3:$B$722,$B864)*SUMIFS(Calculations!$E$3:$E$53,Calculations!$A$3:$A$53,$B864)</f>
        <v>3.942704832633419E-6</v>
      </c>
      <c r="Q864" s="107">
        <f>Q138/SUMIFS(Q$3:Q$722,$B$3:$B$722,$B864)*SUMIFS(Calculations!$E$3:$E$53,Calculations!$A$3:$A$53,$B864)</f>
        <v>6.0011053678718829E-6</v>
      </c>
      <c r="R864" s="107">
        <f>R138/SUMIFS(R$3:R$722,$B$3:$B$722,$B864)*SUMIFS(Calculations!$E$3:$E$53,Calculations!$A$3:$A$53,$B864)</f>
        <v>8.0771094973493564E-6</v>
      </c>
    </row>
    <row r="865" spans="2:18" ht="15.75" customHeight="1">
      <c r="B865" s="107" t="s">
        <v>550</v>
      </c>
      <c r="C865" s="107" t="s">
        <v>449</v>
      </c>
      <c r="D865" s="107" t="s">
        <v>640</v>
      </c>
      <c r="E865" s="107" t="str">
        <f t="shared" si="302"/>
        <v>hard coal</v>
      </c>
      <c r="F865" s="107">
        <f>F139/SUMIFS(F$3:F$722,$B$3:$B$722,$B865)*SUMIFS(Calculations!$E$3:$E$53,Calculations!$A$3:$A$53,$B865)</f>
        <v>0.37705425897187017</v>
      </c>
      <c r="G865" s="107">
        <f>G139/SUMIFS(G$3:G$722,$B$3:$B$722,$B865)*SUMIFS(Calculations!$E$3:$E$53,Calculations!$A$3:$A$53,$B865)</f>
        <v>0.37439817536211784</v>
      </c>
      <c r="H865" s="107">
        <f>H139/SUMIFS(H$3:H$722,$B$3:$B$722,$B865)*SUMIFS(Calculations!$E$3:$E$53,Calculations!$A$3:$A$53,$B865)</f>
        <v>0.37176407211990359</v>
      </c>
      <c r="I865" s="107">
        <f>I139/SUMIFS(I$3:I$722,$B$3:$B$722,$B865)*SUMIFS(Calculations!$E$3:$E$53,Calculations!$A$3:$A$53,$B865)</f>
        <v>0.37328686986198184</v>
      </c>
      <c r="J865" s="107">
        <f>J139/SUMIFS(J$3:J$722,$B$3:$B$722,$B865)*SUMIFS(Calculations!$E$3:$E$53,Calculations!$A$3:$A$53,$B865)</f>
        <v>0.37479120321029985</v>
      </c>
      <c r="K865" s="107">
        <f>K139/SUMIFS(K$3:K$722,$B$3:$B$722,$B865)*SUMIFS(Calculations!$E$3:$E$53,Calculations!$A$3:$A$53,$B865)</f>
        <v>0.37848124700215824</v>
      </c>
      <c r="L865" s="107">
        <f>L139/SUMIFS(L$3:L$722,$B$3:$B$722,$B865)*SUMIFS(Calculations!$E$3:$E$53,Calculations!$A$3:$A$53,$B865)</f>
        <v>0.38221717362109359</v>
      </c>
      <c r="M865" s="107">
        <f>M139/SUMIFS(M$3:M$722,$B$3:$B$722,$B865)*SUMIFS(Calculations!$E$3:$E$53,Calculations!$A$3:$A$53,$B865)</f>
        <v>0.3826868913567939</v>
      </c>
      <c r="N865" s="107">
        <f>N139/SUMIFS(N$3:N$722,$B$3:$B$722,$B865)*SUMIFS(Calculations!$E$3:$E$53,Calculations!$A$3:$A$53,$B865)</f>
        <v>0.38315985898795096</v>
      </c>
      <c r="O865" s="107">
        <f>O139/SUMIFS(O$3:O$722,$B$3:$B$722,$B865)*SUMIFS(Calculations!$E$3:$E$53,Calculations!$A$3:$A$53,$B865)</f>
        <v>0.3746773160653849</v>
      </c>
      <c r="P865" s="107">
        <f>P139/SUMIFS(P$3:P$722,$B$3:$B$722,$B865)*SUMIFS(Calculations!$E$3:$E$53,Calculations!$A$3:$A$53,$B865)</f>
        <v>0.36650543156647591</v>
      </c>
      <c r="Q865" s="107">
        <f>Q139/SUMIFS(Q$3:Q$722,$B$3:$B$722,$B865)*SUMIFS(Calculations!$E$3:$E$53,Calculations!$A$3:$A$53,$B865)</f>
        <v>0.36938961062863052</v>
      </c>
      <c r="R865" s="107">
        <f>R139/SUMIFS(R$3:R$722,$B$3:$B$722,$B865)*SUMIFS(Calculations!$E$3:$E$53,Calculations!$A$3:$A$53,$B865)</f>
        <v>0.37229845540431061</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1.0997239693243442E-2</v>
      </c>
      <c r="G868" s="107">
        <f>G142/SUMIFS(G$3:G$722,$B$3:$B$722,$B868)*SUMIFS(Calculations!$E$3:$E$53,Calculations!$A$3:$A$53,$B868)</f>
        <v>1.1311986163834281E-2</v>
      </c>
      <c r="H868" s="107">
        <f>H142/SUMIFS(H$3:H$722,$B$3:$B$722,$B868)*SUMIFS(Calculations!$E$3:$E$53,Calculations!$A$3:$A$53,$B868)</f>
        <v>1.1624127956214148E-2</v>
      </c>
      <c r="I868" s="107">
        <f>I142/SUMIFS(I$3:I$722,$B$3:$B$722,$B868)*SUMIFS(Calculations!$E$3:$E$53,Calculations!$A$3:$A$53,$B868)</f>
        <v>1.1553225022282489E-2</v>
      </c>
      <c r="J868" s="107">
        <f>J142/SUMIFS(J$3:J$722,$B$3:$B$722,$B868)*SUMIFS(Calculations!$E$3:$E$53,Calculations!$A$3:$A$53,$B868)</f>
        <v>1.148318180836138E-2</v>
      </c>
      <c r="K868" s="107">
        <f>K142/SUMIFS(K$3:K$722,$B$3:$B$722,$B868)*SUMIFS(Calculations!$E$3:$E$53,Calculations!$A$3:$A$53,$B868)</f>
        <v>1.1554132918594638E-2</v>
      </c>
      <c r="L868" s="107">
        <f>L142/SUMIFS(L$3:L$722,$B$3:$B$722,$B868)*SUMIFS(Calculations!$E$3:$E$53,Calculations!$A$3:$A$53,$B868)</f>
        <v>1.1625966250748658E-2</v>
      </c>
      <c r="M868" s="107">
        <f>M142/SUMIFS(M$3:M$722,$B$3:$B$722,$B868)*SUMIFS(Calculations!$E$3:$E$53,Calculations!$A$3:$A$53,$B868)</f>
        <v>1.1666046617139268E-2</v>
      </c>
      <c r="N868" s="107">
        <f>N142/SUMIFS(N$3:N$722,$B$3:$B$722,$B868)*SUMIFS(Calculations!$E$3:$E$53,Calculations!$A$3:$A$53,$B868)</f>
        <v>1.1706404292625802E-2</v>
      </c>
      <c r="O868" s="107">
        <f>O142/SUMIFS(O$3:O$722,$B$3:$B$722,$B868)*SUMIFS(Calculations!$E$3:$E$53,Calculations!$A$3:$A$53,$B868)</f>
        <v>1.1488042351250938E-2</v>
      </c>
      <c r="P868" s="107">
        <f>P142/SUMIFS(P$3:P$722,$B$3:$B$722,$B868)*SUMIFS(Calculations!$E$3:$E$53,Calculations!$A$3:$A$53,$B868)</f>
        <v>1.1277677537283912E-2</v>
      </c>
      <c r="Q868" s="107">
        <f>Q142/SUMIFS(Q$3:Q$722,$B$3:$B$722,$B868)*SUMIFS(Calculations!$E$3:$E$53,Calculations!$A$3:$A$53,$B868)</f>
        <v>1.1325695976557413E-2</v>
      </c>
      <c r="R868" s="107">
        <f>R142/SUMIFS(R$3:R$722,$B$3:$B$722,$B868)*SUMIFS(Calculations!$E$3:$E$53,Calculations!$A$3:$A$53,$B868)</f>
        <v>1.1374125073089542E-2</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0.23821691720611365</v>
      </c>
      <c r="G870" s="107">
        <f>G144/SUMIFS(G$3:G$722,$B$3:$B$722,$B870)*SUMIFS(Calculations!$E$3:$E$53,Calculations!$A$3:$A$53,$B870)</f>
        <v>0.27245350884844477</v>
      </c>
      <c r="H870" s="107">
        <f>H144/SUMIFS(H$3:H$722,$B$3:$B$722,$B870)*SUMIFS(Calculations!$E$3:$E$53,Calculations!$A$3:$A$53,$B870)</f>
        <v>0.30640677625174184</v>
      </c>
      <c r="I870" s="107">
        <f>I144/SUMIFS(I$3:I$722,$B$3:$B$722,$B870)*SUMIFS(Calculations!$E$3:$E$53,Calculations!$A$3:$A$53,$B870)</f>
        <v>0.3041765276492801</v>
      </c>
      <c r="J870" s="107">
        <f>J144/SUMIFS(J$3:J$722,$B$3:$B$722,$B870)*SUMIFS(Calculations!$E$3:$E$53,Calculations!$A$3:$A$53,$B870)</f>
        <v>0.30197332150113898</v>
      </c>
      <c r="K870" s="107">
        <f>K144/SUMIFS(K$3:K$722,$B$3:$B$722,$B870)*SUMIFS(Calculations!$E$3:$E$53,Calculations!$A$3:$A$53,$B870)</f>
        <v>0.30401890498400841</v>
      </c>
      <c r="L870" s="107">
        <f>L144/SUMIFS(L$3:L$722,$B$3:$B$722,$B870)*SUMIFS(Calculations!$E$3:$E$53,Calculations!$A$3:$A$53,$B870)</f>
        <v>0.30608992370789673</v>
      </c>
      <c r="M870" s="107">
        <f>M144/SUMIFS(M$3:M$722,$B$3:$B$722,$B870)*SUMIFS(Calculations!$E$3:$E$53,Calculations!$A$3:$A$53,$B870)</f>
        <v>0.30656955686601223</v>
      </c>
      <c r="N870" s="107">
        <f>N144/SUMIFS(N$3:N$722,$B$3:$B$722,$B870)*SUMIFS(Calculations!$E$3:$E$53,Calculations!$A$3:$A$53,$B870)</f>
        <v>0.30705250852267046</v>
      </c>
      <c r="O870" s="107">
        <f>O144/SUMIFS(O$3:O$722,$B$3:$B$722,$B870)*SUMIFS(Calculations!$E$3:$E$53,Calculations!$A$3:$A$53,$B870)</f>
        <v>0.30071418728464611</v>
      </c>
      <c r="P870" s="107">
        <f>P144/SUMIFS(P$3:P$722,$B$3:$B$722,$B870)*SUMIFS(Calculations!$E$3:$E$53,Calculations!$A$3:$A$53,$B870)</f>
        <v>0.29460799606970711</v>
      </c>
      <c r="Q870" s="107">
        <f>Q144/SUMIFS(Q$3:Q$722,$B$3:$B$722,$B870)*SUMIFS(Calculations!$E$3:$E$53,Calculations!$A$3:$A$53,$B870)</f>
        <v>0.29325020837229893</v>
      </c>
      <c r="R870" s="107">
        <f>R144/SUMIFS(R$3:R$722,$B$3:$B$722,$B870)*SUMIFS(Calculations!$E$3:$E$53,Calculations!$A$3:$A$53,$B870)</f>
        <v>0.29188080877367006</v>
      </c>
    </row>
    <row r="871" spans="2:18" ht="15.75" customHeight="1">
      <c r="B871" s="107" t="s">
        <v>550</v>
      </c>
      <c r="C871" s="107" t="s">
        <v>449</v>
      </c>
      <c r="D871" s="107" t="s">
        <v>645</v>
      </c>
      <c r="E871" s="107" t="str">
        <f t="shared" si="302"/>
        <v>natural gas nonpeaker</v>
      </c>
      <c r="F871" s="107">
        <f>F145/SUMIFS(F$3:F$722,$B$3:$B$722,$B871)*SUMIFS(Calculations!$E$3:$E$53,Calculations!$A$3:$A$53,$B871)</f>
        <v>7.3369521718820607E-2</v>
      </c>
      <c r="G871" s="107">
        <f>G145/SUMIFS(G$3:G$722,$B$3:$B$722,$B871)*SUMIFS(Calculations!$E$3:$E$53,Calculations!$A$3:$A$53,$B871)</f>
        <v>6.6995700517338802E-2</v>
      </c>
      <c r="H871" s="107">
        <f>H145/SUMIFS(H$3:H$722,$B$3:$B$722,$B871)*SUMIFS(Calculations!$E$3:$E$53,Calculations!$A$3:$A$53,$B871)</f>
        <v>6.0674625747526273E-2</v>
      </c>
      <c r="I871" s="107">
        <f>I145/SUMIFS(I$3:I$722,$B$3:$B$722,$B871)*SUMIFS(Calculations!$E$3:$E$53,Calculations!$A$3:$A$53,$B871)</f>
        <v>6.1347674236347918E-2</v>
      </c>
      <c r="J871" s="107">
        <f>J145/SUMIFS(J$3:J$722,$B$3:$B$722,$B871)*SUMIFS(Calculations!$E$3:$E$53,Calculations!$A$3:$A$53,$B871)</f>
        <v>6.2012561804008458E-2</v>
      </c>
      <c r="K871" s="107">
        <f>K145/SUMIFS(K$3:K$722,$B$3:$B$722,$B871)*SUMIFS(Calculations!$E$3:$E$53,Calculations!$A$3:$A$53,$B871)</f>
        <v>5.633620250985414E-2</v>
      </c>
      <c r="L871" s="107">
        <f>L145/SUMIFS(L$3:L$722,$B$3:$B$722,$B871)*SUMIFS(Calculations!$E$3:$E$53,Calculations!$A$3:$A$53,$B871)</f>
        <v>5.058926209888643E-2</v>
      </c>
      <c r="M871" s="107">
        <f>M145/SUMIFS(M$3:M$722,$B$3:$B$722,$B871)*SUMIFS(Calculations!$E$3:$E$53,Calculations!$A$3:$A$53,$B871)</f>
        <v>4.5097004854530109E-2</v>
      </c>
      <c r="N871" s="107">
        <f>N145/SUMIFS(N$3:N$722,$B$3:$B$722,$B871)*SUMIFS(Calculations!$E$3:$E$53,Calculations!$A$3:$A$53,$B871)</f>
        <v>3.9566747635918498E-2</v>
      </c>
      <c r="O871" s="107">
        <f>O145/SUMIFS(O$3:O$722,$B$3:$B$722,$B871)*SUMIFS(Calculations!$E$3:$E$53,Calculations!$A$3:$A$53,$B871)</f>
        <v>3.5573483966503991E-2</v>
      </c>
      <c r="P871" s="107">
        <f>P145/SUMIFS(P$3:P$722,$B$3:$B$722,$B871)*SUMIFS(Calculations!$E$3:$E$53,Calculations!$A$3:$A$53,$B871)</f>
        <v>3.1726466653649296E-2</v>
      </c>
      <c r="Q871" s="107">
        <f>Q145/SUMIFS(Q$3:Q$722,$B$3:$B$722,$B871)*SUMIFS(Calculations!$E$3:$E$53,Calculations!$A$3:$A$53,$B871)</f>
        <v>3.0195773758509906E-2</v>
      </c>
      <c r="R871" s="107">
        <f>R145/SUMIFS(R$3:R$722,$B$3:$B$722,$B871)*SUMIFS(Calculations!$E$3:$E$53,Calculations!$A$3:$A$53,$B871)</f>
        <v>2.8651990264058451E-2</v>
      </c>
    </row>
    <row r="872" spans="2:18" ht="15.75" customHeight="1">
      <c r="B872" s="107" t="s">
        <v>550</v>
      </c>
      <c r="C872" s="107" t="s">
        <v>449</v>
      </c>
      <c r="D872" s="107" t="s">
        <v>646</v>
      </c>
      <c r="E872" s="107" t="str">
        <f t="shared" si="302"/>
        <v>natural gas peaker</v>
      </c>
      <c r="F872" s="107">
        <f>F146/SUMIFS(F$3:F$722,$B$3:$B$722,$B872)*SUMIFS(Calculations!$E$3:$E$53,Calculations!$A$3:$A$53,$B872)</f>
        <v>9.1615485589534307E-4</v>
      </c>
      <c r="G872" s="107">
        <f>G146/SUMIFS(G$3:G$722,$B$3:$B$722,$B872)*SUMIFS(Calculations!$E$3:$E$53,Calculations!$A$3:$A$53,$B872)</f>
        <v>7.0618937767258773E-4</v>
      </c>
      <c r="H872" s="107">
        <f>H146/SUMIFS(H$3:H$722,$B$3:$B$722,$B872)*SUMIFS(Calculations!$E$3:$E$53,Calculations!$A$3:$A$53,$B872)</f>
        <v>4.9796146462461298E-4</v>
      </c>
      <c r="I872" s="107">
        <f>I146/SUMIFS(I$3:I$722,$B$3:$B$722,$B872)*SUMIFS(Calculations!$E$3:$E$53,Calculations!$A$3:$A$53,$B872)</f>
        <v>6.0903645574885107E-4</v>
      </c>
      <c r="J872" s="107">
        <f>J146/SUMIFS(J$3:J$722,$B$3:$B$722,$B872)*SUMIFS(Calculations!$E$3:$E$53,Calculations!$A$3:$A$53,$B872)</f>
        <v>7.1876462824026677E-4</v>
      </c>
      <c r="K872" s="107">
        <f>K146/SUMIFS(K$3:K$722,$B$3:$B$722,$B872)*SUMIFS(Calculations!$E$3:$E$53,Calculations!$A$3:$A$53,$B872)</f>
        <v>5.6941526017550796E-4</v>
      </c>
      <c r="L872" s="107">
        <f>L146/SUMIFS(L$3:L$722,$B$3:$B$722,$B872)*SUMIFS(Calculations!$E$3:$E$53,Calculations!$A$3:$A$53,$B872)</f>
        <v>4.1820884877590535E-4</v>
      </c>
      <c r="M872" s="107">
        <f>M146/SUMIFS(M$3:M$722,$B$3:$B$722,$B872)*SUMIFS(Calculations!$E$3:$E$53,Calculations!$A$3:$A$53,$B872)</f>
        <v>3.8641670886721595E-4</v>
      </c>
      <c r="N872" s="107">
        <f>N146/SUMIFS(N$3:N$722,$B$3:$B$722,$B872)*SUMIFS(Calculations!$E$3:$E$53,Calculations!$A$3:$A$53,$B872)</f>
        <v>3.5440460466255478E-4</v>
      </c>
      <c r="O872" s="107">
        <f>O146/SUMIFS(O$3:O$722,$B$3:$B$722,$B872)*SUMIFS(Calculations!$E$3:$E$53,Calculations!$A$3:$A$53,$B872)</f>
        <v>3.4779382345495071E-4</v>
      </c>
      <c r="P872" s="107">
        <f>P146/SUMIFS(P$3:P$722,$B$3:$B$722,$B872)*SUMIFS(Calculations!$E$3:$E$53,Calculations!$A$3:$A$53,$B872)</f>
        <v>3.4142515064430299E-4</v>
      </c>
      <c r="Q872" s="107">
        <f>Q146/SUMIFS(Q$3:Q$722,$B$3:$B$722,$B872)*SUMIFS(Calculations!$E$3:$E$53,Calculations!$A$3:$A$53,$B872)</f>
        <v>2.9862383244500597E-4</v>
      </c>
      <c r="R872" s="107">
        <f>R146/SUMIFS(R$3:R$722,$B$3:$B$722,$B872)*SUMIFS(Calculations!$E$3:$E$53,Calculations!$A$3:$A$53,$B872)</f>
        <v>2.5545647419394224E-4</v>
      </c>
    </row>
    <row r="873" spans="2:18" ht="15.75" customHeight="1">
      <c r="B873" s="107" t="s">
        <v>550</v>
      </c>
      <c r="C873" s="107" t="s">
        <v>449</v>
      </c>
      <c r="D873" s="107" t="s">
        <v>647</v>
      </c>
      <c r="E873" s="107" t="str">
        <f t="shared" si="302"/>
        <v>nuclear</v>
      </c>
      <c r="F873" s="107">
        <f>F147/SUMIFS(F$3:F$722,$B$3:$B$722,$B873)*SUMIFS(Calculations!$E$3:$E$53,Calculations!$A$3:$A$53,$B873)</f>
        <v>5.0417043871482388E-2</v>
      </c>
      <c r="G873" s="107">
        <f>G147/SUMIFS(G$3:G$722,$B$3:$B$722,$B873)*SUMIFS(Calculations!$E$3:$E$53,Calculations!$A$3:$A$53,$B873)</f>
        <v>2.5103782236985714E-2</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7.7659916921680376E-4</v>
      </c>
      <c r="G875" s="107">
        <f>G149/SUMIFS(G$3:G$722,$B$3:$B$722,$B875)*SUMIFS(Calculations!$E$3:$E$53,Calculations!$A$3:$A$53,$B875)</f>
        <v>7.7337245234522869E-4</v>
      </c>
      <c r="H875" s="107">
        <f>H149/SUMIFS(H$3:H$722,$B$3:$B$722,$B875)*SUMIFS(Calculations!$E$3:$E$53,Calculations!$A$3:$A$53,$B875)</f>
        <v>7.7017243810549802E-4</v>
      </c>
      <c r="I875" s="107">
        <f>I149/SUMIFS(I$3:I$722,$B$3:$B$722,$B875)*SUMIFS(Calculations!$E$3:$E$53,Calculations!$A$3:$A$53,$B875)</f>
        <v>7.6547466759740686E-4</v>
      </c>
      <c r="J875" s="107">
        <f>J149/SUMIFS(J$3:J$722,$B$3:$B$722,$B875)*SUMIFS(Calculations!$E$3:$E$53,Calculations!$A$3:$A$53,$B875)</f>
        <v>7.6083385901016772E-4</v>
      </c>
      <c r="K875" s="107">
        <f>K149/SUMIFS(K$3:K$722,$B$3:$B$722,$B875)*SUMIFS(Calculations!$E$3:$E$53,Calculations!$A$3:$A$53,$B875)</f>
        <v>7.6553482150477177E-4</v>
      </c>
      <c r="L875" s="107">
        <f>L149/SUMIFS(L$3:L$722,$B$3:$B$722,$B875)*SUMIFS(Calculations!$E$3:$E$53,Calculations!$A$3:$A$53,$B875)</f>
        <v>7.7029423681495245E-4</v>
      </c>
      <c r="M875" s="107">
        <f>M149/SUMIFS(M$3:M$722,$B$3:$B$722,$B875)*SUMIFS(Calculations!$E$3:$E$53,Calculations!$A$3:$A$53,$B875)</f>
        <v>7.7294981610825453E-4</v>
      </c>
      <c r="N875" s="107">
        <f>N149/SUMIFS(N$3:N$722,$B$3:$B$722,$B875)*SUMIFS(Calculations!$E$3:$E$53,Calculations!$A$3:$A$53,$B875)</f>
        <v>7.7562376889360029E-4</v>
      </c>
      <c r="O875" s="107">
        <f>O149/SUMIFS(O$3:O$722,$B$3:$B$722,$B875)*SUMIFS(Calculations!$E$3:$E$53,Calculations!$A$3:$A$53,$B875)</f>
        <v>7.6115590090284713E-4</v>
      </c>
      <c r="P875" s="107">
        <f>P149/SUMIFS(P$3:P$722,$B$3:$B$722,$B875)*SUMIFS(Calculations!$E$3:$E$53,Calculations!$A$3:$A$53,$B875)</f>
        <v>7.4721789348630111E-4</v>
      </c>
      <c r="Q875" s="107">
        <f>Q149/SUMIFS(Q$3:Q$722,$B$3:$B$722,$B875)*SUMIFS(Calculations!$E$3:$E$53,Calculations!$A$3:$A$53,$B875)</f>
        <v>7.5039942061578559E-4</v>
      </c>
      <c r="R875" s="107">
        <f>R149/SUMIFS(R$3:R$722,$B$3:$B$722,$B875)*SUMIFS(Calculations!$E$3:$E$53,Calculations!$A$3:$A$53,$B875)</f>
        <v>7.5360815640154884E-4</v>
      </c>
    </row>
    <row r="876" spans="2:18" ht="15.75" customHeight="1">
      <c r="B876" s="107" t="s">
        <v>550</v>
      </c>
      <c r="C876" s="107" t="s">
        <v>449</v>
      </c>
      <c r="D876" s="107" t="s">
        <v>650</v>
      </c>
      <c r="E876" s="107" t="str">
        <f t="shared" si="302"/>
        <v>solar PV</v>
      </c>
      <c r="F876" s="107">
        <f>F150/SUMIFS(F$3:F$722,$B$3:$B$722,$B876)*SUMIFS(Calculations!$E$3:$E$53,Calculations!$A$3:$A$53,$B876)</f>
        <v>1.1503540696301208E-3</v>
      </c>
      <c r="G876" s="107">
        <f>G150/SUMIFS(G$3:G$722,$B$3:$B$722,$B876)*SUMIFS(Calculations!$E$3:$E$53,Calculations!$A$3:$A$53,$B876)</f>
        <v>1.1560909524124571E-3</v>
      </c>
      <c r="H876" s="107">
        <f>H150/SUMIFS(H$3:H$722,$B$3:$B$722,$B876)*SUMIFS(Calculations!$E$3:$E$53,Calculations!$A$3:$A$53,$B876)</f>
        <v>1.1617803597344526E-3</v>
      </c>
      <c r="I876" s="107">
        <f>I150/SUMIFS(I$3:I$722,$B$3:$B$722,$B876)*SUMIFS(Calculations!$E$3:$E$53,Calculations!$A$3:$A$53,$B876)</f>
        <v>1.1617513842184179E-3</v>
      </c>
      <c r="J876" s="107">
        <f>J150/SUMIFS(J$3:J$722,$B$3:$B$722,$B876)*SUMIFS(Calculations!$E$3:$E$53,Calculations!$A$3:$A$53,$B876)</f>
        <v>1.1617227600394804E-3</v>
      </c>
      <c r="K876" s="107">
        <f>K150/SUMIFS(K$3:K$722,$B$3:$B$722,$B876)*SUMIFS(Calculations!$E$3:$E$53,Calculations!$A$3:$A$53,$B876)</f>
        <v>1.1759523679963715E-3</v>
      </c>
      <c r="L876" s="107">
        <f>L150/SUMIFS(L$3:L$722,$B$3:$B$722,$B876)*SUMIFS(Calculations!$E$3:$E$53,Calculations!$A$3:$A$53,$B876)</f>
        <v>1.1903589100706025E-3</v>
      </c>
      <c r="M876" s="107">
        <f>M150/SUMIFS(M$3:M$722,$B$3:$B$722,$B876)*SUMIFS(Calculations!$E$3:$E$53,Calculations!$A$3:$A$53,$B876)</f>
        <v>1.2078794283658597E-3</v>
      </c>
      <c r="N876" s="107">
        <f>N150/SUMIFS(N$3:N$722,$B$3:$B$722,$B876)*SUMIFS(Calculations!$E$3:$E$53,Calculations!$A$3:$A$53,$B876)</f>
        <v>1.2255211680851216E-3</v>
      </c>
      <c r="O876" s="107">
        <f>O150/SUMIFS(O$3:O$722,$B$3:$B$722,$B876)*SUMIFS(Calculations!$E$3:$E$53,Calculations!$A$3:$A$53,$B876)</f>
        <v>1.2218796979562511E-3</v>
      </c>
      <c r="P876" s="107">
        <f>P150/SUMIFS(P$3:P$722,$B$3:$B$722,$B876)*SUMIFS(Calculations!$E$3:$E$53,Calculations!$A$3:$A$53,$B876)</f>
        <v>1.2183715903556177E-3</v>
      </c>
      <c r="Q876" s="107">
        <f>Q150/SUMIFS(Q$3:Q$722,$B$3:$B$722,$B876)*SUMIFS(Calculations!$E$3:$E$53,Calculations!$A$3:$A$53,$B876)</f>
        <v>1.247824220736625E-3</v>
      </c>
      <c r="R876" s="107">
        <f>R150/SUMIFS(R$3:R$722,$B$3:$B$722,$B876)*SUMIFS(Calculations!$E$3:$E$53,Calculations!$A$3:$A$53,$B876)</f>
        <v>1.2775287321998721E-3</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1.7241072776277283E-4</v>
      </c>
      <c r="G878" s="107">
        <f>G152/SUMIFS(G$3:G$722,$B$3:$B$722,$B878)*SUMIFS(Calculations!$E$3:$E$53,Calculations!$A$3:$A$53,$B878)</f>
        <v>1.7169437288349357E-4</v>
      </c>
      <c r="H878" s="107">
        <f>H152/SUMIFS(H$3:H$722,$B$3:$B$722,$B878)*SUMIFS(Calculations!$E$3:$E$53,Calculations!$A$3:$A$53,$B878)</f>
        <v>1.7098394618489228E-4</v>
      </c>
      <c r="I878" s="107">
        <f>I152/SUMIFS(I$3:I$722,$B$3:$B$722,$B878)*SUMIFS(Calculations!$E$3:$E$53,Calculations!$A$3:$A$53,$B878)</f>
        <v>1.6994100657812021E-4</v>
      </c>
      <c r="J878" s="107">
        <f>J152/SUMIFS(J$3:J$722,$B$3:$B$722,$B878)*SUMIFS(Calculations!$E$3:$E$53,Calculations!$A$3:$A$53,$B878)</f>
        <v>1.6891071293675497E-4</v>
      </c>
      <c r="K878" s="107">
        <f>K152/SUMIFS(K$3:K$722,$B$3:$B$722,$B878)*SUMIFS(Calculations!$E$3:$E$53,Calculations!$A$3:$A$53,$B878)</f>
        <v>1.6911041974315903E-4</v>
      </c>
      <c r="L878" s="107">
        <f>L152/SUMIFS(L$3:L$722,$B$3:$B$722,$B878)*SUMIFS(Calculations!$E$3:$E$53,Calculations!$A$3:$A$53,$B878)</f>
        <v>1.6931260974851169E-4</v>
      </c>
      <c r="M878" s="107">
        <f>M152/SUMIFS(M$3:M$722,$B$3:$B$722,$B878)*SUMIFS(Calculations!$E$3:$E$53,Calculations!$A$3:$A$53,$B878)</f>
        <v>4.6837546362181407E-3</v>
      </c>
      <c r="N878" s="107">
        <f>N152/SUMIFS(N$3:N$722,$B$3:$B$722,$B878)*SUMIFS(Calculations!$E$3:$E$53,Calculations!$A$3:$A$53,$B878)</f>
        <v>9.2294313032281854E-3</v>
      </c>
      <c r="O878" s="107">
        <f>O152/SUMIFS(O$3:O$722,$B$3:$B$722,$B878)*SUMIFS(Calculations!$E$3:$E$53,Calculations!$A$3:$A$53,$B878)</f>
        <v>2.8284633069481094E-2</v>
      </c>
      <c r="P878" s="107">
        <f>P152/SUMIFS(P$3:P$722,$B$3:$B$722,$B878)*SUMIFS(Calculations!$E$3:$E$53,Calculations!$A$3:$A$53,$B878)</f>
        <v>4.6641971117600094E-2</v>
      </c>
      <c r="Q878" s="107">
        <f>Q152/SUMIFS(Q$3:Q$722,$B$3:$B$722,$B878)*SUMIFS(Calculations!$E$3:$E$53,Calculations!$A$3:$A$53,$B878)</f>
        <v>4.6606362968873098E-2</v>
      </c>
      <c r="R878" s="107">
        <f>R152/SUMIFS(R$3:R$722,$B$3:$B$722,$B878)*SUMIFS(Calculations!$E$3:$E$53,Calculations!$A$3:$A$53,$B878)</f>
        <v>4.6570450296613844E-2</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8.6316698526438584E-2</v>
      </c>
      <c r="G925" s="107">
        <f>G199/SUMIFS(G$3:G$722,$B$3:$B$722,$B925)*SUMIFS(Calculations!$E$3:$E$53,Calculations!$A$3:$A$53,$B925)</f>
        <v>8.4356611553457181E-2</v>
      </c>
      <c r="H925" s="107">
        <f>H199/SUMIFS(H$3:H$722,$B$3:$B$722,$B925)*SUMIFS(Calculations!$E$3:$E$53,Calculations!$A$3:$A$53,$B925)</f>
        <v>8.2372338299212006E-2</v>
      </c>
      <c r="I925" s="107">
        <f>I199/SUMIFS(I$3:I$722,$B$3:$B$722,$B925)*SUMIFS(Calculations!$E$3:$E$53,Calculations!$A$3:$A$53,$B925)</f>
        <v>8.3125965597786039E-2</v>
      </c>
      <c r="J925" s="107">
        <f>J199/SUMIFS(J$3:J$722,$B$3:$B$722,$B925)*SUMIFS(Calculations!$E$3:$E$53,Calculations!$A$3:$A$53,$B925)</f>
        <v>8.386480580507126E-2</v>
      </c>
      <c r="K925" s="107">
        <f>K199/SUMIFS(K$3:K$722,$B$3:$B$722,$B925)*SUMIFS(Calculations!$E$3:$E$53,Calculations!$A$3:$A$53,$B925)</f>
        <v>7.974968563313177E-2</v>
      </c>
      <c r="L925" s="107">
        <f>L199/SUMIFS(L$3:L$722,$B$3:$B$722,$B925)*SUMIFS(Calculations!$E$3:$E$53,Calculations!$A$3:$A$53,$B925)</f>
        <v>7.6108662490799464E-2</v>
      </c>
      <c r="M925" s="107">
        <f>M199/SUMIFS(M$3:M$722,$B$3:$B$722,$B925)*SUMIFS(Calculations!$E$3:$E$53,Calculations!$A$3:$A$53,$B925)</f>
        <v>7.4219318421352709E-2</v>
      </c>
      <c r="N925" s="107">
        <f>N199/SUMIFS(N$3:N$722,$B$3:$B$722,$B925)*SUMIFS(Calculations!$E$3:$E$53,Calculations!$A$3:$A$53,$B925)</f>
        <v>7.2418515439268166E-2</v>
      </c>
      <c r="O925" s="107">
        <f>O199/SUMIFS(O$3:O$722,$B$3:$B$722,$B925)*SUMIFS(Calculations!$E$3:$E$53,Calculations!$A$3:$A$53,$B925)</f>
        <v>7.2042832604499896E-2</v>
      </c>
      <c r="P925" s="107">
        <f>P199/SUMIFS(P$3:P$722,$B$3:$B$722,$B925)*SUMIFS(Calculations!$E$3:$E$53,Calculations!$A$3:$A$53,$B925)</f>
        <v>7.1670914665973265E-2</v>
      </c>
      <c r="Q925" s="107">
        <f>Q199/SUMIFS(Q$3:Q$722,$B$3:$B$722,$B925)*SUMIFS(Calculations!$E$3:$E$53,Calculations!$A$3:$A$53,$B925)</f>
        <v>7.1176134772910779E-2</v>
      </c>
      <c r="R925" s="107">
        <f>R199/SUMIFS(R$3:R$722,$B$3:$B$722,$B925)*SUMIFS(Calculations!$E$3:$E$53,Calculations!$A$3:$A$53,$B925)</f>
        <v>7.0682639315667706E-2</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8.4611642731415786E-5</v>
      </c>
      <c r="G928" s="107">
        <f>G202/SUMIFS(G$3:G$722,$B$3:$B$722,$B928)*SUMIFS(Calculations!$E$3:$E$53,Calculations!$A$3:$A$53,$B928)</f>
        <v>8.5130469834265968E-5</v>
      </c>
      <c r="H928" s="107">
        <f>H202/SUMIFS(H$3:H$722,$B$3:$B$722,$B928)*SUMIFS(Calculations!$E$3:$E$53,Calculations!$A$3:$A$53,$B928)</f>
        <v>8.5655698948052301E-5</v>
      </c>
      <c r="I928" s="107">
        <f>I202/SUMIFS(I$3:I$722,$B$3:$B$722,$B928)*SUMIFS(Calculations!$E$3:$E$53,Calculations!$A$3:$A$53,$B928)</f>
        <v>8.480703816664079E-5</v>
      </c>
      <c r="J928" s="107">
        <f>J202/SUMIFS(J$3:J$722,$B$3:$B$722,$B928)*SUMIFS(Calculations!$E$3:$E$53,Calculations!$A$3:$A$53,$B928)</f>
        <v>8.3975029149930159E-5</v>
      </c>
      <c r="K928" s="107">
        <f>K202/SUMIFS(K$3:K$722,$B$3:$B$722,$B928)*SUMIFS(Calculations!$E$3:$E$53,Calculations!$A$3:$A$53,$B928)</f>
        <v>7.8842025507785068E-5</v>
      </c>
      <c r="L928" s="107">
        <f>L202/SUMIFS(L$3:L$722,$B$3:$B$722,$B928)*SUMIFS(Calculations!$E$3:$E$53,Calculations!$A$3:$A$53,$B928)</f>
        <v>7.4300387774295032E-5</v>
      </c>
      <c r="M928" s="107">
        <f>M202/SUMIFS(M$3:M$722,$B$3:$B$722,$B928)*SUMIFS(Calculations!$E$3:$E$53,Calculations!$A$3:$A$53,$B928)</f>
        <v>7.2517630330458629E-5</v>
      </c>
      <c r="N928" s="107">
        <f>N202/SUMIFS(N$3:N$722,$B$3:$B$722,$B928)*SUMIFS(Calculations!$E$3:$E$53,Calculations!$A$3:$A$53,$B928)</f>
        <v>7.0818418962285707E-5</v>
      </c>
      <c r="O928" s="107">
        <f>O202/SUMIFS(O$3:O$722,$B$3:$B$722,$B928)*SUMIFS(Calculations!$E$3:$E$53,Calculations!$A$3:$A$53,$B928)</f>
        <v>7.0461779417605803E-5</v>
      </c>
      <c r="P928" s="107">
        <f>P202/SUMIFS(P$3:P$722,$B$3:$B$722,$B928)*SUMIFS(Calculations!$E$3:$E$53,Calculations!$A$3:$A$53,$B928)</f>
        <v>7.0108713927306677E-5</v>
      </c>
      <c r="Q928" s="107">
        <f>Q202/SUMIFS(Q$3:Q$722,$B$3:$B$722,$B928)*SUMIFS(Calculations!$E$3:$E$53,Calculations!$A$3:$A$53,$B928)</f>
        <v>7.0017595451675953E-5</v>
      </c>
      <c r="R928" s="107">
        <f>R202/SUMIFS(R$3:R$722,$B$3:$B$722,$B928)*SUMIFS(Calculations!$E$3:$E$53,Calculations!$A$3:$A$53,$B928)</f>
        <v>6.9926713517253861E-5</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4.6612352061657876E-2</v>
      </c>
      <c r="G930" s="107">
        <f>G204/SUMIFS(G$3:G$722,$B$3:$B$722,$B930)*SUMIFS(Calculations!$E$3:$E$53,Calculations!$A$3:$A$53,$B930)</f>
        <v>4.8888676692513712E-2</v>
      </c>
      <c r="H930" s="107">
        <f>H204/SUMIFS(H$3:H$722,$B$3:$B$722,$B930)*SUMIFS(Calculations!$E$3:$E$53,Calculations!$A$3:$A$53,$B930)</f>
        <v>5.1193089785018638E-2</v>
      </c>
      <c r="I930" s="107">
        <f>I204/SUMIFS(I$3:I$722,$B$3:$B$722,$B930)*SUMIFS(Calculations!$E$3:$E$53,Calculations!$A$3:$A$53,$B930)</f>
        <v>5.0470028886839526E-2</v>
      </c>
      <c r="J930" s="107">
        <f>J204/SUMIFS(J$3:J$722,$B$3:$B$722,$B930)*SUMIFS(Calculations!$E$3:$E$53,Calculations!$A$3:$A$53,$B930)</f>
        <v>4.9761155329709497E-2</v>
      </c>
      <c r="K930" s="107">
        <f>K204/SUMIFS(K$3:K$722,$B$3:$B$722,$B930)*SUMIFS(Calculations!$E$3:$E$53,Calculations!$A$3:$A$53,$B930)</f>
        <v>4.6177643397224577E-2</v>
      </c>
      <c r="L930" s="107">
        <f>L204/SUMIFS(L$3:L$722,$B$3:$B$722,$B930)*SUMIFS(Calculations!$E$3:$E$53,Calculations!$A$3:$A$53,$B930)</f>
        <v>4.3006982679714562E-2</v>
      </c>
      <c r="M930" s="107">
        <f>M204/SUMIFS(M$3:M$722,$B$3:$B$722,$B930)*SUMIFS(Calculations!$E$3:$E$53,Calculations!$A$3:$A$53,$B930)</f>
        <v>4.1736866729478843E-2</v>
      </c>
      <c r="N930" s="107">
        <f>N204/SUMIFS(N$3:N$722,$B$3:$B$722,$B930)*SUMIFS(Calculations!$E$3:$E$53,Calculations!$A$3:$A$53,$B930)</f>
        <v>4.0526272731400248E-2</v>
      </c>
      <c r="O930" s="107">
        <f>O204/SUMIFS(O$3:O$722,$B$3:$B$722,$B930)*SUMIFS(Calculations!$E$3:$E$53,Calculations!$A$3:$A$53,$B930)</f>
        <v>4.0365358897445233E-2</v>
      </c>
      <c r="P930" s="107">
        <f>P204/SUMIFS(P$3:P$722,$B$3:$B$722,$B930)*SUMIFS(Calculations!$E$3:$E$53,Calculations!$A$3:$A$53,$B930)</f>
        <v>4.0206057657499371E-2</v>
      </c>
      <c r="Q930" s="107">
        <f>Q204/SUMIFS(Q$3:Q$722,$B$3:$B$722,$B930)*SUMIFS(Calculations!$E$3:$E$53,Calculations!$A$3:$A$53,$B930)</f>
        <v>4.0137875691426017E-2</v>
      </c>
      <c r="R930" s="107">
        <f>R204/SUMIFS(R$3:R$722,$B$3:$B$722,$B930)*SUMIFS(Calculations!$E$3:$E$53,Calculations!$A$3:$A$53,$B930)</f>
        <v>4.0069870723975068E-2</v>
      </c>
    </row>
    <row r="931" spans="2:18" ht="15.75" customHeight="1">
      <c r="B931" s="107" t="s">
        <v>551</v>
      </c>
      <c r="C931" s="107" t="s">
        <v>449</v>
      </c>
      <c r="D931" s="107" t="s">
        <v>645</v>
      </c>
      <c r="E931" s="107" t="str">
        <f t="shared" si="303"/>
        <v>natural gas nonpeaker</v>
      </c>
      <c r="F931" s="107">
        <f>F205/SUMIFS(F$3:F$722,$B$3:$B$722,$B931)*SUMIFS(Calculations!$E$3:$E$53,Calculations!$A$3:$A$53,$B931)</f>
        <v>4.3101281480678322E-3</v>
      </c>
      <c r="G931" s="107">
        <f>G205/SUMIFS(G$3:G$722,$B$3:$B$722,$B931)*SUMIFS(Calculations!$E$3:$E$53,Calculations!$A$3:$A$53,$B931)</f>
        <v>3.8193508965947811E-3</v>
      </c>
      <c r="H931" s="107">
        <f>H205/SUMIFS(H$3:H$722,$B$3:$B$722,$B931)*SUMIFS(Calculations!$E$3:$E$53,Calculations!$A$3:$A$53,$B931)</f>
        <v>3.3225177522937101E-3</v>
      </c>
      <c r="I931" s="107">
        <f>I205/SUMIFS(I$3:I$722,$B$3:$B$722,$B931)*SUMIFS(Calculations!$E$3:$E$53,Calculations!$A$3:$A$53,$B931)</f>
        <v>3.5409090849031211E-3</v>
      </c>
      <c r="J931" s="107">
        <f>J205/SUMIFS(J$3:J$722,$B$3:$B$722,$B931)*SUMIFS(Calculations!$E$3:$E$53,Calculations!$A$3:$A$53,$B931)</f>
        <v>3.7550153118932226E-3</v>
      </c>
      <c r="K931" s="107">
        <f>K205/SUMIFS(K$3:K$722,$B$3:$B$722,$B931)*SUMIFS(Calculations!$E$3:$E$53,Calculations!$A$3:$A$53,$B931)</f>
        <v>2.9265501311064399E-3</v>
      </c>
      <c r="L931" s="107">
        <f>L205/SUMIFS(L$3:L$722,$B$3:$B$722,$B931)*SUMIFS(Calculations!$E$3:$E$53,Calculations!$A$3:$A$53,$B931)</f>
        <v>2.1935312228300555E-3</v>
      </c>
      <c r="M931" s="107">
        <f>M205/SUMIFS(M$3:M$722,$B$3:$B$722,$B931)*SUMIFS(Calculations!$E$3:$E$53,Calculations!$A$3:$A$53,$B931)</f>
        <v>2.0958628911953089E-3</v>
      </c>
      <c r="N931" s="107">
        <f>N205/SUMIFS(N$3:N$722,$B$3:$B$722,$B931)*SUMIFS(Calculations!$E$3:$E$53,Calculations!$A$3:$A$53,$B931)</f>
        <v>2.0027716296790424E-3</v>
      </c>
      <c r="O931" s="107">
        <f>O205/SUMIFS(O$3:O$722,$B$3:$B$722,$B931)*SUMIFS(Calculations!$E$3:$E$53,Calculations!$A$3:$A$53,$B931)</f>
        <v>1.7813880150060956E-3</v>
      </c>
      <c r="P931" s="107">
        <f>P205/SUMIFS(P$3:P$722,$B$3:$B$722,$B931)*SUMIFS(Calculations!$E$3:$E$53,Calculations!$A$3:$A$53,$B931)</f>
        <v>1.5622229907549276E-3</v>
      </c>
      <c r="Q931" s="107">
        <f>Q205/SUMIFS(Q$3:Q$722,$B$3:$B$722,$B931)*SUMIFS(Calculations!$E$3:$E$53,Calculations!$A$3:$A$53,$B931)</f>
        <v>1.447210460223745E-3</v>
      </c>
      <c r="R931" s="107">
        <f>R205/SUMIFS(R$3:R$722,$B$3:$B$722,$B931)*SUMIFS(Calculations!$E$3:$E$53,Calculations!$A$3:$A$53,$B931)</f>
        <v>1.3324964992504013E-3</v>
      </c>
    </row>
    <row r="932" spans="2:18" ht="15.75" customHeight="1">
      <c r="B932" s="107" t="s">
        <v>551</v>
      </c>
      <c r="C932" s="107" t="s">
        <v>449</v>
      </c>
      <c r="D932" s="107" t="s">
        <v>646</v>
      </c>
      <c r="E932" s="107" t="str">
        <f t="shared" si="303"/>
        <v>natural gas peaker</v>
      </c>
      <c r="F932" s="107">
        <f>F206/SUMIFS(F$3:F$722,$B$3:$B$722,$B932)*SUMIFS(Calculations!$E$3:$E$53,Calculations!$A$3:$A$53,$B932)</f>
        <v>2.6469430428009016E-4</v>
      </c>
      <c r="G932" s="107">
        <f>G206/SUMIFS(G$3:G$722,$B$3:$B$722,$B932)*SUMIFS(Calculations!$E$3:$E$53,Calculations!$A$3:$A$53,$B932)</f>
        <v>2.6121507453703396E-4</v>
      </c>
      <c r="H932" s="107">
        <f>H206/SUMIFS(H$3:H$722,$B$3:$B$722,$B932)*SUMIFS(Calculations!$E$3:$E$53,Calculations!$A$3:$A$53,$B932)</f>
        <v>2.5769291321476375E-4</v>
      </c>
      <c r="I932" s="107">
        <f>I206/SUMIFS(I$3:I$722,$B$3:$B$722,$B932)*SUMIFS(Calculations!$E$3:$E$53,Calculations!$A$3:$A$53,$B932)</f>
        <v>2.5335015919942074E-4</v>
      </c>
      <c r="J932" s="107">
        <f>J206/SUMIFS(J$3:J$722,$B$3:$B$722,$B932)*SUMIFS(Calculations!$E$3:$E$53,Calculations!$A$3:$A$53,$B932)</f>
        <v>2.4909261534059848E-4</v>
      </c>
      <c r="K932" s="107">
        <f>K206/SUMIFS(K$3:K$722,$B$3:$B$722,$B932)*SUMIFS(Calculations!$E$3:$E$53,Calculations!$A$3:$A$53,$B932)</f>
        <v>1.8223487625618304E-4</v>
      </c>
      <c r="L932" s="107">
        <f>L206/SUMIFS(L$3:L$722,$B$3:$B$722,$B932)*SUMIFS(Calculations!$E$3:$E$53,Calculations!$A$3:$A$53,$B932)</f>
        <v>1.2307972037269339E-4</v>
      </c>
      <c r="M932" s="107">
        <f>M206/SUMIFS(M$3:M$722,$B$3:$B$722,$B932)*SUMIFS(Calculations!$E$3:$E$53,Calculations!$A$3:$A$53,$B932)</f>
        <v>1.1999499176260837E-4</v>
      </c>
      <c r="N932" s="107">
        <f>N206/SUMIFS(N$3:N$722,$B$3:$B$722,$B932)*SUMIFS(Calculations!$E$3:$E$53,Calculations!$A$3:$A$53,$B932)</f>
        <v>1.1705482402408246E-4</v>
      </c>
      <c r="O932" s="107">
        <f>O206/SUMIFS(O$3:O$722,$B$3:$B$722,$B932)*SUMIFS(Calculations!$E$3:$E$53,Calculations!$A$3:$A$53,$B932)</f>
        <v>1.1646533925791215E-4</v>
      </c>
      <c r="P932" s="107">
        <f>P206/SUMIFS(P$3:P$722,$B$3:$B$722,$B932)*SUMIFS(Calculations!$E$3:$E$53,Calculations!$A$3:$A$53,$B932)</f>
        <v>1.1588176199875378E-4</v>
      </c>
      <c r="Q932" s="107">
        <f>Q206/SUMIFS(Q$3:Q$722,$B$3:$B$722,$B932)*SUMIFS(Calculations!$E$3:$E$53,Calculations!$A$3:$A$53,$B932)</f>
        <v>1.1569727929558205E-4</v>
      </c>
      <c r="R932" s="107">
        <f>R206/SUMIFS(R$3:R$722,$B$3:$B$722,$B932)*SUMIFS(Calculations!$E$3:$E$53,Calculations!$A$3:$A$53,$B932)</f>
        <v>1.1551327550474154E-4</v>
      </c>
    </row>
    <row r="933" spans="2:18" ht="15.75" customHeight="1">
      <c r="B933" s="107" t="s">
        <v>551</v>
      </c>
      <c r="C933" s="107" t="s">
        <v>449</v>
      </c>
      <c r="D933" s="107" t="s">
        <v>647</v>
      </c>
      <c r="E933" s="107" t="str">
        <f t="shared" si="303"/>
        <v>nuclear</v>
      </c>
      <c r="F933" s="107">
        <f>F207/SUMIFS(F$3:F$722,$B$3:$B$722,$B933)*SUMIFS(Calculations!$E$3:$E$53,Calculations!$A$3:$A$53,$B933)</f>
        <v>2.554131843516411E-2</v>
      </c>
      <c r="G933" s="107">
        <f>G207/SUMIFS(G$3:G$722,$B$3:$B$722,$B933)*SUMIFS(Calculations!$E$3:$E$53,Calculations!$A$3:$A$53,$B933)</f>
        <v>2.5697934331261944E-2</v>
      </c>
      <c r="H933" s="107">
        <f>H207/SUMIFS(H$3:H$722,$B$3:$B$722,$B933)*SUMIFS(Calculations!$E$3:$E$53,Calculations!$A$3:$A$53,$B933)</f>
        <v>2.5856482772275181E-2</v>
      </c>
      <c r="I933" s="107">
        <f>I207/SUMIFS(I$3:I$722,$B$3:$B$722,$B933)*SUMIFS(Calculations!$E$3:$E$53,Calculations!$A$3:$A$53,$B933)</f>
        <v>2.5600301535725123E-2</v>
      </c>
      <c r="J933" s="107">
        <f>J207/SUMIFS(J$3:J$722,$B$3:$B$722,$B933)*SUMIFS(Calculations!$E$3:$E$53,Calculations!$A$3:$A$53,$B933)</f>
        <v>2.5349146889027261E-2</v>
      </c>
      <c r="K933" s="107">
        <f>K207/SUMIFS(K$3:K$722,$B$3:$B$722,$B933)*SUMIFS(Calculations!$E$3:$E$53,Calculations!$A$3:$A$53,$B933)</f>
        <v>2.3799671233897274E-2</v>
      </c>
      <c r="L933" s="107">
        <f>L207/SUMIFS(L$3:L$722,$B$3:$B$722,$B933)*SUMIFS(Calculations!$E$3:$E$53,Calculations!$A$3:$A$53,$B933)</f>
        <v>2.2428708422828299E-2</v>
      </c>
      <c r="M933" s="107">
        <f>M207/SUMIFS(M$3:M$722,$B$3:$B$722,$B933)*SUMIFS(Calculations!$E$3:$E$53,Calculations!$A$3:$A$53,$B933)</f>
        <v>2.1890555822361431E-2</v>
      </c>
      <c r="N933" s="107">
        <f>N207/SUMIFS(N$3:N$722,$B$3:$B$722,$B933)*SUMIFS(Calculations!$E$3:$E$53,Calculations!$A$3:$A$53,$B933)</f>
        <v>2.1377622882613159E-2</v>
      </c>
      <c r="O933" s="107">
        <f>O207/SUMIFS(O$3:O$722,$B$3:$B$722,$B933)*SUMIFS(Calculations!$E$3:$E$53,Calculations!$A$3:$A$53,$B933)</f>
        <v>2.1269965781495807E-2</v>
      </c>
      <c r="P933" s="107">
        <f>P207/SUMIFS(P$3:P$722,$B$3:$B$722,$B933)*SUMIFS(Calculations!$E$3:$E$53,Calculations!$A$3:$A$53,$B933)</f>
        <v>2.1163387563355993E-2</v>
      </c>
      <c r="Q933" s="107">
        <f>Q207/SUMIFS(Q$3:Q$722,$B$3:$B$722,$B933)*SUMIFS(Calculations!$E$3:$E$53,Calculations!$A$3:$A$53,$B933)</f>
        <v>2.1135882057892647E-2</v>
      </c>
      <c r="R933" s="107">
        <f>R207/SUMIFS(R$3:R$722,$B$3:$B$722,$B933)*SUMIFS(Calculations!$E$3:$E$53,Calculations!$A$3:$A$53,$B933)</f>
        <v>2.1108447956010867E-2</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1.0864574372884995E-4</v>
      </c>
      <c r="G935" s="107">
        <f>G209/SUMIFS(G$3:G$722,$B$3:$B$722,$B935)*SUMIFS(Calculations!$E$3:$E$53,Calculations!$A$3:$A$53,$B935)</f>
        <v>1.0931194467515205E-4</v>
      </c>
      <c r="H935" s="107">
        <f>H209/SUMIFS(H$3:H$722,$B$3:$B$722,$B935)*SUMIFS(Calculations!$E$3:$E$53,Calculations!$A$3:$A$53,$B935)</f>
        <v>1.0998636613599635E-4</v>
      </c>
      <c r="I935" s="107">
        <f>I209/SUMIFS(I$3:I$722,$B$3:$B$722,$B935)*SUMIFS(Calculations!$E$3:$E$53,Calculations!$A$3:$A$53,$B935)</f>
        <v>1.0889664161590115E-4</v>
      </c>
      <c r="J935" s="107">
        <f>J209/SUMIFS(J$3:J$722,$B$3:$B$722,$B935)*SUMIFS(Calculations!$E$3:$E$53,Calculations!$A$3:$A$53,$B935)</f>
        <v>1.0782829882652194E-4</v>
      </c>
      <c r="K935" s="107">
        <f>K209/SUMIFS(K$3:K$722,$B$3:$B$722,$B935)*SUMIFS(Calculations!$E$3:$E$53,Calculations!$A$3:$A$53,$B935)</f>
        <v>1.0123725555799685E-4</v>
      </c>
      <c r="L935" s="107">
        <f>L209/SUMIFS(L$3:L$722,$B$3:$B$722,$B935)*SUMIFS(Calculations!$E$3:$E$53,Calculations!$A$3:$A$53,$B935)</f>
        <v>9.5405556829863969E-5</v>
      </c>
      <c r="M935" s="107">
        <f>M209/SUMIFS(M$3:M$722,$B$3:$B$722,$B935)*SUMIFS(Calculations!$E$3:$E$53,Calculations!$A$3:$A$53,$B935)</f>
        <v>9.311640368118228E-5</v>
      </c>
      <c r="N935" s="107">
        <f>N209/SUMIFS(N$3:N$722,$B$3:$B$722,$B935)*SUMIFS(Calculations!$E$3:$E$53,Calculations!$A$3:$A$53,$B935)</f>
        <v>9.0934528032772028E-5</v>
      </c>
      <c r="O935" s="107">
        <f>O209/SUMIFS(O$3:O$722,$B$3:$B$722,$B935)*SUMIFS(Calculations!$E$3:$E$53,Calculations!$A$3:$A$53,$B935)</f>
        <v>9.0476584334670541E-5</v>
      </c>
      <c r="P935" s="107">
        <f>P209/SUMIFS(P$3:P$722,$B$3:$B$722,$B935)*SUMIFS(Calculations!$E$3:$E$53,Calculations!$A$3:$A$53,$B935)</f>
        <v>9.0023229908019084E-5</v>
      </c>
      <c r="Q935" s="107">
        <f>Q209/SUMIFS(Q$3:Q$722,$B$3:$B$722,$B935)*SUMIFS(Calculations!$E$3:$E$53,Calculations!$A$3:$A$53,$B935)</f>
        <v>8.9906229052903153E-5</v>
      </c>
      <c r="R935" s="107">
        <f>R209/SUMIFS(R$3:R$722,$B$3:$B$722,$B935)*SUMIFS(Calculations!$E$3:$E$53,Calculations!$A$3:$A$53,$B935)</f>
        <v>8.9789531928984303E-5</v>
      </c>
    </row>
    <row r="936" spans="2:18" ht="15.75" customHeight="1">
      <c r="B936" s="107" t="s">
        <v>551</v>
      </c>
      <c r="C936" s="107" t="s">
        <v>449</v>
      </c>
      <c r="D936" s="107" t="s">
        <v>650</v>
      </c>
      <c r="E936" s="107" t="str">
        <f t="shared" si="303"/>
        <v>solar PV</v>
      </c>
      <c r="F936" s="107">
        <f>F210/SUMIFS(F$3:F$722,$B$3:$B$722,$B936)*SUMIFS(Calculations!$E$3:$E$53,Calculations!$A$3:$A$53,$B936)</f>
        <v>2.1436825505242443E-4</v>
      </c>
      <c r="G936" s="107">
        <f>G210/SUMIFS(G$3:G$722,$B$3:$B$722,$B936)*SUMIFS(Calculations!$E$3:$E$53,Calculations!$A$3:$A$53,$B936)</f>
        <v>2.3441557123991089E-4</v>
      </c>
      <c r="H936" s="107">
        <f>H210/SUMIFS(H$3:H$722,$B$3:$B$722,$B936)*SUMIFS(Calculations!$E$3:$E$53,Calculations!$A$3:$A$53,$B936)</f>
        <v>2.5471025911782611E-4</v>
      </c>
      <c r="I936" s="107">
        <f>I210/SUMIFS(I$3:I$722,$B$3:$B$722,$B936)*SUMIFS(Calculations!$E$3:$E$53,Calculations!$A$3:$A$53,$B936)</f>
        <v>2.6849392963221032E-4</v>
      </c>
      <c r="J936" s="107">
        <f>J210/SUMIFS(J$3:J$722,$B$3:$B$722,$B936)*SUMIFS(Calculations!$E$3:$E$53,Calculations!$A$3:$A$53,$B936)</f>
        <v>2.820071476370092E-4</v>
      </c>
      <c r="K936" s="107">
        <f>K210/SUMIFS(K$3:K$722,$B$3:$B$722,$B936)*SUMIFS(Calculations!$E$3:$E$53,Calculations!$A$3:$A$53,$B936)</f>
        <v>2.8258658183685813E-4</v>
      </c>
      <c r="L936" s="107">
        <f>L210/SUMIFS(L$3:L$722,$B$3:$B$722,$B936)*SUMIFS(Calculations!$E$3:$E$53,Calculations!$A$3:$A$53,$B936)</f>
        <v>2.8309926026250776E-4</v>
      </c>
      <c r="M936" s="107">
        <f>M210/SUMIFS(M$3:M$722,$B$3:$B$722,$B936)*SUMIFS(Calculations!$E$3:$E$53,Calculations!$A$3:$A$53,$B936)</f>
        <v>3.0029249502074338E-4</v>
      </c>
      <c r="N936" s="107">
        <f>N210/SUMIFS(N$3:N$722,$B$3:$B$722,$B936)*SUMIFS(Calculations!$E$3:$E$53,Calculations!$A$3:$A$53,$B936)</f>
        <v>3.1667999633667744E-4</v>
      </c>
      <c r="O936" s="107">
        <f>O210/SUMIFS(O$3:O$722,$B$3:$B$722,$B936)*SUMIFS(Calculations!$E$3:$E$53,Calculations!$A$3:$A$53,$B936)</f>
        <v>3.4546550794901378E-4</v>
      </c>
      <c r="P936" s="107">
        <f>P210/SUMIFS(P$3:P$722,$B$3:$B$722,$B936)*SUMIFS(Calculations!$E$3:$E$53,Calculations!$A$3:$A$53,$B936)</f>
        <v>3.7396254626831328E-4</v>
      </c>
      <c r="Q936" s="107">
        <f>Q210/SUMIFS(Q$3:Q$722,$B$3:$B$722,$B936)*SUMIFS(Calculations!$E$3:$E$53,Calculations!$A$3:$A$53,$B936)</f>
        <v>4.1233133320398263E-4</v>
      </c>
      <c r="R936" s="107">
        <f>R210/SUMIFS(R$3:R$722,$B$3:$B$722,$B936)*SUMIFS(Calculations!$E$3:$E$53,Calculations!$A$3:$A$53,$B936)</f>
        <v>4.506005157600486E-4</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2.7819110423021607E-5</v>
      </c>
      <c r="G938" s="107">
        <f>G212/SUMIFS(G$3:G$722,$B$3:$B$722,$B938)*SUMIFS(Calculations!$E$3:$E$53,Calculations!$A$3:$A$53,$B938)</f>
        <v>2.7989693430261656E-5</v>
      </c>
      <c r="H938" s="107">
        <f>H212/SUMIFS(H$3:H$722,$B$3:$B$722,$B938)*SUMIFS(Calculations!$E$3:$E$53,Calculations!$A$3:$A$53,$B938)</f>
        <v>2.8162381328074829E-5</v>
      </c>
      <c r="I938" s="107">
        <f>I212/SUMIFS(I$3:I$722,$B$3:$B$722,$B938)*SUMIFS(Calculations!$E$3:$E$53,Calculations!$A$3:$A$53,$B938)</f>
        <v>2.7883353676233622E-5</v>
      </c>
      <c r="J938" s="107">
        <f>J212/SUMIFS(J$3:J$722,$B$3:$B$722,$B938)*SUMIFS(Calculations!$E$3:$E$53,Calculations!$A$3:$A$53,$B938)</f>
        <v>2.7609800888914564E-5</v>
      </c>
      <c r="K938" s="107">
        <f>K212/SUMIFS(K$3:K$722,$B$3:$B$722,$B938)*SUMIFS(Calculations!$E$3:$E$53,Calculations!$A$3:$A$53,$B938)</f>
        <v>1.0182185093025318E-2</v>
      </c>
      <c r="L938" s="107">
        <f>L212/SUMIFS(L$3:L$722,$B$3:$B$722,$B938)*SUMIFS(Calculations!$E$3:$E$53,Calculations!$A$3:$A$53,$B938)</f>
        <v>1.91668664861325E-2</v>
      </c>
      <c r="M938" s="107">
        <f>M212/SUMIFS(M$3:M$722,$B$3:$B$722,$B938)*SUMIFS(Calculations!$E$3:$E$53,Calculations!$A$3:$A$53,$B938)</f>
        <v>2.2952110842360918E-2</v>
      </c>
      <c r="N938" s="107">
        <f>N212/SUMIFS(N$3:N$722,$B$3:$B$722,$B938)*SUMIFS(Calculations!$E$3:$E$53,Calculations!$A$3:$A$53,$B938)</f>
        <v>2.6559965777227777E-2</v>
      </c>
      <c r="O938" s="107">
        <f>O212/SUMIFS(O$3:O$722,$B$3:$B$722,$B938)*SUMIFS(Calculations!$E$3:$E$53,Calculations!$A$3:$A$53,$B938)</f>
        <v>2.7398221718137977E-2</v>
      </c>
      <c r="P938" s="107">
        <f>P212/SUMIFS(P$3:P$722,$B$3:$B$722,$B938)*SUMIFS(Calculations!$E$3:$E$53,Calculations!$A$3:$A$53,$B938)</f>
        <v>2.8228077097858274E-2</v>
      </c>
      <c r="Q938" s="107">
        <f>Q212/SUMIFS(Q$3:Q$722,$B$3:$B$722,$B938)*SUMIFS(Calculations!$E$3:$E$53,Calculations!$A$3:$A$53,$B938)</f>
        <v>2.8895580808086904E-2</v>
      </c>
      <c r="R938" s="107">
        <f>R212/SUMIFS(R$3:R$722,$B$3:$B$722,$B938)*SUMIFS(Calculations!$E$3:$E$53,Calculations!$A$3:$A$53,$B938)</f>
        <v>2.9561351695929147E-2</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7.2666756005540761E-2</v>
      </c>
      <c r="G1435" s="107">
        <f>G709/SUMIFS(G$3:G$722,$B$3:$B$722,$B1435)*SUMIFS(Calculations!$E$3:$E$53,Calculations!$A$3:$A$53,$B1435)</f>
        <v>7.0550389298537172E-2</v>
      </c>
      <c r="H1435" s="107">
        <f>H709/SUMIFS(H$3:H$722,$B$3:$B$722,$B1435)*SUMIFS(Calculations!$E$3:$E$53,Calculations!$A$3:$A$53,$B1435)</f>
        <v>6.8563230054241683E-2</v>
      </c>
      <c r="I1435" s="107">
        <f>I709/SUMIFS(I$3:I$722,$B$3:$B$722,$B1435)*SUMIFS(Calculations!$E$3:$E$53,Calculations!$A$3:$A$53,$B1435)</f>
        <v>6.9333370030923214E-2</v>
      </c>
      <c r="J1435" s="107">
        <f>J709/SUMIFS(J$3:J$722,$B$3:$B$722,$B1435)*SUMIFS(Calculations!$E$3:$E$53,Calculations!$A$3:$A$53,$B1435)</f>
        <v>7.0047696018537844E-2</v>
      </c>
      <c r="K1435" s="107">
        <f>K709/SUMIFS(K$3:K$722,$B$3:$B$722,$B1435)*SUMIFS(Calculations!$E$3:$E$53,Calculations!$A$3:$A$53,$B1435)</f>
        <v>7.0195810359307331E-2</v>
      </c>
      <c r="L1435" s="107">
        <f>L709/SUMIFS(L$3:L$722,$B$3:$B$722,$B1435)*SUMIFS(Calculations!$E$3:$E$53,Calculations!$A$3:$A$53,$B1435)</f>
        <v>7.0340702108339925E-2</v>
      </c>
      <c r="M1435" s="107">
        <f>M709/SUMIFS(M$3:M$722,$B$3:$B$722,$B1435)*SUMIFS(Calculations!$E$3:$E$53,Calculations!$A$3:$A$53,$B1435)</f>
        <v>7.0434517816766851E-2</v>
      </c>
      <c r="N1435" s="107">
        <f>N709/SUMIFS(N$3:N$722,$B$3:$B$722,$B1435)*SUMIFS(Calculations!$E$3:$E$53,Calculations!$A$3:$A$53,$B1435)</f>
        <v>7.0527294375694785E-2</v>
      </c>
      <c r="O1435" s="107">
        <f>O709/SUMIFS(O$3:O$722,$B$3:$B$722,$B1435)*SUMIFS(Calculations!$E$3:$E$53,Calculations!$A$3:$A$53,$B1435)</f>
        <v>6.9117712908903561E-2</v>
      </c>
      <c r="P1435" s="107">
        <f>P709/SUMIFS(P$3:P$722,$B$3:$B$722,$B1435)*SUMIFS(Calculations!$E$3:$E$53,Calculations!$A$3:$A$53,$B1435)</f>
        <v>6.7641367657424414E-2</v>
      </c>
      <c r="Q1435" s="107">
        <f>Q709/SUMIFS(Q$3:Q$722,$B$3:$B$722,$B1435)*SUMIFS(Calculations!$E$3:$E$53,Calculations!$A$3:$A$53,$B1435)</f>
        <v>6.7780553575335079E-2</v>
      </c>
      <c r="R1435" s="107">
        <f>R709/SUMIFS(R$3:R$722,$B$3:$B$722,$B1435)*SUMIFS(Calculations!$E$3:$E$53,Calculations!$A$3:$A$53,$B1435)</f>
        <v>6.7920959133922557E-2</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1.4817056883720126E-3</v>
      </c>
      <c r="G1438" s="107">
        <f>G712/SUMIFS(G$3:G$722,$B$3:$B$722,$B1438)*SUMIFS(Calculations!$E$3:$E$53,Calculations!$A$3:$A$53,$B1438)</f>
        <v>1.4350513148535225E-3</v>
      </c>
      <c r="H1438" s="107">
        <f>H712/SUMIFS(H$3:H$722,$B$3:$B$722,$B1438)*SUMIFS(Calculations!$E$3:$E$53,Calculations!$A$3:$A$53,$B1438)</f>
        <v>1.3912452630396837E-3</v>
      </c>
      <c r="I1438" s="107">
        <f>I712/SUMIFS(I$3:I$722,$B$3:$B$722,$B1438)*SUMIFS(Calculations!$E$3:$E$53,Calculations!$A$3:$A$53,$B1438)</f>
        <v>1.3389362510661501E-3</v>
      </c>
      <c r="J1438" s="107">
        <f>J712/SUMIFS(J$3:J$722,$B$3:$B$722,$B1438)*SUMIFS(Calculations!$E$3:$E$53,Calculations!$A$3:$A$53,$B1438)</f>
        <v>1.2904182052945932E-3</v>
      </c>
      <c r="K1438" s="107">
        <f>K712/SUMIFS(K$3:K$722,$B$3:$B$722,$B1438)*SUMIFS(Calculations!$E$3:$E$53,Calculations!$A$3:$A$53,$B1438)</f>
        <v>1.2762256980728833E-3</v>
      </c>
      <c r="L1438" s="107">
        <f>L712/SUMIFS(L$3:L$722,$B$3:$B$722,$B1438)*SUMIFS(Calculations!$E$3:$E$53,Calculations!$A$3:$A$53,$B1438)</f>
        <v>1.262341983749018E-3</v>
      </c>
      <c r="M1438" s="107">
        <f>M712/SUMIFS(M$3:M$722,$B$3:$B$722,$B1438)*SUMIFS(Calculations!$E$3:$E$53,Calculations!$A$3:$A$53,$B1438)</f>
        <v>1.2553118851359273E-3</v>
      </c>
      <c r="N1438" s="107">
        <f>N712/SUMIFS(N$3:N$722,$B$3:$B$722,$B1438)*SUMIFS(Calculations!$E$3:$E$53,Calculations!$A$3:$A$53,$B1438)</f>
        <v>1.2483596553954808E-3</v>
      </c>
      <c r="O1438" s="107">
        <f>O712/SUMIFS(O$3:O$722,$B$3:$B$722,$B1438)*SUMIFS(Calculations!$E$3:$E$53,Calculations!$A$3:$A$53,$B1438)</f>
        <v>1.2772395346794018E-3</v>
      </c>
      <c r="P1438" s="107">
        <f>P712/SUMIFS(P$3:P$722,$B$3:$B$722,$B1438)*SUMIFS(Calculations!$E$3:$E$53,Calculations!$A$3:$A$53,$B1438)</f>
        <v>1.3074872881073504E-3</v>
      </c>
      <c r="Q1438" s="107">
        <f>Q712/SUMIFS(Q$3:Q$722,$B$3:$B$722,$B1438)*SUMIFS(Calculations!$E$3:$E$53,Calculations!$A$3:$A$53,$B1438)</f>
        <v>1.313190840665528E-3</v>
      </c>
      <c r="R1438" s="107">
        <f>R712/SUMIFS(R$3:R$722,$B$3:$B$722,$B1438)*SUMIFS(Calculations!$E$3:$E$53,Calculations!$A$3:$A$53,$B1438)</f>
        <v>1.3189443715893824E-3</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7.6012304680654541E-3</v>
      </c>
      <c r="G1440" s="107">
        <f>G714/SUMIFS(G$3:G$722,$B$3:$B$722,$B1440)*SUMIFS(Calculations!$E$3:$E$53,Calculations!$A$3:$A$53,$B1440)</f>
        <v>9.867813634517511E-3</v>
      </c>
      <c r="H1440" s="107">
        <f>H714/SUMIFS(H$3:H$722,$B$3:$B$722,$B1440)*SUMIFS(Calculations!$E$3:$E$53,Calculations!$A$3:$A$53,$B1440)</f>
        <v>1.1996018390940225E-2</v>
      </c>
      <c r="I1440" s="107">
        <f>I714/SUMIFS(I$3:I$722,$B$3:$B$722,$B1440)*SUMIFS(Calculations!$E$3:$E$53,Calculations!$A$3:$A$53,$B1440)</f>
        <v>1.1548337078664137E-2</v>
      </c>
      <c r="J1440" s="107">
        <f>J714/SUMIFS(J$3:J$722,$B$3:$B$722,$B1440)*SUMIFS(Calculations!$E$3:$E$53,Calculations!$A$3:$A$53,$B1440)</f>
        <v>1.1133100361689406E-2</v>
      </c>
      <c r="K1440" s="107">
        <f>K714/SUMIFS(K$3:K$722,$B$3:$B$722,$B1440)*SUMIFS(Calculations!$E$3:$E$53,Calculations!$A$3:$A$53,$B1440)</f>
        <v>1.1025219019323157E-2</v>
      </c>
      <c r="L1440" s="107">
        <f>L714/SUMIFS(L$3:L$722,$B$3:$B$722,$B1440)*SUMIFS(Calculations!$E$3:$E$53,Calculations!$A$3:$A$53,$B1440)</f>
        <v>1.091968490086965E-2</v>
      </c>
      <c r="M1440" s="107">
        <f>M714/SUMIFS(M$3:M$722,$B$3:$B$722,$B1440)*SUMIFS(Calculations!$E$3:$E$53,Calculations!$A$3:$A$53,$B1440)</f>
        <v>1.0860416673739838E-2</v>
      </c>
      <c r="N1440" s="107">
        <f>N714/SUMIFS(N$3:N$722,$B$3:$B$722,$B1440)*SUMIFS(Calculations!$E$3:$E$53,Calculations!$A$3:$A$53,$B1440)</f>
        <v>1.0801804931004371E-2</v>
      </c>
      <c r="O1440" s="107">
        <f>O714/SUMIFS(O$3:O$722,$B$3:$B$722,$B1440)*SUMIFS(Calculations!$E$3:$E$53,Calculations!$A$3:$A$53,$B1440)</f>
        <v>1.226040975895649E-2</v>
      </c>
      <c r="P1440" s="107">
        <f>P714/SUMIFS(P$3:P$722,$B$3:$B$722,$B1440)*SUMIFS(Calculations!$E$3:$E$53,Calculations!$A$3:$A$53,$B1440)</f>
        <v>1.3788100326876383E-2</v>
      </c>
      <c r="Q1440" s="107">
        <f>Q714/SUMIFS(Q$3:Q$722,$B$3:$B$722,$B1440)*SUMIFS(Calculations!$E$3:$E$53,Calculations!$A$3:$A$53,$B1440)</f>
        <v>1.3663573766324667E-2</v>
      </c>
      <c r="R1440" s="107">
        <f>R714/SUMIFS(R$3:R$722,$B$3:$B$722,$B1440)*SUMIFS(Calculations!$E$3:$E$53,Calculations!$A$3:$A$53,$B1440)</f>
        <v>1.3537956020250196E-2</v>
      </c>
    </row>
    <row r="1441" spans="2:18" ht="15.75" customHeight="1">
      <c r="B1441" s="107" t="s">
        <v>585</v>
      </c>
      <c r="C1441" s="107" t="s">
        <v>449</v>
      </c>
      <c r="D1441" s="107" t="s">
        <v>645</v>
      </c>
      <c r="E1441" s="107" t="str">
        <f t="shared" si="311"/>
        <v>natural gas nonpeaker</v>
      </c>
      <c r="F1441" s="107">
        <f>F715/SUMIFS(F$3:F$722,$B$3:$B$722,$B1441)*SUMIFS(Calculations!$E$3:$E$53,Calculations!$A$3:$A$53,$B1441)</f>
        <v>1.3176691035197065E-3</v>
      </c>
      <c r="G1441" s="107">
        <f>G715/SUMIFS(G$3:G$722,$B$3:$B$722,$B1441)*SUMIFS(Calculations!$E$3:$E$53,Calculations!$A$3:$A$53,$B1441)</f>
        <v>1.2237215595452644E-3</v>
      </c>
      <c r="H1441" s="107">
        <f>H715/SUMIFS(H$3:H$722,$B$3:$B$722,$B1441)*SUMIFS(Calculations!$E$3:$E$53,Calculations!$A$3:$A$53,$B1441)</f>
        <v>1.1355096585217467E-3</v>
      </c>
      <c r="I1441" s="107">
        <f>I715/SUMIFS(I$3:I$722,$B$3:$B$722,$B1441)*SUMIFS(Calculations!$E$3:$E$53,Calculations!$A$3:$A$53,$B1441)</f>
        <v>8.7601081324704369E-4</v>
      </c>
      <c r="J1441" s="107">
        <f>J715/SUMIFS(J$3:J$722,$B$3:$B$722,$B1441)*SUMIFS(Calculations!$E$3:$E$53,Calculations!$A$3:$A$53,$B1441)</f>
        <v>6.3531850464304302E-4</v>
      </c>
      <c r="K1441" s="107">
        <f>K715/SUMIFS(K$3:K$722,$B$3:$B$722,$B1441)*SUMIFS(Calculations!$E$3:$E$53,Calculations!$A$3:$A$53,$B1441)</f>
        <v>6.1083641044399847E-4</v>
      </c>
      <c r="L1441" s="107">
        <f>L715/SUMIFS(L$3:L$722,$B$3:$B$722,$B1441)*SUMIFS(Calculations!$E$3:$E$53,Calculations!$A$3:$A$53,$B1441)</f>
        <v>5.8688698441238343E-4</v>
      </c>
      <c r="M1441" s="107">
        <f>M715/SUMIFS(M$3:M$722,$B$3:$B$722,$B1441)*SUMIFS(Calculations!$E$3:$E$53,Calculations!$A$3:$A$53,$B1441)</f>
        <v>5.5699613931816446E-4</v>
      </c>
      <c r="N1441" s="107">
        <f>N715/SUMIFS(N$3:N$722,$B$3:$B$722,$B1441)*SUMIFS(Calculations!$E$3:$E$53,Calculations!$A$3:$A$53,$B1441)</f>
        <v>5.2743638010736881E-4</v>
      </c>
      <c r="O1441" s="107">
        <f>O715/SUMIFS(O$3:O$722,$B$3:$B$722,$B1441)*SUMIFS(Calculations!$E$3:$E$53,Calculations!$A$3:$A$53,$B1441)</f>
        <v>4.3866935642529871E-4</v>
      </c>
      <c r="P1441" s="107">
        <f>P715/SUMIFS(P$3:P$722,$B$3:$B$722,$B1441)*SUMIFS(Calculations!$E$3:$E$53,Calculations!$A$3:$A$53,$B1441)</f>
        <v>3.4569794825313813E-4</v>
      </c>
      <c r="Q1441" s="107">
        <f>Q715/SUMIFS(Q$3:Q$722,$B$3:$B$722,$B1441)*SUMIFS(Calculations!$E$3:$E$53,Calculations!$A$3:$A$53,$B1441)</f>
        <v>3.1925757410730714E-4</v>
      </c>
      <c r="R1441" s="107">
        <f>R715/SUMIFS(R$3:R$722,$B$3:$B$722,$B1441)*SUMIFS(Calculations!$E$3:$E$53,Calculations!$A$3:$A$53,$B1441)</f>
        <v>2.9258551161036143E-4</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1.0783618306360463E-6</v>
      </c>
      <c r="N1442" s="107">
        <f>N716/SUMIFS(N$3:N$722,$B$3:$B$722,$B1442)*SUMIFS(Calculations!$E$3:$E$53,Calculations!$A$3:$A$53,$B1442)</f>
        <v>2.1447791887012807E-6</v>
      </c>
      <c r="O1442" s="107">
        <f>O716/SUMIFS(O$3:O$722,$B$3:$B$722,$B1442)*SUMIFS(Calculations!$E$3:$E$53,Calculations!$A$3:$A$53,$B1442)</f>
        <v>1.0971985361458379E-6</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8.5901374126051719E-6</v>
      </c>
      <c r="G1446" s="107">
        <f>G720/SUMIFS(G$3:G$722,$B$3:$B$722,$B1446)*SUMIFS(Calculations!$E$3:$E$53,Calculations!$A$3:$A$53,$B1446)</f>
        <v>1.0868047365332825E-5</v>
      </c>
      <c r="H1446" s="107">
        <f>H720/SUMIFS(H$3:H$722,$B$3:$B$722,$B1446)*SUMIFS(Calculations!$E$3:$E$53,Calculations!$A$3:$A$53,$B1446)</f>
        <v>1.3006887390199915E-5</v>
      </c>
      <c r="I1446" s="107">
        <f>I720/SUMIFS(I$3:I$722,$B$3:$B$722,$B1446)*SUMIFS(Calculations!$E$3:$E$53,Calculations!$A$3:$A$53,$B1446)</f>
        <v>1.5649207966729001E-5</v>
      </c>
      <c r="J1446" s="107">
        <f>J720/SUMIFS(J$3:J$722,$B$3:$B$722,$B1446)*SUMIFS(Calculations!$E$3:$E$53,Calculations!$A$3:$A$53,$B1446)</f>
        <v>1.8100032898005246E-5</v>
      </c>
      <c r="K1446" s="107">
        <f>K720/SUMIFS(K$3:K$722,$B$3:$B$722,$B1446)*SUMIFS(Calculations!$E$3:$E$53,Calculations!$A$3:$A$53,$B1446)</f>
        <v>2.1694745346638185E-5</v>
      </c>
      <c r="L1446" s="107">
        <f>L720/SUMIFS(L$3:L$722,$B$3:$B$722,$B1446)*SUMIFS(Calculations!$E$3:$E$53,Calculations!$A$3:$A$53,$B1446)</f>
        <v>2.5211245985575353E-5</v>
      </c>
      <c r="M1446" s="107">
        <f>M720/SUMIFS(M$3:M$722,$B$3:$B$722,$B1446)*SUMIFS(Calculations!$E$3:$E$53,Calculations!$A$3:$A$53,$B1446)</f>
        <v>2.9815902192995308E-5</v>
      </c>
      <c r="N1446" s="107">
        <f>N720/SUMIFS(N$3:N$722,$B$3:$B$722,$B1446)*SUMIFS(Calculations!$E$3:$E$53,Calculations!$A$3:$A$53,$B1446)</f>
        <v>3.4369554935525276E-5</v>
      </c>
      <c r="O1446" s="107">
        <f>O720/SUMIFS(O$3:O$722,$B$3:$B$722,$B1446)*SUMIFS(Calculations!$E$3:$E$53,Calculations!$A$3:$A$53,$B1446)</f>
        <v>4.0739754661524763E-5</v>
      </c>
      <c r="P1446" s="107">
        <f>P720/SUMIFS(P$3:P$722,$B$3:$B$722,$B1446)*SUMIFS(Calculations!$E$3:$E$53,Calculations!$A$3:$A$53,$B1446)</f>
        <v>4.7411674190845523E-5</v>
      </c>
      <c r="Q1446" s="107">
        <f>Q720/SUMIFS(Q$3:Q$722,$B$3:$B$722,$B1446)*SUMIFS(Calculations!$E$3:$E$53,Calculations!$A$3:$A$53,$B1446)</f>
        <v>5.3697579378229425E-5</v>
      </c>
      <c r="R1446" s="107">
        <f>R720/SUMIFS(R$3:R$722,$B$3:$B$722,$B1446)*SUMIFS(Calculations!$E$3:$E$53,Calculations!$A$3:$A$53,$B1446)</f>
        <v>6.0038565896917295E-5</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3.7291208550998975E-4</v>
      </c>
      <c r="G1448" s="107">
        <f>G722/SUMIFS(G$3:G$722,$B$3:$B$722,$B1448)*SUMIFS(Calculations!$E$3:$E$53,Calculations!$A$3:$A$53,$B1448)</f>
        <v>3.6101963360172639E-4</v>
      </c>
      <c r="H1448" s="107">
        <f>H722/SUMIFS(H$3:H$722,$B$3:$B$722,$B1448)*SUMIFS(Calculations!$E$3:$E$53,Calculations!$A$3:$A$53,$B1448)</f>
        <v>3.4985323428697623E-4</v>
      </c>
      <c r="I1448" s="107">
        <f>I722/SUMIFS(I$3:I$722,$B$3:$B$722,$B1448)*SUMIFS(Calculations!$E$3:$E$53,Calculations!$A$3:$A$53,$B1448)</f>
        <v>3.3656010655325089E-4</v>
      </c>
      <c r="J1448" s="107">
        <f>J722/SUMIFS(J$3:J$722,$B$3:$B$722,$B1448)*SUMIFS(Calculations!$E$3:$E$53,Calculations!$A$3:$A$53,$B1448)</f>
        <v>3.2423036535763499E-4</v>
      </c>
      <c r="K1448" s="107">
        <f>K722/SUMIFS(K$3:K$722,$B$3:$B$722,$B1448)*SUMIFS(Calculations!$E$3:$E$53,Calculations!$A$3:$A$53,$B1448)</f>
        <v>3.1907725592652137E-4</v>
      </c>
      <c r="L1448" s="107">
        <f>L722/SUMIFS(L$3:L$722,$B$3:$B$722,$B1448)*SUMIFS(Calculations!$E$3:$E$53,Calculations!$A$3:$A$53,$B1448)</f>
        <v>3.1403626506397946E-4</v>
      </c>
      <c r="M1448" s="107">
        <f>M722/SUMIFS(M$3:M$722,$B$3:$B$722,$B1448)*SUMIFS(Calculations!$E$3:$E$53,Calculations!$A$3:$A$53,$B1448)</f>
        <v>3.1072670943612345E-4</v>
      </c>
      <c r="N1448" s="107">
        <f>N722/SUMIFS(N$3:N$722,$B$3:$B$722,$B1448)*SUMIFS(Calculations!$E$3:$E$53,Calculations!$A$3:$A$53,$B1448)</f>
        <v>3.0745381209428555E-4</v>
      </c>
      <c r="O1448" s="107">
        <f>O722/SUMIFS(O$3:O$722,$B$3:$B$722,$B1448)*SUMIFS(Calculations!$E$3:$E$53,Calculations!$A$3:$A$53,$B1448)</f>
        <v>3.1299497625810575E-4</v>
      </c>
      <c r="P1448" s="107">
        <f>P722/SUMIFS(P$3:P$722,$B$3:$B$722,$B1448)*SUMIFS(Calculations!$E$3:$E$53,Calculations!$A$3:$A$53,$B1448)</f>
        <v>3.1879859356838777E-4</v>
      </c>
      <c r="Q1448" s="107">
        <f>Q722/SUMIFS(Q$3:Q$722,$B$3:$B$722,$B1448)*SUMIFS(Calculations!$E$3:$E$53,Calculations!$A$3:$A$53,$B1448)</f>
        <v>3.1859015260972184E-4</v>
      </c>
      <c r="R1448" s="107">
        <f>R722/SUMIFS(R$3:R$722,$B$3:$B$722,$B1448)*SUMIFS(Calculations!$E$3:$E$53,Calculations!$A$3:$A$53,$B1448)</f>
        <v>3.1837988515110734E-4</v>
      </c>
    </row>
    <row r="1449" spans="2:18" ht="15.75" customHeight="1">
      <c r="B1449" s="107" t="s">
        <v>618</v>
      </c>
      <c r="F1449" s="95">
        <f t="shared" ref="F1449:R1449" si="312">SUM(F729:F1448)</f>
        <v>1.0000000000000002</v>
      </c>
      <c r="G1449" s="95">
        <f t="shared" si="312"/>
        <v>1.0000000000000002</v>
      </c>
      <c r="H1449" s="95">
        <f t="shared" si="312"/>
        <v>1.0000000000000002</v>
      </c>
      <c r="I1449" s="95">
        <f t="shared" si="312"/>
        <v>0.99999999999999978</v>
      </c>
      <c r="J1449" s="95">
        <f t="shared" si="312"/>
        <v>1.0000000000000002</v>
      </c>
      <c r="K1449" s="95">
        <f t="shared" si="312"/>
        <v>1</v>
      </c>
      <c r="L1449" s="95">
        <f t="shared" si="312"/>
        <v>1.0000000000000002</v>
      </c>
      <c r="M1449" s="95">
        <f t="shared" si="312"/>
        <v>0.99999999999999956</v>
      </c>
      <c r="N1449" s="95">
        <f t="shared" si="312"/>
        <v>0.99999999999999978</v>
      </c>
      <c r="O1449" s="95">
        <f t="shared" si="312"/>
        <v>1</v>
      </c>
      <c r="P1449" s="95">
        <f t="shared" si="312"/>
        <v>1</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NE</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4398.5781999999999</v>
      </c>
      <c r="R18" s="91">
        <f t="shared" si="2"/>
        <v>0.49914209985418201</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954.86725660000002</v>
      </c>
      <c r="R19" s="91">
        <f t="shared" si="2"/>
        <v>0.1083564792689888</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1923.0088499999999</v>
      </c>
      <c r="R28" s="91">
        <f t="shared" si="2"/>
        <v>0.21821930446233187</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1048.4092000000001</v>
      </c>
      <c r="R44" s="91">
        <f t="shared" si="2"/>
        <v>0.11897143708720312</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487.41300000000001</v>
      </c>
      <c r="R53" s="91">
        <f t="shared" si="2"/>
        <v>5.5310679327294082E-2</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8812.2765066000011</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f t="shared" si="4"/>
        <v>487.41300000000001</v>
      </c>
      <c r="M67" s="91" t="str">
        <f t="shared" si="5"/>
        <v>WY</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f t="shared" si="4"/>
        <v>314.58679999999998</v>
      </c>
      <c r="M91" s="91" t="str">
        <f t="shared" si="5"/>
        <v>SD</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f t="shared" si="4"/>
        <v>733.82240000000002</v>
      </c>
      <c r="M92" s="91" t="str">
        <f t="shared" si="5"/>
        <v>SD</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f t="shared" si="4"/>
        <v>781.05799999999999</v>
      </c>
      <c r="M98" s="91" t="str">
        <f t="shared" si="5"/>
        <v>IA</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f t="shared" si="4"/>
        <v>622.12389380000002</v>
      </c>
      <c r="M99" s="91" t="str">
        <f t="shared" si="5"/>
        <v>KS</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f t="shared" si="4"/>
        <v>2798.1120000000001</v>
      </c>
      <c r="M100" s="91" t="str">
        <f t="shared" si="5"/>
        <v>IA</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f t="shared" si="4"/>
        <v>332.7433628</v>
      </c>
      <c r="M101" s="91" t="str">
        <f t="shared" si="5"/>
        <v>KS</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f t="shared" si="4"/>
        <v>1923.0088499999999</v>
      </c>
      <c r="M102" s="91" t="str">
        <f t="shared" si="5"/>
        <v>MO</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f t="shared" si="4"/>
        <v>819.40819999999997</v>
      </c>
      <c r="M103" s="91" t="str">
        <f t="shared" si="5"/>
        <v>IA</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8812.2765066000011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0.49914209985418201</v>
      </c>
      <c r="D15" s="91">
        <f t="shared" si="0"/>
        <v>0.49914209985418201</v>
      </c>
      <c r="E15" s="91">
        <f t="shared" si="1"/>
        <v>0.75307050028403522</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0.1083564792689888</v>
      </c>
      <c r="D19" s="91">
        <f t="shared" si="0"/>
        <v>0.1083564792689888</v>
      </c>
      <c r="E19" s="91">
        <f t="shared" si="1"/>
        <v>0.16348063622754422</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0.21821930446233187</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0.11897143708720312</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5.5310679327294082E-2</v>
      </c>
      <c r="D53" s="91">
        <f t="shared" si="0"/>
        <v>5.5310679327294082E-2</v>
      </c>
      <c r="E53" s="91">
        <f t="shared" si="1"/>
        <v>8.3448863488420524E-2</v>
      </c>
    </row>
    <row r="54" spans="1:33" ht="15.75" customHeight="1">
      <c r="A54" s="112" t="s">
        <v>618</v>
      </c>
      <c r="B54" s="95">
        <f>SUM(B3:B53)</f>
        <v>25</v>
      </c>
      <c r="C54" s="95">
        <f>SUM(C3:C53)</f>
        <v>0.99999999999999989</v>
      </c>
      <c r="D54" s="95">
        <f>SUM(D3:D53)</f>
        <v>0.6628092584504649</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0.52930517621411222</v>
      </c>
      <c r="C60" s="91">
        <f>SUMIFS('ReEDs Generation Data'!H$729:H$1448,'ReEDs Generation Data'!$E$729:$E$1448,Calculations!$A60)</f>
        <v>0.52269964047335726</v>
      </c>
      <c r="D60" s="91">
        <f>SUMIFS('ReEDs Generation Data'!I$729:I$1448,'ReEDs Generation Data'!$E$729:$E$1448,Calculations!$A60)</f>
        <v>0.52574620549069107</v>
      </c>
      <c r="E60" s="91">
        <f>SUMIFS('ReEDs Generation Data'!J$729:J$1448,'ReEDs Generation Data'!$E$729:$E$1448,Calculations!$A60)</f>
        <v>0.52870370503390896</v>
      </c>
      <c r="F60" s="91">
        <f>SUMIFS('ReEDs Generation Data'!K$729:K$1448,'ReEDs Generation Data'!$E$729:$E$1448,Calculations!$A60)</f>
        <v>0.52842674299459735</v>
      </c>
      <c r="G60" s="91">
        <f>SUMIFS('ReEDs Generation Data'!L$729:L$1448,'ReEDs Generation Data'!$E$729:$E$1448,Calculations!$A60)</f>
        <v>0.52866653822023291</v>
      </c>
      <c r="H60" s="91">
        <f>SUMIFS('ReEDs Generation Data'!M$729:M$1448,'ReEDs Generation Data'!$E$729:$E$1448,Calculations!$A60)</f>
        <v>0.52734072759491346</v>
      </c>
      <c r="I60" s="91">
        <f>SUMIFS('ReEDs Generation Data'!N$729:N$1448,'ReEDs Generation Data'!$E$729:$E$1448,Calculations!$A60)</f>
        <v>0.52610566880291398</v>
      </c>
      <c r="J60" s="91">
        <f>SUMIFS('ReEDs Generation Data'!O$729:O$1448,'ReEDs Generation Data'!$E$729:$E$1448,Calculations!$A60)</f>
        <v>0.51583786157878841</v>
      </c>
      <c r="K60" s="91">
        <f>SUMIFS('ReEDs Generation Data'!P$729:P$1448,'ReEDs Generation Data'!$E$729:$E$1448,Calculations!$A60)</f>
        <v>0.50581771388987362</v>
      </c>
      <c r="L60" s="91">
        <f>SUMIFS('ReEDs Generation Data'!Q$729:Q$1448,'ReEDs Generation Data'!$E$729:$E$1448,Calculations!$A60)</f>
        <v>0.50834629897687633</v>
      </c>
      <c r="M60" s="91">
        <f>SUMIFS('ReEDs Generation Data'!R$729:R$1448,'ReEDs Generation Data'!$E$729:$E$1448,Calculations!$A60)</f>
        <v>0.51090205385390086</v>
      </c>
    </row>
    <row r="61" spans="1:33" ht="15.75" customHeight="1">
      <c r="A61" s="111" t="s">
        <v>634</v>
      </c>
      <c r="B61" s="91">
        <f>SUMIFS('ReEDs Generation Data'!G$729:G$1448,'ReEDs Generation Data'!$E$729:$E$1448,Calculations!$A61)</f>
        <v>7.2038772973478854E-2</v>
      </c>
      <c r="C61" s="91">
        <f>SUMIFS('ReEDs Generation Data'!H$729:H$1448,'ReEDs Generation Data'!$E$729:$E$1448,Calculations!$A61)</f>
        <v>6.5132653158341727E-2</v>
      </c>
      <c r="D61" s="91">
        <f>SUMIFS('ReEDs Generation Data'!I$729:I$1448,'ReEDs Generation Data'!$E$729:$E$1448,Calculations!$A61)</f>
        <v>6.5764594134498089E-2</v>
      </c>
      <c r="E61" s="91">
        <f>SUMIFS('ReEDs Generation Data'!J$729:J$1448,'ReEDs Generation Data'!$E$729:$E$1448,Calculations!$A61)</f>
        <v>6.640289562054473E-2</v>
      </c>
      <c r="F61" s="91">
        <f>SUMIFS('ReEDs Generation Data'!K$729:K$1448,'ReEDs Generation Data'!$E$729:$E$1448,Calculations!$A61)</f>
        <v>5.987358905140458E-2</v>
      </c>
      <c r="G61" s="91">
        <f>SUMIFS('ReEDs Generation Data'!L$729:L$1448,'ReEDs Generation Data'!$E$729:$E$1448,Calculations!$A61)</f>
        <v>5.3369680306128875E-2</v>
      </c>
      <c r="H61" s="91">
        <f>SUMIFS('ReEDs Generation Data'!M$729:M$1448,'ReEDs Generation Data'!$E$729:$E$1448,Calculations!$A61)</f>
        <v>4.7749863885043584E-2</v>
      </c>
      <c r="I61" s="91">
        <f>SUMIFS('ReEDs Generation Data'!N$729:N$1448,'ReEDs Generation Data'!$E$729:$E$1448,Calculations!$A61)</f>
        <v>4.2096955645704912E-2</v>
      </c>
      <c r="J61" s="91">
        <f>SUMIFS('ReEDs Generation Data'!O$729:O$1448,'ReEDs Generation Data'!$E$729:$E$1448,Calculations!$A61)</f>
        <v>3.7793541337935388E-2</v>
      </c>
      <c r="K61" s="91">
        <f>SUMIFS('ReEDs Generation Data'!P$729:P$1448,'ReEDs Generation Data'!$E$729:$E$1448,Calculations!$A61)</f>
        <v>3.3634387592657355E-2</v>
      </c>
      <c r="L61" s="91">
        <f>SUMIFS('ReEDs Generation Data'!Q$729:Q$1448,'ReEDs Generation Data'!$E$729:$E$1448,Calculations!$A61)</f>
        <v>3.1962241792840955E-2</v>
      </c>
      <c r="M61" s="91">
        <f>SUMIFS('ReEDs Generation Data'!R$729:R$1448,'ReEDs Generation Data'!$E$729:$E$1448,Calculations!$A61)</f>
        <v>3.0277072274919214E-2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5.0801716568247654E-2</v>
      </c>
      <c r="C62" s="91">
        <f>SUMIFS('ReEDs Generation Data'!H$729:H$1448,'ReEDs Generation Data'!$E$729:$E$1448,Calculations!$A62)</f>
        <v>2.5856482772275181E-2</v>
      </c>
      <c r="D62" s="91">
        <f>SUMIFS('ReEDs Generation Data'!I$729:I$1448,'ReEDs Generation Data'!$E$729:$E$1448,Calculations!$A62)</f>
        <v>2.5600301535725123E-2</v>
      </c>
      <c r="E62" s="91">
        <f>SUMIFS('ReEDs Generation Data'!J$729:J$1448,'ReEDs Generation Data'!$E$729:$E$1448,Calculations!$A62)</f>
        <v>2.5349146889027261E-2</v>
      </c>
      <c r="F62" s="91">
        <f>SUMIFS('ReEDs Generation Data'!K$729:K$1448,'ReEDs Generation Data'!$E$729:$E$1448,Calculations!$A62)</f>
        <v>2.3799671233897274E-2</v>
      </c>
      <c r="G62" s="91">
        <f>SUMIFS('ReEDs Generation Data'!L$729:L$1448,'ReEDs Generation Data'!$E$729:$E$1448,Calculations!$A62)</f>
        <v>2.2428708422828299E-2</v>
      </c>
      <c r="H62" s="91">
        <f>SUMIFS('ReEDs Generation Data'!M$729:M$1448,'ReEDs Generation Data'!$E$729:$E$1448,Calculations!$A62)</f>
        <v>2.1890555822361431E-2</v>
      </c>
      <c r="I62" s="91">
        <f>SUMIFS('ReEDs Generation Data'!N$729:N$1448,'ReEDs Generation Data'!$E$729:$E$1448,Calculations!$A62)</f>
        <v>2.1377622882613159E-2</v>
      </c>
      <c r="J62" s="91">
        <f>SUMIFS('ReEDs Generation Data'!O$729:O$1448,'ReEDs Generation Data'!$E$729:$E$1448,Calculations!$A62)</f>
        <v>2.1269965781495807E-2</v>
      </c>
      <c r="K62" s="91">
        <f>SUMIFS('ReEDs Generation Data'!P$729:P$1448,'ReEDs Generation Data'!$E$729:$E$1448,Calculations!$A62)</f>
        <v>2.1163387563355993E-2</v>
      </c>
      <c r="L62" s="91">
        <f>SUMIFS('ReEDs Generation Data'!Q$729:Q$1448,'ReEDs Generation Data'!$E$729:$E$1448,Calculations!$A62)</f>
        <v>2.1135882057892647E-2</v>
      </c>
      <c r="M62" s="91">
        <f>SUMIFS('ReEDs Generation Data'!R$729:R$1448,'ReEDs Generation Data'!$E$729:$E$1448,Calculations!$A62)</f>
        <v>2.1108447956010867E-2</v>
      </c>
    </row>
    <row r="63" spans="1:33" ht="15.75" customHeight="1">
      <c r="A63" s="111" t="s">
        <v>101</v>
      </c>
      <c r="B63" s="91">
        <f>SUMIFS('ReEDs Generation Data'!G$729:G$1448,'ReEDs Generation Data'!$E$729:$E$1448,Calculations!$A63)</f>
        <v>1.283216794852207E-2</v>
      </c>
      <c r="C63" s="91">
        <f>SUMIFS('ReEDs Generation Data'!H$729:H$1448,'ReEDs Generation Data'!$E$729:$E$1448,Calculations!$A63)</f>
        <v>1.3101028918201883E-2</v>
      </c>
      <c r="D63" s="91">
        <f>SUMIFS('ReEDs Generation Data'!I$729:I$1448,'ReEDs Generation Data'!$E$729:$E$1448,Calculations!$A63)</f>
        <v>1.2976968311515279E-2</v>
      </c>
      <c r="E63" s="91">
        <f>SUMIFS('ReEDs Generation Data'!J$729:J$1448,'ReEDs Generation Data'!$E$729:$E$1448,Calculations!$A63)</f>
        <v>1.2857575042805904E-2</v>
      </c>
      <c r="F63" s="91">
        <f>SUMIFS('ReEDs Generation Data'!K$729:K$1448,'ReEDs Generation Data'!$E$729:$E$1448,Calculations!$A63)</f>
        <v>1.2909200642175305E-2</v>
      </c>
      <c r="G63" s="91">
        <f>SUMIFS('ReEDs Generation Data'!L$729:L$1448,'ReEDs Generation Data'!$E$729:$E$1448,Calculations!$A63)</f>
        <v>1.2962608622271971E-2</v>
      </c>
      <c r="H63" s="91">
        <f>SUMIFS('ReEDs Generation Data'!M$729:M$1448,'ReEDs Generation Data'!$E$729:$E$1448,Calculations!$A63)</f>
        <v>1.2993876132605654E-2</v>
      </c>
      <c r="I63" s="91">
        <f>SUMIFS('ReEDs Generation Data'!N$729:N$1448,'ReEDs Generation Data'!$E$729:$E$1448,Calculations!$A63)</f>
        <v>1.3025582366983568E-2</v>
      </c>
      <c r="J63" s="91">
        <f>SUMIFS('ReEDs Generation Data'!O$729:O$1448,'ReEDs Generation Data'!$E$729:$E$1448,Calculations!$A63)</f>
        <v>1.2835743665347947E-2</v>
      </c>
      <c r="K63" s="91">
        <f>SUMIFS('ReEDs Generation Data'!P$729:P$1448,'ReEDs Generation Data'!$E$729:$E$1448,Calculations!$A63)</f>
        <v>1.2655273539318569E-2</v>
      </c>
      <c r="L63" s="91">
        <f>SUMIFS('ReEDs Generation Data'!Q$729:Q$1448,'ReEDs Generation Data'!$E$729:$E$1448,Calculations!$A63)</f>
        <v>1.2708904412674617E-2</v>
      </c>
      <c r="M63" s="91">
        <f>SUMIFS('ReEDs Generation Data'!R$729:R$1448,'ReEDs Generation Data'!$E$729:$E$1448,Calculations!$A63)</f>
        <v>1.2762996158196177E-2</v>
      </c>
    </row>
    <row r="64" spans="1:33" ht="15.75" customHeight="1">
      <c r="A64" s="111" t="s">
        <v>100</v>
      </c>
      <c r="B64" s="91">
        <f>SUMIFS('ReEDs Generation Data'!G$729:G$1448,'ReEDs Generation Data'!$E$729:$E$1448,Calculations!$A64)</f>
        <v>0.331209999175476</v>
      </c>
      <c r="C64" s="91">
        <f>SUMIFS('ReEDs Generation Data'!H$729:H$1448,'ReEDs Generation Data'!$E$729:$E$1448,Calculations!$A64)</f>
        <v>0.36959588442770069</v>
      </c>
      <c r="D64" s="91">
        <f>SUMIFS('ReEDs Generation Data'!I$729:I$1448,'ReEDs Generation Data'!$E$729:$E$1448,Calculations!$A64)</f>
        <v>0.3661948936147838</v>
      </c>
      <c r="E64" s="91">
        <f>SUMIFS('ReEDs Generation Data'!J$729:J$1448,'ReEDs Generation Data'!$E$729:$E$1448,Calculations!$A64)</f>
        <v>0.36286757719253787</v>
      </c>
      <c r="F64" s="91">
        <f>SUMIFS('ReEDs Generation Data'!K$729:K$1448,'ReEDs Generation Data'!$E$729:$E$1448,Calculations!$A64)</f>
        <v>0.36122176740055612</v>
      </c>
      <c r="G64" s="91">
        <f>SUMIFS('ReEDs Generation Data'!L$729:L$1448,'ReEDs Generation Data'!$E$729:$E$1448,Calculations!$A64)</f>
        <v>0.3600165912884809</v>
      </c>
      <c r="H64" s="91">
        <f>SUMIFS('ReEDs Generation Data'!M$729:M$1448,'ReEDs Generation Data'!$E$729:$E$1448,Calculations!$A64)</f>
        <v>0.3591668402692309</v>
      </c>
      <c r="I64" s="91">
        <f>SUMIFS('ReEDs Generation Data'!N$729:N$1448,'ReEDs Generation Data'!$E$729:$E$1448,Calculations!$A64)</f>
        <v>0.35838058618507507</v>
      </c>
      <c r="J64" s="91">
        <f>SUMIFS('ReEDs Generation Data'!O$729:O$1448,'ReEDs Generation Data'!$E$729:$E$1448,Calculations!$A64)</f>
        <v>0.35333995594104783</v>
      </c>
      <c r="K64" s="91">
        <f>SUMIFS('ReEDs Generation Data'!P$729:P$1448,'ReEDs Generation Data'!$E$729:$E$1448,Calculations!$A64)</f>
        <v>0.34860215405408285</v>
      </c>
      <c r="L64" s="91">
        <f>SUMIFS('ReEDs Generation Data'!Q$729:Q$1448,'ReEDs Generation Data'!$E$729:$E$1448,Calculations!$A64)</f>
        <v>0.3470516578300496</v>
      </c>
      <c r="M64" s="91">
        <f>SUMIFS('ReEDs Generation Data'!R$729:R$1448,'ReEDs Generation Data'!$E$729:$E$1448,Calculations!$A64)</f>
        <v>0.34548863551789533</v>
      </c>
    </row>
    <row r="65" spans="1:37" ht="15.75" customHeight="1">
      <c r="A65" s="111" t="s">
        <v>102</v>
      </c>
      <c r="B65" s="91">
        <f>SUMIFS('ReEDs Generation Data'!G$729:G$1448,'ReEDs Generation Data'!$E$729:$E$1448,Calculations!$A65)</f>
        <v>1.9620782709331825E-3</v>
      </c>
      <c r="C65" s="91">
        <f>SUMIFS('ReEDs Generation Data'!H$729:H$1448,'ReEDs Generation Data'!$E$729:$E$1448,Calculations!$A65)</f>
        <v>1.978497068042422E-3</v>
      </c>
      <c r="D65" s="91">
        <f>SUMIFS('ReEDs Generation Data'!I$729:I$1448,'ReEDs Generation Data'!$E$729:$E$1448,Calculations!$A65)</f>
        <v>1.9802789886249621E-3</v>
      </c>
      <c r="E65" s="91">
        <f>SUMIFS('ReEDs Generation Data'!J$729:J$1448,'ReEDs Generation Data'!$E$729:$E$1448,Calculations!$A65)</f>
        <v>1.9825808197577992E-3</v>
      </c>
      <c r="F65" s="91">
        <f>SUMIFS('ReEDs Generation Data'!K$729:K$1448,'ReEDs Generation Data'!$E$729:$E$1448,Calculations!$A65)</f>
        <v>1.2150606463874867E-2</v>
      </c>
      <c r="G65" s="91">
        <f>SUMIFS('ReEDs Generation Data'!L$729:L$1448,'ReEDs Generation Data'!$E$729:$E$1448,Calculations!$A65)</f>
        <v>2.1148884777263677E-2</v>
      </c>
      <c r="H65" s="91">
        <f>SUMIFS('ReEDs Generation Data'!M$729:M$1448,'ReEDs Generation Data'!$E$729:$E$1448,Calculations!$A65)</f>
        <v>2.9484580013594781E-2</v>
      </c>
      <c r="I65" s="91">
        <f>SUMIFS('ReEDs Generation Data'!N$729:N$1448,'ReEDs Generation Data'!$E$729:$E$1448,Calculations!$A65)</f>
        <v>3.7673421611907579E-2</v>
      </c>
      <c r="J65" s="91">
        <f>SUMIFS('ReEDs Generation Data'!O$729:O$1448,'ReEDs Generation Data'!$E$729:$E$1448,Calculations!$A65)</f>
        <v>5.7603934724443966E-2</v>
      </c>
      <c r="K65" s="91">
        <f>SUMIFS('ReEDs Generation Data'!P$729:P$1448,'ReEDs Generation Data'!$E$729:$E$1448,Calculations!$A65)</f>
        <v>7.6828592619841526E-2</v>
      </c>
      <c r="L65" s="91">
        <f>SUMIFS('ReEDs Generation Data'!Q$729:Q$1448,'ReEDs Generation Data'!$E$729:$E$1448,Calculations!$A65)</f>
        <v>7.7534387062888566E-2</v>
      </c>
      <c r="M65" s="91">
        <f>SUMIFS('ReEDs Generation Data'!R$729:R$1448,'ReEDs Generation Data'!$E$729:$E$1448,Calculations!$A65)</f>
        <v>7.823834969155094E-2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2.0081244540834309E-6</v>
      </c>
      <c r="K67" s="91">
        <f>SUMIFS('ReEDs Generation Data'!P$729:P$1448,'ReEDs Generation Data'!$E$729:$E$1448,Calculations!$A67)</f>
        <v>3.942704832633419E-6</v>
      </c>
      <c r="L67" s="91">
        <f>SUMIFS('ReEDs Generation Data'!Q$729:Q$1448,'ReEDs Generation Data'!$E$729:$E$1448,Calculations!$A67)</f>
        <v>6.0011053678718829E-6</v>
      </c>
      <c r="M67" s="91">
        <f>SUMIFS('ReEDs Generation Data'!R$729:R$1448,'ReEDs Generation Data'!$E$729:$E$1448,Calculations!$A67)</f>
        <v>8.0771094973493564E-6</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9.6740445220962169E-4</v>
      </c>
      <c r="C70" s="91">
        <f>SUMIFS('ReEDs Generation Data'!H$729:H$1448,'ReEDs Generation Data'!$E$729:$E$1448,Calculations!$A70)</f>
        <v>7.5565437783937667E-4</v>
      </c>
      <c r="D70" s="91">
        <f>SUMIFS('ReEDs Generation Data'!I$729:I$1448,'ReEDs Generation Data'!$E$729:$E$1448,Calculations!$A70)</f>
        <v>8.6238661494827181E-4</v>
      </c>
      <c r="E70" s="91">
        <f>SUMIFS('ReEDs Generation Data'!J$729:J$1448,'ReEDs Generation Data'!$E$729:$E$1448,Calculations!$A70)</f>
        <v>9.6785724358086525E-4</v>
      </c>
      <c r="F70" s="91">
        <f>SUMIFS('ReEDs Generation Data'!K$729:K$1448,'ReEDs Generation Data'!$E$729:$E$1448,Calculations!$A70)</f>
        <v>7.5165013643169101E-4</v>
      </c>
      <c r="G70" s="91">
        <f>SUMIFS('ReEDs Generation Data'!L$729:L$1448,'ReEDs Generation Data'!$E$729:$E$1448,Calculations!$A70)</f>
        <v>5.4128856914859871E-4</v>
      </c>
      <c r="H70" s="91">
        <f>SUMIFS('ReEDs Generation Data'!M$729:M$1448,'ReEDs Generation Data'!$E$729:$E$1448,Calculations!$A70)</f>
        <v>5.074900624604604E-4</v>
      </c>
      <c r="I70" s="91">
        <f>SUMIFS('ReEDs Generation Data'!N$729:N$1448,'ReEDs Generation Data'!$E$729:$E$1448,Calculations!$A70)</f>
        <v>4.736042078753385E-4</v>
      </c>
      <c r="J70" s="91">
        <f>SUMIFS('ReEDs Generation Data'!O$729:O$1448,'ReEDs Generation Data'!$E$729:$E$1448,Calculations!$A70)</f>
        <v>4.6535636124900867E-4</v>
      </c>
      <c r="K70" s="91">
        <f>SUMIFS('ReEDs Generation Data'!P$729:P$1448,'ReEDs Generation Data'!$E$729:$E$1448,Calculations!$A70)</f>
        <v>4.5730691264305676E-4</v>
      </c>
      <c r="L70" s="91">
        <f>SUMIFS('ReEDs Generation Data'!Q$729:Q$1448,'ReEDs Generation Data'!$E$729:$E$1448,Calculations!$A70)</f>
        <v>4.1432111174058802E-4</v>
      </c>
      <c r="M70" s="91">
        <f>SUMIFS('ReEDs Generation Data'!R$729:R$1448,'ReEDs Generation Data'!$E$729:$E$1448,Calculations!$A70)</f>
        <v>3.7096974969868379E-4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8.8268439702038077E-4</v>
      </c>
      <c r="C73" s="91">
        <f>SUMIFS('ReEDs Generation Data'!H$729:H$1448,'ReEDs Generation Data'!$E$729:$E$1448,Calculations!$A73)</f>
        <v>8.8015880424149439E-4</v>
      </c>
      <c r="D73" s="91">
        <f>SUMIFS('ReEDs Generation Data'!I$729:I$1448,'ReEDs Generation Data'!$E$729:$E$1448,Calculations!$A73)</f>
        <v>8.7437130921330804E-4</v>
      </c>
      <c r="E73" s="91">
        <f>SUMIFS('ReEDs Generation Data'!J$729:J$1448,'ReEDs Generation Data'!$E$729:$E$1448,Calculations!$A73)</f>
        <v>8.6866215783668965E-4</v>
      </c>
      <c r="F73" s="91">
        <f>SUMIFS('ReEDs Generation Data'!K$729:K$1448,'ReEDs Generation Data'!$E$729:$E$1448,Calculations!$A73)</f>
        <v>8.6677207706276863E-4</v>
      </c>
      <c r="G73" s="91">
        <f>SUMIFS('ReEDs Generation Data'!L$729:L$1448,'ReEDs Generation Data'!$E$729:$E$1448,Calculations!$A73)</f>
        <v>8.6569979364481647E-4</v>
      </c>
      <c r="H73" s="91">
        <f>SUMIFS('ReEDs Generation Data'!M$729:M$1448,'ReEDs Generation Data'!$E$729:$E$1448,Calculations!$A73)</f>
        <v>8.6606621978943684E-4</v>
      </c>
      <c r="I73" s="91">
        <f>SUMIFS('ReEDs Generation Data'!N$729:N$1448,'ReEDs Generation Data'!$E$729:$E$1448,Calculations!$A73)</f>
        <v>8.6655829692637229E-4</v>
      </c>
      <c r="J73" s="91">
        <f>SUMIFS('ReEDs Generation Data'!O$729:O$1448,'ReEDs Generation Data'!$E$729:$E$1448,Calculations!$A73)</f>
        <v>8.5163248523751765E-4</v>
      </c>
      <c r="K73" s="91">
        <f>SUMIFS('ReEDs Generation Data'!P$729:P$1448,'ReEDs Generation Data'!$E$729:$E$1448,Calculations!$A73)</f>
        <v>8.3724112339432022E-4</v>
      </c>
      <c r="L73" s="91">
        <f>SUMIFS('ReEDs Generation Data'!Q$729:Q$1448,'ReEDs Generation Data'!$E$729:$E$1448,Calculations!$A73)</f>
        <v>8.403056496686887E-4</v>
      </c>
      <c r="M73" s="91">
        <f>SUMIFS('ReEDs Generation Data'!R$729:R$1448,'ReEDs Generation Data'!$E$729:$E$1448,Calculations!$A73)</f>
        <v>8.4339768833053316E-4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Nebraska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22227818</v>
      </c>
      <c r="C5" s="172">
        <f>SUMIFS(Cambium!C:C,Cambium!B:B,About!B2)</f>
        <v>22227818</v>
      </c>
      <c r="D5" s="174">
        <f>C5</f>
        <v>22227818</v>
      </c>
      <c r="E5" s="174">
        <f t="shared" ref="E5:AF5" si="0">D5</f>
        <v>22227818</v>
      </c>
      <c r="F5" s="174">
        <f t="shared" si="0"/>
        <v>22227818</v>
      </c>
      <c r="G5" s="174">
        <f t="shared" si="0"/>
        <v>22227818</v>
      </c>
      <c r="H5" s="174">
        <f t="shared" si="0"/>
        <v>22227818</v>
      </c>
      <c r="I5" s="174">
        <f t="shared" si="0"/>
        <v>22227818</v>
      </c>
      <c r="J5" s="174">
        <f t="shared" si="0"/>
        <v>22227818</v>
      </c>
      <c r="K5" s="174">
        <f t="shared" si="0"/>
        <v>22227818</v>
      </c>
      <c r="L5" s="174">
        <f t="shared" si="0"/>
        <v>22227818</v>
      </c>
      <c r="M5" s="174">
        <f t="shared" si="0"/>
        <v>22227818</v>
      </c>
      <c r="N5" s="174">
        <f t="shared" si="0"/>
        <v>22227818</v>
      </c>
      <c r="O5" s="174">
        <f t="shared" si="0"/>
        <v>22227818</v>
      </c>
      <c r="P5" s="174">
        <f t="shared" si="0"/>
        <v>22227818</v>
      </c>
      <c r="Q5" s="174">
        <f t="shared" si="0"/>
        <v>22227818</v>
      </c>
      <c r="R5" s="174">
        <f t="shared" si="0"/>
        <v>22227818</v>
      </c>
      <c r="S5" s="174">
        <f t="shared" si="0"/>
        <v>22227818</v>
      </c>
      <c r="T5" s="174">
        <f t="shared" si="0"/>
        <v>22227818</v>
      </c>
      <c r="U5" s="174">
        <f t="shared" si="0"/>
        <v>22227818</v>
      </c>
      <c r="V5" s="174">
        <f t="shared" si="0"/>
        <v>22227818</v>
      </c>
      <c r="W5" s="174">
        <f t="shared" si="0"/>
        <v>22227818</v>
      </c>
      <c r="X5" s="174">
        <f t="shared" si="0"/>
        <v>22227818</v>
      </c>
      <c r="Y5" s="174">
        <f t="shared" si="0"/>
        <v>22227818</v>
      </c>
      <c r="Z5" s="174">
        <f t="shared" si="0"/>
        <v>22227818</v>
      </c>
      <c r="AA5" s="174">
        <f t="shared" si="0"/>
        <v>22227818</v>
      </c>
      <c r="AB5" s="174">
        <f t="shared" si="0"/>
        <v>22227818</v>
      </c>
      <c r="AC5" s="174">
        <f t="shared" si="0"/>
        <v>22227818</v>
      </c>
      <c r="AD5" s="174">
        <f t="shared" si="0"/>
        <v>22227818</v>
      </c>
      <c r="AE5" s="174">
        <f t="shared" si="0"/>
        <v>22227818</v>
      </c>
      <c r="AF5" s="174">
        <f t="shared" si="0"/>
        <v>22227818</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9810938.1791810784</v>
      </c>
      <c r="C10">
        <f>D10</f>
        <v>9810938.1791810784</v>
      </c>
      <c r="D10" s="170">
        <f>SUM(D$5*SUMIFS(C$39:C$48,$B$39:$B$48,$A10),D$6*IF($B$2=TRUE,SUMIFS($B$147:$B$162,$A$147:$A$162,$A10),SUMIFS(E$125:E$140,$A$125:$A$140,$A10)))</f>
        <v>9810938.1791810784</v>
      </c>
      <c r="E10">
        <f t="shared" ref="E10:N10" si="1">SUM(E$5*SUMIFS(D$39:D$48,$B$39:$B$48,$A10),E$6*IF($B$2=TRUE,SUMIFS($B$147:$B$162,$A$147:$A$162,$A10),SUMIFS(F$125:F$140,$A$125:$A$140,$A10)))</f>
        <v>9539133.5198696181</v>
      </c>
      <c r="F10">
        <f t="shared" si="1"/>
        <v>8694334.754903622</v>
      </c>
      <c r="G10">
        <f t="shared" si="1"/>
        <v>7899082.308130675</v>
      </c>
      <c r="H10">
        <f t="shared" si="1"/>
        <v>6787176.532631062</v>
      </c>
      <c r="I10">
        <f t="shared" si="1"/>
        <v>5994636.3848476168</v>
      </c>
      <c r="J10">
        <f t="shared" si="1"/>
        <v>4416204.4081280828</v>
      </c>
      <c r="K10">
        <f t="shared" si="1"/>
        <v>4208707.7753553251</v>
      </c>
      <c r="L10">
        <f t="shared" si="1"/>
        <v>3941860.376552979</v>
      </c>
      <c r="M10">
        <f t="shared" si="1"/>
        <v>3941860.376552979</v>
      </c>
      <c r="N10">
        <f t="shared" si="1"/>
        <v>3941860.376552979</v>
      </c>
      <c r="O10">
        <f t="shared" ref="O10:AE10" si="2">SUM(O$5*SUMIFS(N$39:N$48,$B$39:$B$48,$A10),O$6*IF($B$2=TRUE,SUMIFS($B$147:$B$162,$A$147:$A$162,$A10),SUMIFS(P$125:P$140,$A$125:$A$140,$A10)))</f>
        <v>3941860.376552979</v>
      </c>
      <c r="P10">
        <f t="shared" si="2"/>
        <v>3941860.376552979</v>
      </c>
      <c r="Q10">
        <f t="shared" si="2"/>
        <v>3941860.376552979</v>
      </c>
      <c r="R10">
        <f t="shared" si="2"/>
        <v>3941860.376552979</v>
      </c>
      <c r="S10">
        <f t="shared" si="2"/>
        <v>3941860.376552979</v>
      </c>
      <c r="T10">
        <f t="shared" si="2"/>
        <v>3941860.376552979</v>
      </c>
      <c r="U10">
        <f t="shared" si="2"/>
        <v>3941860.376552979</v>
      </c>
      <c r="V10">
        <f t="shared" si="2"/>
        <v>3941860.376552979</v>
      </c>
      <c r="W10">
        <f t="shared" si="2"/>
        <v>3941860.376552979</v>
      </c>
      <c r="X10">
        <f t="shared" si="2"/>
        <v>3941860.376552979</v>
      </c>
      <c r="Y10">
        <f t="shared" si="2"/>
        <v>3941860.376552979</v>
      </c>
      <c r="Z10">
        <f t="shared" si="2"/>
        <v>3941860.376552979</v>
      </c>
      <c r="AA10">
        <f t="shared" si="2"/>
        <v>3941860.376552979</v>
      </c>
      <c r="AB10">
        <f t="shared" si="2"/>
        <v>3941860.376552979</v>
      </c>
      <c r="AC10">
        <f t="shared" si="2"/>
        <v>3941860.376552979</v>
      </c>
      <c r="AD10">
        <f t="shared" si="2"/>
        <v>3941860.376552979</v>
      </c>
      <c r="AE10">
        <f t="shared" si="2"/>
        <v>3941860.376552979</v>
      </c>
      <c r="AF10">
        <f>SUM(AF$5*SUMIFS(AE$39:AE$48,$B$39:$B$48,$A10),AF$6*IF($B$2=TRUE,SUMIFS($B$147:$B$162,$A$147:$A$162,$A10),SUMIFS(AG$125:AG$140,$A$125:$A$140,$A10)))</f>
        <v>3941860.376552979</v>
      </c>
    </row>
    <row r="11" spans="1:32">
      <c r="A11" s="100" t="s">
        <v>347</v>
      </c>
      <c r="B11">
        <f t="shared" ref="B11:B33" si="3">D11</f>
        <v>1566917.6722768201</v>
      </c>
      <c r="C11">
        <f t="shared" ref="C11:C33" si="4">D11</f>
        <v>1566917.6722768201</v>
      </c>
      <c r="D11" s="170">
        <f t="shared" ref="D11:D33" si="5">SUM(D$5*SUMIFS(C$39:C$48,$B$39:$B$48,$A11),D$6*IF($B$2=TRUE,SUMIFS($B$147:$B$162,$A$147:$A$162,$A11),SUMIFS(E$125:E$140,$A$125:$A$140,$A11)))</f>
        <v>1566917.6722768201</v>
      </c>
      <c r="E11">
        <f t="shared" ref="E11:N11" si="6">SUM(E$5*SUMIFS(D$39:D$48,$B$39:$B$48,$A11),E$6*IF($B$2=TRUE,SUMIFS($B$147:$B$162,$A$147:$A$162,$A11),SUMIFS(F$125:F$140,$A$125:$A$140,$A11)))</f>
        <v>1519844.7191009384</v>
      </c>
      <c r="F11">
        <f t="shared" si="6"/>
        <v>1399660.8601906279</v>
      </c>
      <c r="G11">
        <f t="shared" si="6"/>
        <v>1111126.8476001502</v>
      </c>
      <c r="H11">
        <f t="shared" si="6"/>
        <v>975753.03100866941</v>
      </c>
      <c r="I11">
        <f t="shared" si="6"/>
        <v>744560.62674656918</v>
      </c>
      <c r="J11">
        <f t="shared" si="6"/>
        <v>423315.72882989614</v>
      </c>
      <c r="K11">
        <f t="shared" si="6"/>
        <v>269828.25936985447</v>
      </c>
      <c r="L11">
        <f t="shared" si="6"/>
        <v>166934.56117566105</v>
      </c>
      <c r="M11">
        <f t="shared" si="6"/>
        <v>166934.56117566105</v>
      </c>
      <c r="N11">
        <f t="shared" si="6"/>
        <v>166934.56117566105</v>
      </c>
      <c r="O11">
        <f t="shared" ref="O11:AF11" si="7">SUM(O$5*SUMIFS(N$39:N$48,$B$39:$B$48,$A11),O$6*IF($B$2=TRUE,SUMIFS($B$147:$B$162,$A$147:$A$162,$A11),SUMIFS(P$125:P$140,$A$125:$A$140,$A11)))</f>
        <v>166934.56117566105</v>
      </c>
      <c r="P11">
        <f t="shared" si="7"/>
        <v>166934.56117566105</v>
      </c>
      <c r="Q11">
        <f t="shared" si="7"/>
        <v>166934.56117566105</v>
      </c>
      <c r="R11">
        <f t="shared" si="7"/>
        <v>166934.56117566105</v>
      </c>
      <c r="S11">
        <f t="shared" si="7"/>
        <v>166934.56117566105</v>
      </c>
      <c r="T11">
        <f t="shared" si="7"/>
        <v>166934.56117566105</v>
      </c>
      <c r="U11">
        <f t="shared" si="7"/>
        <v>166934.56117566105</v>
      </c>
      <c r="V11">
        <f t="shared" si="7"/>
        <v>166934.56117566105</v>
      </c>
      <c r="W11">
        <f t="shared" si="7"/>
        <v>166934.56117566105</v>
      </c>
      <c r="X11">
        <f t="shared" si="7"/>
        <v>166934.56117566105</v>
      </c>
      <c r="Y11">
        <f t="shared" si="7"/>
        <v>166934.56117566105</v>
      </c>
      <c r="Z11">
        <f t="shared" si="7"/>
        <v>166934.56117566105</v>
      </c>
      <c r="AA11">
        <f t="shared" si="7"/>
        <v>166934.56117566105</v>
      </c>
      <c r="AB11">
        <f t="shared" si="7"/>
        <v>166934.56117566105</v>
      </c>
      <c r="AC11">
        <f t="shared" si="7"/>
        <v>166934.56117566105</v>
      </c>
      <c r="AD11">
        <f t="shared" si="7"/>
        <v>166934.56117566105</v>
      </c>
      <c r="AE11">
        <f t="shared" si="7"/>
        <v>166934.56117566105</v>
      </c>
      <c r="AF11">
        <f t="shared" si="7"/>
        <v>166934.56117566105</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944072.85547759722</v>
      </c>
      <c r="C13">
        <f t="shared" si="4"/>
        <v>944072.85547759722</v>
      </c>
      <c r="D13" s="170">
        <f t="shared" si="5"/>
        <v>944072.85547759722</v>
      </c>
      <c r="E13">
        <f t="shared" ref="E13:N13" si="10">SUM(E$5*SUMIFS(D$39:D$48,$B$39:$B$48,$A13),E$6*IF($B$2=TRUE,SUMIFS($B$147:$B$162,$A$147:$A$162,$A13),SUMIFS(F$125:F$140,$A$125:$A$140,$A13)))</f>
        <v>945589.8922728505</v>
      </c>
      <c r="F13">
        <f t="shared" si="10"/>
        <v>954449.41483198537</v>
      </c>
      <c r="G13">
        <f t="shared" si="10"/>
        <v>966246.89831448381</v>
      </c>
      <c r="H13">
        <f t="shared" si="10"/>
        <v>917058.16947402502</v>
      </c>
      <c r="I13">
        <f t="shared" si="10"/>
        <v>944211.6618372096</v>
      </c>
      <c r="J13">
        <f t="shared" si="10"/>
        <v>821449.08334051073</v>
      </c>
      <c r="K13">
        <f t="shared" si="10"/>
        <v>731912.49016576493</v>
      </c>
      <c r="L13">
        <f t="shared" si="10"/>
        <v>644520.10670948471</v>
      </c>
      <c r="M13">
        <f t="shared" si="10"/>
        <v>644520.10670948471</v>
      </c>
      <c r="N13">
        <f t="shared" si="10"/>
        <v>644520.10670948471</v>
      </c>
      <c r="O13">
        <f t="shared" ref="O13:AF13" si="11">SUM(O$5*SUMIFS(N$39:N$48,$B$39:$B$48,$A13),O$6*IF($B$2=TRUE,SUMIFS($B$147:$B$162,$A$147:$A$162,$A13),SUMIFS(P$125:P$140,$A$125:$A$140,$A13)))</f>
        <v>644520.10670948471</v>
      </c>
      <c r="P13">
        <f t="shared" si="11"/>
        <v>644520.10670948471</v>
      </c>
      <c r="Q13">
        <f t="shared" si="11"/>
        <v>644520.10670948471</v>
      </c>
      <c r="R13">
        <f t="shared" si="11"/>
        <v>644520.10670948471</v>
      </c>
      <c r="S13">
        <f t="shared" si="11"/>
        <v>644520.10670948471</v>
      </c>
      <c r="T13">
        <f t="shared" si="11"/>
        <v>644520.10670948471</v>
      </c>
      <c r="U13">
        <f t="shared" si="11"/>
        <v>644520.10670948471</v>
      </c>
      <c r="V13">
        <f t="shared" si="11"/>
        <v>644520.10670948471</v>
      </c>
      <c r="W13">
        <f t="shared" si="11"/>
        <v>644520.10670948471</v>
      </c>
      <c r="X13">
        <f t="shared" si="11"/>
        <v>644520.10670948471</v>
      </c>
      <c r="Y13">
        <f t="shared" si="11"/>
        <v>644520.10670948471</v>
      </c>
      <c r="Z13">
        <f t="shared" si="11"/>
        <v>644520.10670948471</v>
      </c>
      <c r="AA13">
        <f t="shared" si="11"/>
        <v>644520.10670948471</v>
      </c>
      <c r="AB13">
        <f t="shared" si="11"/>
        <v>644520.10670948471</v>
      </c>
      <c r="AC13">
        <f t="shared" si="11"/>
        <v>644520.10670948471</v>
      </c>
      <c r="AD13">
        <f t="shared" si="11"/>
        <v>644520.10670948471</v>
      </c>
      <c r="AE13">
        <f t="shared" si="11"/>
        <v>644520.10670948471</v>
      </c>
      <c r="AF13">
        <f t="shared" si="11"/>
        <v>644520.10670948471</v>
      </c>
    </row>
    <row r="14" spans="1:32">
      <c r="A14" s="100" t="s">
        <v>101</v>
      </c>
      <c r="B14">
        <f t="shared" si="3"/>
        <v>937891.33025742392</v>
      </c>
      <c r="C14">
        <f t="shared" si="4"/>
        <v>937891.33025742392</v>
      </c>
      <c r="D14" s="170">
        <f t="shared" si="5"/>
        <v>937891.33025742392</v>
      </c>
      <c r="E14">
        <f t="shared" ref="E14:N14" si="12">SUM(E$5*SUMIFS(D$39:D$48,$B$39:$B$48,$A14),E$6*IF($B$2=TRUE,SUMIFS($B$147:$B$162,$A$147:$A$162,$A14),SUMIFS(F$125:F$140,$A$125:$A$140,$A14)))</f>
        <v>970592.69462205353</v>
      </c>
      <c r="F14">
        <f t="shared" si="12"/>
        <v>938270.34475421463</v>
      </c>
      <c r="G14">
        <f t="shared" si="12"/>
        <v>967390.42449825769</v>
      </c>
      <c r="H14">
        <f t="shared" si="12"/>
        <v>960179.90401659801</v>
      </c>
      <c r="I14">
        <f t="shared" si="12"/>
        <v>937725.68302863452</v>
      </c>
      <c r="J14">
        <f t="shared" si="12"/>
        <v>803546.30549923249</v>
      </c>
      <c r="K14">
        <f t="shared" si="12"/>
        <v>631483.30467321654</v>
      </c>
      <c r="L14">
        <f t="shared" si="12"/>
        <v>597134.60962470516</v>
      </c>
      <c r="M14">
        <f t="shared" si="12"/>
        <v>597134.60962470516</v>
      </c>
      <c r="N14">
        <f t="shared" si="12"/>
        <v>597134.60962470516</v>
      </c>
      <c r="O14">
        <f t="shared" ref="O14:AF14" si="13">SUM(O$5*SUMIFS(N$39:N$48,$B$39:$B$48,$A14),O$6*IF($B$2=TRUE,SUMIFS($B$147:$B$162,$A$147:$A$162,$A14),SUMIFS(P$125:P$140,$A$125:$A$140,$A14)))</f>
        <v>597134.60962470516</v>
      </c>
      <c r="P14">
        <f t="shared" si="13"/>
        <v>597134.60962470516</v>
      </c>
      <c r="Q14">
        <f t="shared" si="13"/>
        <v>597134.60962470516</v>
      </c>
      <c r="R14">
        <f t="shared" si="13"/>
        <v>597134.60962470516</v>
      </c>
      <c r="S14">
        <f t="shared" si="13"/>
        <v>597134.60962470516</v>
      </c>
      <c r="T14">
        <f t="shared" si="13"/>
        <v>597134.60962470516</v>
      </c>
      <c r="U14">
        <f t="shared" si="13"/>
        <v>597134.60962470516</v>
      </c>
      <c r="V14">
        <f t="shared" si="13"/>
        <v>597134.60962470516</v>
      </c>
      <c r="W14">
        <f t="shared" si="13"/>
        <v>597134.60962470516</v>
      </c>
      <c r="X14">
        <f t="shared" si="13"/>
        <v>597134.60962470516</v>
      </c>
      <c r="Y14">
        <f t="shared" si="13"/>
        <v>597134.60962470516</v>
      </c>
      <c r="Z14">
        <f t="shared" si="13"/>
        <v>597134.60962470516</v>
      </c>
      <c r="AA14">
        <f t="shared" si="13"/>
        <v>597134.60962470516</v>
      </c>
      <c r="AB14">
        <f t="shared" si="13"/>
        <v>597134.60962470516</v>
      </c>
      <c r="AC14">
        <f t="shared" si="13"/>
        <v>597134.60962470516</v>
      </c>
      <c r="AD14">
        <f t="shared" si="13"/>
        <v>597134.60962470516</v>
      </c>
      <c r="AE14">
        <f t="shared" si="13"/>
        <v>597134.60962470516</v>
      </c>
      <c r="AF14">
        <f t="shared" si="13"/>
        <v>597134.60962470516</v>
      </c>
    </row>
    <row r="15" spans="1:32">
      <c r="A15" s="100" t="s">
        <v>100</v>
      </c>
      <c r="B15">
        <f t="shared" si="3"/>
        <v>8827119.1004089341</v>
      </c>
      <c r="C15">
        <f t="shared" si="4"/>
        <v>8827119.1004089341</v>
      </c>
      <c r="D15" s="170">
        <f t="shared" si="5"/>
        <v>8827119.1004089341</v>
      </c>
      <c r="E15">
        <f t="shared" ref="E15:N15" si="14">SUM(E$5*SUMIFS(D$39:D$48,$B$39:$B$48,$A15),E$6*IF($B$2=TRUE,SUMIFS($B$147:$B$162,$A$147:$A$162,$A15),SUMIFS(F$125:F$140,$A$125:$A$140,$A15)))</f>
        <v>9007130.7552459333</v>
      </c>
      <c r="F15">
        <f t="shared" si="14"/>
        <v>9654857.2327572834</v>
      </c>
      <c r="G15">
        <f t="shared" si="14"/>
        <v>10461989.985016281</v>
      </c>
      <c r="H15">
        <f t="shared" si="14"/>
        <v>11358638.247549521</v>
      </c>
      <c r="I15">
        <f t="shared" si="14"/>
        <v>12286043.643677281</v>
      </c>
      <c r="J15">
        <f t="shared" si="14"/>
        <v>14036478.346605487</v>
      </c>
      <c r="K15">
        <f t="shared" si="14"/>
        <v>14697848.341294663</v>
      </c>
      <c r="L15">
        <f t="shared" si="14"/>
        <v>15078510.949855575</v>
      </c>
      <c r="M15">
        <f t="shared" si="14"/>
        <v>15078510.949855575</v>
      </c>
      <c r="N15">
        <f t="shared" si="14"/>
        <v>15078510.949855575</v>
      </c>
      <c r="O15">
        <f t="shared" ref="O15:AF15" si="15">SUM(O$5*SUMIFS(N$39:N$48,$B$39:$B$48,$A15),O$6*IF($B$2=TRUE,SUMIFS($B$147:$B$162,$A$147:$A$162,$A15),SUMIFS(P$125:P$140,$A$125:$A$140,$A15)))</f>
        <v>15078510.949855575</v>
      </c>
      <c r="P15">
        <f t="shared" si="15"/>
        <v>15078510.949855575</v>
      </c>
      <c r="Q15">
        <f t="shared" si="15"/>
        <v>15078510.949855575</v>
      </c>
      <c r="R15">
        <f t="shared" si="15"/>
        <v>15078510.949855575</v>
      </c>
      <c r="S15">
        <f t="shared" si="15"/>
        <v>15078510.949855575</v>
      </c>
      <c r="T15">
        <f t="shared" si="15"/>
        <v>15078510.949855575</v>
      </c>
      <c r="U15">
        <f t="shared" si="15"/>
        <v>15078510.949855575</v>
      </c>
      <c r="V15">
        <f t="shared" si="15"/>
        <v>15078510.949855575</v>
      </c>
      <c r="W15">
        <f t="shared" si="15"/>
        <v>15078510.949855575</v>
      </c>
      <c r="X15">
        <f t="shared" si="15"/>
        <v>15078510.949855575</v>
      </c>
      <c r="Y15">
        <f t="shared" si="15"/>
        <v>15078510.949855575</v>
      </c>
      <c r="Z15">
        <f t="shared" si="15"/>
        <v>15078510.949855575</v>
      </c>
      <c r="AA15">
        <f t="shared" si="15"/>
        <v>15078510.949855575</v>
      </c>
      <c r="AB15">
        <f t="shared" si="15"/>
        <v>15078510.949855575</v>
      </c>
      <c r="AC15">
        <f t="shared" si="15"/>
        <v>15078510.949855575</v>
      </c>
      <c r="AD15">
        <f t="shared" si="15"/>
        <v>15078510.949855575</v>
      </c>
      <c r="AE15">
        <f t="shared" si="15"/>
        <v>15078510.949855575</v>
      </c>
      <c r="AF15">
        <f t="shared" si="15"/>
        <v>15078510.949855575</v>
      </c>
    </row>
    <row r="16" spans="1:32">
      <c r="A16" s="100" t="s">
        <v>102</v>
      </c>
      <c r="B16">
        <f t="shared" si="3"/>
        <v>86613.552100085217</v>
      </c>
      <c r="C16">
        <f t="shared" si="4"/>
        <v>86613.552100085217</v>
      </c>
      <c r="D16" s="170">
        <f t="shared" si="5"/>
        <v>86613.552100085217</v>
      </c>
      <c r="E16">
        <f t="shared" ref="E16:N16" si="16">SUM(E$5*SUMIFS(D$39:D$48,$B$39:$B$48,$A16),E$6*IF($B$2=TRUE,SUMIFS($B$147:$B$162,$A$147:$A$162,$A16),SUMIFS(F$125:F$140,$A$125:$A$140,$A16)))</f>
        <v>160521.63599274159</v>
      </c>
      <c r="F16">
        <f t="shared" si="16"/>
        <v>522450.32244934927</v>
      </c>
      <c r="G16">
        <f t="shared" si="16"/>
        <v>783607.39727701712</v>
      </c>
      <c r="H16">
        <f t="shared" si="16"/>
        <v>1183692.9434233841</v>
      </c>
      <c r="I16">
        <f t="shared" si="16"/>
        <v>1252849.306631064</v>
      </c>
      <c r="J16">
        <f t="shared" si="16"/>
        <v>1656462.020882762</v>
      </c>
      <c r="K16">
        <f t="shared" si="16"/>
        <v>1625027.7790318097</v>
      </c>
      <c r="L16">
        <f t="shared" si="16"/>
        <v>1731293.5964072708</v>
      </c>
      <c r="M16">
        <f t="shared" si="16"/>
        <v>1731293.5964072708</v>
      </c>
      <c r="N16">
        <f t="shared" si="16"/>
        <v>1731293.5964072708</v>
      </c>
      <c r="O16">
        <f t="shared" ref="O16:AF16" si="17">SUM(O$5*SUMIFS(N$39:N$48,$B$39:$B$48,$A16),O$6*IF($B$2=TRUE,SUMIFS($B$147:$B$162,$A$147:$A$162,$A16),SUMIFS(P$125:P$140,$A$125:$A$140,$A16)))</f>
        <v>1731293.5964072708</v>
      </c>
      <c r="P16">
        <f t="shared" si="17"/>
        <v>1731293.5964072708</v>
      </c>
      <c r="Q16">
        <f t="shared" si="17"/>
        <v>1731293.5964072708</v>
      </c>
      <c r="R16">
        <f t="shared" si="17"/>
        <v>1731293.5964072708</v>
      </c>
      <c r="S16">
        <f t="shared" si="17"/>
        <v>1731293.5964072708</v>
      </c>
      <c r="T16">
        <f t="shared" si="17"/>
        <v>1731293.5964072708</v>
      </c>
      <c r="U16">
        <f t="shared" si="17"/>
        <v>1731293.5964072708</v>
      </c>
      <c r="V16">
        <f t="shared" si="17"/>
        <v>1731293.5964072708</v>
      </c>
      <c r="W16">
        <f t="shared" si="17"/>
        <v>1731293.5964072708</v>
      </c>
      <c r="X16">
        <f t="shared" si="17"/>
        <v>1731293.5964072708</v>
      </c>
      <c r="Y16">
        <f t="shared" si="17"/>
        <v>1731293.5964072708</v>
      </c>
      <c r="Z16">
        <f t="shared" si="17"/>
        <v>1731293.5964072708</v>
      </c>
      <c r="AA16">
        <f t="shared" si="17"/>
        <v>1731293.5964072708</v>
      </c>
      <c r="AB16">
        <f t="shared" si="17"/>
        <v>1731293.5964072708</v>
      </c>
      <c r="AC16">
        <f t="shared" si="17"/>
        <v>1731293.5964072708</v>
      </c>
      <c r="AD16">
        <f t="shared" si="17"/>
        <v>1731293.5964072708</v>
      </c>
      <c r="AE16">
        <f t="shared" si="17"/>
        <v>1731293.5964072708</v>
      </c>
      <c r="AF16">
        <f t="shared" si="17"/>
        <v>1731293.5964072708</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15164.543424824329</v>
      </c>
      <c r="C18">
        <f t="shared" si="4"/>
        <v>15164.543424824329</v>
      </c>
      <c r="D18" s="170">
        <f t="shared" si="5"/>
        <v>15164.543424824329</v>
      </c>
      <c r="E18">
        <f t="shared" ref="E18:N18" si="20">SUM(E$5*SUMIFS(D$39:D$48,$B$39:$B$48,$A18),E$6*IF($B$2=TRUE,SUMIFS($B$147:$B$162,$A$147:$A$162,$A18),SUMIFS(F$125:F$140,$A$125:$A$140,$A18)))</f>
        <v>14850.343169046553</v>
      </c>
      <c r="F18">
        <f t="shared" si="20"/>
        <v>13731.909846536513</v>
      </c>
      <c r="G18">
        <f t="shared" si="20"/>
        <v>12969.33092307448</v>
      </c>
      <c r="H18">
        <f t="shared" si="20"/>
        <v>12561.3662363282</v>
      </c>
      <c r="I18">
        <f t="shared" si="20"/>
        <v>12353.725384089279</v>
      </c>
      <c r="J18">
        <f t="shared" si="20"/>
        <v>11471.227877141297</v>
      </c>
      <c r="K18">
        <f t="shared" si="20"/>
        <v>10350.690630483379</v>
      </c>
      <c r="L18">
        <f t="shared" si="20"/>
        <v>9678.452226972071</v>
      </c>
      <c r="M18">
        <f t="shared" si="20"/>
        <v>9678.452226972071</v>
      </c>
      <c r="N18">
        <f t="shared" si="20"/>
        <v>9678.452226972071</v>
      </c>
      <c r="O18">
        <f t="shared" ref="O18:AF18" si="21">SUM(O$5*SUMIFS(N$39:N$48,$B$39:$B$48,$A18),O$6*IF($B$2=TRUE,SUMIFS($B$147:$B$162,$A$147:$A$162,$A18),SUMIFS(P$125:P$140,$A$125:$A$140,$A18)))</f>
        <v>9678.452226972071</v>
      </c>
      <c r="P18">
        <f t="shared" si="21"/>
        <v>9678.452226972071</v>
      </c>
      <c r="Q18">
        <f t="shared" si="21"/>
        <v>9678.452226972071</v>
      </c>
      <c r="R18">
        <f t="shared" si="21"/>
        <v>9678.452226972071</v>
      </c>
      <c r="S18">
        <f t="shared" si="21"/>
        <v>9678.452226972071</v>
      </c>
      <c r="T18">
        <f t="shared" si="21"/>
        <v>9678.452226972071</v>
      </c>
      <c r="U18">
        <f t="shared" si="21"/>
        <v>9678.452226972071</v>
      </c>
      <c r="V18">
        <f t="shared" si="21"/>
        <v>9678.452226972071</v>
      </c>
      <c r="W18">
        <f t="shared" si="21"/>
        <v>9678.452226972071</v>
      </c>
      <c r="X18">
        <f t="shared" si="21"/>
        <v>9678.452226972071</v>
      </c>
      <c r="Y18">
        <f t="shared" si="21"/>
        <v>9678.452226972071</v>
      </c>
      <c r="Z18">
        <f t="shared" si="21"/>
        <v>9678.452226972071</v>
      </c>
      <c r="AA18">
        <f t="shared" si="21"/>
        <v>9678.452226972071</v>
      </c>
      <c r="AB18">
        <f t="shared" si="21"/>
        <v>9678.452226972071</v>
      </c>
      <c r="AC18">
        <f t="shared" si="21"/>
        <v>9678.452226972071</v>
      </c>
      <c r="AD18">
        <f t="shared" si="21"/>
        <v>9678.452226972071</v>
      </c>
      <c r="AE18">
        <f t="shared" si="21"/>
        <v>9678.452226972071</v>
      </c>
      <c r="AF18">
        <f t="shared" si="21"/>
        <v>9678.452226972071</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39100.766873233319</v>
      </c>
      <c r="C20">
        <f t="shared" si="4"/>
        <v>39100.766873233319</v>
      </c>
      <c r="D20" s="170">
        <f t="shared" si="5"/>
        <v>39100.766873233319</v>
      </c>
      <c r="E20">
        <f t="shared" ref="E20:N20" si="24">SUM(E$5*SUMIFS(D$39:D$48,$B$39:$B$48,$A20),E$6*IF($B$2=TRUE,SUMIFS($B$147:$B$162,$A$147:$A$162,$A20),SUMIFS(F$125:F$140,$A$125:$A$140,$A20)))</f>
        <v>70154.439726812634</v>
      </c>
      <c r="F20">
        <f t="shared" si="24"/>
        <v>50063.160266376093</v>
      </c>
      <c r="G20">
        <f t="shared" si="24"/>
        <v>25404.808240054717</v>
      </c>
      <c r="H20">
        <f t="shared" si="24"/>
        <v>32757.805660408627</v>
      </c>
      <c r="I20">
        <f t="shared" si="24"/>
        <v>55436.967847532855</v>
      </c>
      <c r="J20">
        <f t="shared" si="24"/>
        <v>58890.878836885408</v>
      </c>
      <c r="K20">
        <f t="shared" si="24"/>
        <v>52659.35947887873</v>
      </c>
      <c r="L20">
        <f t="shared" si="24"/>
        <v>57885.347447350316</v>
      </c>
      <c r="M20">
        <f t="shared" si="24"/>
        <v>57885.347447350316</v>
      </c>
      <c r="N20">
        <f t="shared" si="24"/>
        <v>57885.347447350316</v>
      </c>
      <c r="O20">
        <f t="shared" ref="O20:AF20" si="25">SUM(O$5*SUMIFS(N$39:N$48,$B$39:$B$48,$A20),O$6*IF($B$2=TRUE,SUMIFS($B$147:$B$162,$A$147:$A$162,$A20),SUMIFS(P$125:P$140,$A$125:$A$140,$A20)))</f>
        <v>57885.347447350316</v>
      </c>
      <c r="P20">
        <f t="shared" si="25"/>
        <v>57885.347447350316</v>
      </c>
      <c r="Q20">
        <f t="shared" si="25"/>
        <v>57885.347447350316</v>
      </c>
      <c r="R20">
        <f t="shared" si="25"/>
        <v>57885.347447350316</v>
      </c>
      <c r="S20">
        <f t="shared" si="25"/>
        <v>57885.347447350316</v>
      </c>
      <c r="T20">
        <f t="shared" si="25"/>
        <v>57885.347447350316</v>
      </c>
      <c r="U20">
        <f t="shared" si="25"/>
        <v>57885.347447350316</v>
      </c>
      <c r="V20">
        <f t="shared" si="25"/>
        <v>57885.347447350316</v>
      </c>
      <c r="W20">
        <f t="shared" si="25"/>
        <v>57885.347447350316</v>
      </c>
      <c r="X20">
        <f t="shared" si="25"/>
        <v>57885.347447350316</v>
      </c>
      <c r="Y20">
        <f t="shared" si="25"/>
        <v>57885.347447350316</v>
      </c>
      <c r="Z20">
        <f t="shared" si="25"/>
        <v>57885.347447350316</v>
      </c>
      <c r="AA20">
        <f t="shared" si="25"/>
        <v>57885.347447350316</v>
      </c>
      <c r="AB20">
        <f t="shared" si="25"/>
        <v>57885.347447350316</v>
      </c>
      <c r="AC20">
        <f t="shared" si="25"/>
        <v>57885.347447350316</v>
      </c>
      <c r="AD20">
        <f t="shared" si="25"/>
        <v>57885.347447350316</v>
      </c>
      <c r="AE20">
        <f t="shared" si="25"/>
        <v>57885.347447350316</v>
      </c>
      <c r="AF20">
        <f t="shared" si="25"/>
        <v>57885.347447350316</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6.8223266111070054E-4</v>
      </c>
      <c r="D39">
        <f>SUMPRODUCT(P$57:P$106,$B$57:$B$106)</f>
        <v>6.6809720904888431E-4</v>
      </c>
      <c r="E39">
        <f>SUMPRODUCT(AB$57:AB$106,$B$57:$B$106)</f>
        <v>6.1778037981670148E-4</v>
      </c>
      <c r="F39">
        <f>SUMPRODUCT(AN$57:AN$106,$B$57:$B$106)</f>
        <v>5.8347296721047829E-4</v>
      </c>
      <c r="G39">
        <f>SUMPRODUCT(AZ$57:AZ$106,$B$57:$B$106)</f>
        <v>5.6511917797456325E-4</v>
      </c>
      <c r="H39">
        <f>SUMPRODUCT(BL$57:BL$106,$B$57:$B$106)</f>
        <v>5.5577769190341935E-4</v>
      </c>
      <c r="I39">
        <f>SUMPRODUCT(BX$57:BX$106,$B$57:$B$106)</f>
        <v>5.1607530154967516E-4</v>
      </c>
      <c r="J39">
        <f>SUMPRODUCT(CJ$57:CJ$106,$B$57:$B$106)</f>
        <v>4.6566381956534729E-4</v>
      </c>
      <c r="K39">
        <f>SUMPRODUCT(CV$57:CV$106,$B$57:$B$106)</f>
        <v>4.3542070692553227E-4</v>
      </c>
      <c r="L39" s="156">
        <f>K39</f>
        <v>4.3542070692553227E-4</v>
      </c>
      <c r="M39" s="156">
        <f t="shared" ref="M39:AE50" si="53">L39</f>
        <v>4.3542070692553227E-4</v>
      </c>
      <c r="N39" s="156">
        <f t="shared" si="53"/>
        <v>4.3542070692553227E-4</v>
      </c>
      <c r="O39" s="156">
        <f t="shared" si="53"/>
        <v>4.3542070692553227E-4</v>
      </c>
      <c r="P39" s="156">
        <f t="shared" si="53"/>
        <v>4.3542070692553227E-4</v>
      </c>
      <c r="Q39" s="156">
        <f t="shared" si="53"/>
        <v>4.3542070692553227E-4</v>
      </c>
      <c r="R39" s="156">
        <f t="shared" si="53"/>
        <v>4.3542070692553227E-4</v>
      </c>
      <c r="S39" s="156">
        <f t="shared" si="53"/>
        <v>4.3542070692553227E-4</v>
      </c>
      <c r="T39" s="156">
        <f t="shared" si="53"/>
        <v>4.3542070692553227E-4</v>
      </c>
      <c r="U39" s="156">
        <f t="shared" si="53"/>
        <v>4.3542070692553227E-4</v>
      </c>
      <c r="V39" s="156">
        <f t="shared" si="53"/>
        <v>4.3542070692553227E-4</v>
      </c>
      <c r="W39" s="156">
        <f t="shared" si="53"/>
        <v>4.3542070692553227E-4</v>
      </c>
      <c r="X39" s="156">
        <f t="shared" si="53"/>
        <v>4.3542070692553227E-4</v>
      </c>
      <c r="Y39" s="156">
        <f t="shared" si="53"/>
        <v>4.3542070692553227E-4</v>
      </c>
      <c r="Z39" s="156">
        <f t="shared" si="53"/>
        <v>4.3542070692553227E-4</v>
      </c>
      <c r="AA39" s="156">
        <f t="shared" si="53"/>
        <v>4.3542070692553227E-4</v>
      </c>
      <c r="AB39" s="156">
        <f t="shared" si="53"/>
        <v>4.3542070692553227E-4</v>
      </c>
      <c r="AC39" s="156">
        <f t="shared" si="53"/>
        <v>4.3542070692553227E-4</v>
      </c>
      <c r="AD39" s="156">
        <f t="shared" si="53"/>
        <v>4.3542070692553227E-4</v>
      </c>
      <c r="AE39" s="156">
        <f t="shared" si="53"/>
        <v>4.3542070692553227E-4</v>
      </c>
    </row>
    <row r="40" spans="1:32">
      <c r="B40" s="2" t="s">
        <v>98</v>
      </c>
      <c r="C40">
        <f>SUMPRODUCT(E57:E106,$B$57:$B$106)</f>
        <v>0.44138107389493103</v>
      </c>
      <c r="D40">
        <f>SUMPRODUCT(Q$57:Q$106,$B$57:$B$106)</f>
        <v>0.42915294339145743</v>
      </c>
      <c r="E40">
        <f>SUMPRODUCT(AC$57:AC$106,$B$57:$B$106)</f>
        <v>0.39114656935303421</v>
      </c>
      <c r="F40">
        <f>SUMPRODUCT(AO$57:AO$106,$B$57:$B$106)</f>
        <v>0.35536921834300944</v>
      </c>
      <c r="G40">
        <f>SUMPRODUCT(BA$57:BA$106,$B$57:$B$106)</f>
        <v>0.30534605477834403</v>
      </c>
      <c r="H40">
        <f>SUMPRODUCT(BM$57:BM$106,$B$57:$B$106)</f>
        <v>0.26969072649630371</v>
      </c>
      <c r="I40">
        <f>SUMPRODUCT(BY$57:BY$106,$B$57:$B$106)</f>
        <v>0.19867916896422683</v>
      </c>
      <c r="J40">
        <f>SUMPRODUCT(CK$57:CK$106,$B$57:$B$106)</f>
        <v>0.18934417113525606</v>
      </c>
      <c r="K40">
        <f>SUMPRODUCT(CW$57:CW$106,$B$57:$B$106)</f>
        <v>0.17733906119588433</v>
      </c>
      <c r="L40" s="156">
        <f t="shared" ref="L40:AA50" si="54">K40</f>
        <v>0.17733906119588433</v>
      </c>
      <c r="M40" s="156">
        <f t="shared" si="54"/>
        <v>0.17733906119588433</v>
      </c>
      <c r="N40" s="156">
        <f t="shared" si="54"/>
        <v>0.17733906119588433</v>
      </c>
      <c r="O40" s="156">
        <f t="shared" si="54"/>
        <v>0.17733906119588433</v>
      </c>
      <c r="P40" s="156">
        <f t="shared" si="54"/>
        <v>0.17733906119588433</v>
      </c>
      <c r="Q40" s="156">
        <f t="shared" si="54"/>
        <v>0.17733906119588433</v>
      </c>
      <c r="R40" s="156">
        <f t="shared" si="54"/>
        <v>0.17733906119588433</v>
      </c>
      <c r="S40" s="156">
        <f t="shared" si="54"/>
        <v>0.17733906119588433</v>
      </c>
      <c r="T40" s="156">
        <f t="shared" si="54"/>
        <v>0.17733906119588433</v>
      </c>
      <c r="U40" s="156">
        <f t="shared" si="54"/>
        <v>0.17733906119588433</v>
      </c>
      <c r="V40" s="156">
        <f t="shared" si="54"/>
        <v>0.17733906119588433</v>
      </c>
      <c r="W40" s="156">
        <f t="shared" si="54"/>
        <v>0.17733906119588433</v>
      </c>
      <c r="X40" s="156">
        <f t="shared" si="54"/>
        <v>0.17733906119588433</v>
      </c>
      <c r="Y40" s="156">
        <f t="shared" si="54"/>
        <v>0.17733906119588433</v>
      </c>
      <c r="Z40" s="156">
        <f t="shared" si="54"/>
        <v>0.17733906119588433</v>
      </c>
      <c r="AA40" s="156">
        <f t="shared" si="54"/>
        <v>0.17733906119588433</v>
      </c>
      <c r="AB40" s="156">
        <f t="shared" si="53"/>
        <v>0.17733906119588433</v>
      </c>
      <c r="AC40" s="156">
        <f t="shared" si="53"/>
        <v>0.17733906119588433</v>
      </c>
      <c r="AD40" s="156">
        <f t="shared" si="53"/>
        <v>0.17733906119588433</v>
      </c>
      <c r="AE40" s="156">
        <f t="shared" si="53"/>
        <v>0.17733906119588433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4.2194484868349376E-2</v>
      </c>
      <c r="D42">
        <f>SUMPRODUCT(S$57:S$106,$B$57:$B$106)</f>
        <v>4.3665675804168164E-2</v>
      </c>
      <c r="E42">
        <f>SUMPRODUCT(AE$57:AE$106,$B$57:$B$106)</f>
        <v>4.2211536227002334E-2</v>
      </c>
      <c r="F42">
        <f>SUMPRODUCT(AQ$57:AQ$106,$B$57:$B$106)</f>
        <v>4.3521609925826175E-2</v>
      </c>
      <c r="G42">
        <f>SUMPRODUCT(BC$57:BC$106,$B$57:$B$106)</f>
        <v>4.3197218189234679E-2</v>
      </c>
      <c r="H42">
        <f>SUMPRODUCT(BO$57:BO$106,$B$57:$B$106)</f>
        <v>4.218703261960461E-2</v>
      </c>
      <c r="I42">
        <f>SUMPRODUCT(CA$57:CA$106,$B$57:$B$106)</f>
        <v>3.6150480694921674E-2</v>
      </c>
      <c r="J42">
        <f>SUMPRODUCT(CM$57:CM$106,$B$57:$B$106)</f>
        <v>2.8409594890205444E-2</v>
      </c>
      <c r="K42">
        <f>SUMPRODUCT(CY$57:CY$106,$B$57:$B$106)</f>
        <v>2.6864292735557991E-2</v>
      </c>
      <c r="L42" s="156">
        <f t="shared" si="54"/>
        <v>2.6864292735557991E-2</v>
      </c>
      <c r="M42" s="156">
        <f t="shared" si="53"/>
        <v>2.6864292735557991E-2</v>
      </c>
      <c r="N42" s="156">
        <f t="shared" si="53"/>
        <v>2.6864292735557991E-2</v>
      </c>
      <c r="O42" s="156">
        <f t="shared" si="53"/>
        <v>2.6864292735557991E-2</v>
      </c>
      <c r="P42" s="156">
        <f t="shared" si="53"/>
        <v>2.6864292735557991E-2</v>
      </c>
      <c r="Q42" s="156">
        <f t="shared" si="53"/>
        <v>2.6864292735557991E-2</v>
      </c>
      <c r="R42" s="156">
        <f t="shared" si="53"/>
        <v>2.6864292735557991E-2</v>
      </c>
      <c r="S42" s="156">
        <f t="shared" si="53"/>
        <v>2.6864292735557991E-2</v>
      </c>
      <c r="T42" s="156">
        <f t="shared" si="53"/>
        <v>2.6864292735557991E-2</v>
      </c>
      <c r="U42" s="156">
        <f t="shared" si="53"/>
        <v>2.6864292735557991E-2</v>
      </c>
      <c r="V42" s="156">
        <f t="shared" si="53"/>
        <v>2.6864292735557991E-2</v>
      </c>
      <c r="W42" s="156">
        <f t="shared" si="53"/>
        <v>2.6864292735557991E-2</v>
      </c>
      <c r="X42" s="156">
        <f t="shared" si="53"/>
        <v>2.6864292735557991E-2</v>
      </c>
      <c r="Y42" s="156">
        <f t="shared" si="53"/>
        <v>2.6864292735557991E-2</v>
      </c>
      <c r="Z42" s="156">
        <f t="shared" si="53"/>
        <v>2.6864292735557991E-2</v>
      </c>
      <c r="AA42" s="156">
        <f t="shared" si="53"/>
        <v>2.6864292735557991E-2</v>
      </c>
      <c r="AB42" s="156">
        <f t="shared" si="53"/>
        <v>2.6864292735557991E-2</v>
      </c>
      <c r="AC42" s="156">
        <f t="shared" si="53"/>
        <v>2.6864292735557991E-2</v>
      </c>
      <c r="AD42" s="156">
        <f t="shared" si="53"/>
        <v>2.6864292735557991E-2</v>
      </c>
      <c r="AE42" s="156">
        <f t="shared" si="53"/>
        <v>2.6864292735557991E-2</v>
      </c>
    </row>
    <row r="43" spans="1:32">
      <c r="B43" s="2" t="s">
        <v>347</v>
      </c>
      <c r="C43">
        <f>SUMPRODUCT(H57:H106,$B$57:$B$106)</f>
        <v>7.04935442730735E-2</v>
      </c>
      <c r="D43">
        <f>SUMPRODUCT(T$57:T$106,$B$57:$B$106)</f>
        <v>6.8375794650691241E-2</v>
      </c>
      <c r="E43">
        <f>SUMPRODUCT(AF$57:AF$106,$B$57:$B$106)</f>
        <v>6.2968882514272337E-2</v>
      </c>
      <c r="F43">
        <f>SUMPRODUCT(AR$57:AR$106,$B$57:$B$106)</f>
        <v>4.9988120633350071E-2</v>
      </c>
      <c r="G43">
        <f>SUMPRODUCT(BD$57:BD$106,$B$57:$B$106)</f>
        <v>4.3897832482192783E-2</v>
      </c>
      <c r="H43">
        <f>SUMPRODUCT(BP$57:BP$106,$B$57:$B$106)</f>
        <v>3.3496793376055586E-2</v>
      </c>
      <c r="I43">
        <f>SUMPRODUCT(CB$57:CB$106,$B$57:$B$106)</f>
        <v>1.9044412223903226E-2</v>
      </c>
      <c r="J43">
        <f>SUMPRODUCT(CN$57:CN$106,$B$57:$B$106)</f>
        <v>1.2139214895940503E-2</v>
      </c>
      <c r="K43">
        <f>SUMPRODUCT(CZ$57:CZ$106,$B$57:$B$106)</f>
        <v>7.5101641184780734E-3</v>
      </c>
      <c r="L43" s="156">
        <f t="shared" si="54"/>
        <v>7.5101641184780734E-3</v>
      </c>
      <c r="M43" s="156">
        <f t="shared" si="53"/>
        <v>7.5101641184780734E-3</v>
      </c>
      <c r="N43" s="156">
        <f t="shared" si="53"/>
        <v>7.5101641184780734E-3</v>
      </c>
      <c r="O43" s="156">
        <f t="shared" si="53"/>
        <v>7.5101641184780734E-3</v>
      </c>
      <c r="P43" s="156">
        <f t="shared" si="53"/>
        <v>7.5101641184780734E-3</v>
      </c>
      <c r="Q43" s="156">
        <f t="shared" si="53"/>
        <v>7.5101641184780734E-3</v>
      </c>
      <c r="R43" s="156">
        <f t="shared" si="53"/>
        <v>7.5101641184780734E-3</v>
      </c>
      <c r="S43" s="156">
        <f t="shared" si="53"/>
        <v>7.5101641184780734E-3</v>
      </c>
      <c r="T43" s="156">
        <f t="shared" si="53"/>
        <v>7.5101641184780734E-3</v>
      </c>
      <c r="U43" s="156">
        <f t="shared" si="53"/>
        <v>7.5101641184780734E-3</v>
      </c>
      <c r="V43" s="156">
        <f t="shared" si="53"/>
        <v>7.5101641184780734E-3</v>
      </c>
      <c r="W43" s="156">
        <f t="shared" si="53"/>
        <v>7.5101641184780734E-3</v>
      </c>
      <c r="X43" s="156">
        <f t="shared" si="53"/>
        <v>7.5101641184780734E-3</v>
      </c>
      <c r="Y43" s="156">
        <f t="shared" si="53"/>
        <v>7.5101641184780734E-3</v>
      </c>
      <c r="Z43" s="156">
        <f t="shared" si="53"/>
        <v>7.5101641184780734E-3</v>
      </c>
      <c r="AA43" s="156">
        <f t="shared" si="53"/>
        <v>7.5101641184780734E-3</v>
      </c>
      <c r="AB43" s="156">
        <f t="shared" si="53"/>
        <v>7.5101641184780734E-3</v>
      </c>
      <c r="AC43" s="156">
        <f t="shared" si="53"/>
        <v>7.5101641184780734E-3</v>
      </c>
      <c r="AD43" s="156">
        <f t="shared" si="53"/>
        <v>7.5101641184780734E-3</v>
      </c>
      <c r="AE43" s="156">
        <f t="shared" si="53"/>
        <v>7.5101641184780734E-3</v>
      </c>
    </row>
    <row r="44" spans="1:32">
      <c r="B44" s="2" t="s">
        <v>99</v>
      </c>
      <c r="C44">
        <f>SUMPRODUCT(I57:I106,$B$57:$B$106)</f>
        <v>4.2472583475246975E-2</v>
      </c>
      <c r="D44">
        <f>SUMPRODUCT(U$57:U$106,$B$57:$B$106)</f>
        <v>4.254083294513436E-2</v>
      </c>
      <c r="E44">
        <f>SUMPRODUCT(AG$57:AG$106,$B$57:$B$106)</f>
        <v>4.2939411094331678E-2</v>
      </c>
      <c r="F44">
        <f>SUMPRODUCT(AS$57:AS$106,$B$57:$B$106)</f>
        <v>4.347016420210404E-2</v>
      </c>
      <c r="G44">
        <f>SUMPRODUCT(BE$57:BE$106,$B$57:$B$106)</f>
        <v>4.1257228643586386E-2</v>
      </c>
      <c r="H44">
        <f>SUMPRODUCT(BQ$57:BQ$106,$B$57:$B$106)</f>
        <v>4.2478828188948173E-2</v>
      </c>
      <c r="I44">
        <f>SUMPRODUCT(CC$57:CC$106,$B$57:$B$106)</f>
        <v>3.6955902884417656E-2</v>
      </c>
      <c r="J44">
        <f>SUMPRODUCT(CO$57:CO$106,$B$57:$B$106)</f>
        <v>3.2927770515565898E-2</v>
      </c>
      <c r="K44">
        <f>SUMPRODUCT(DA$57:DA$106,$B$57:$B$106)</f>
        <v>2.8996103293156564E-2</v>
      </c>
      <c r="L44" s="156">
        <f t="shared" si="54"/>
        <v>2.8996103293156564E-2</v>
      </c>
      <c r="M44" s="156">
        <f t="shared" si="53"/>
        <v>2.8996103293156564E-2</v>
      </c>
      <c r="N44" s="156">
        <f t="shared" si="53"/>
        <v>2.8996103293156564E-2</v>
      </c>
      <c r="O44" s="156">
        <f t="shared" si="53"/>
        <v>2.8996103293156564E-2</v>
      </c>
      <c r="P44" s="156">
        <f t="shared" si="53"/>
        <v>2.8996103293156564E-2</v>
      </c>
      <c r="Q44" s="156">
        <f t="shared" si="53"/>
        <v>2.8996103293156564E-2</v>
      </c>
      <c r="R44" s="156">
        <f t="shared" si="53"/>
        <v>2.8996103293156564E-2</v>
      </c>
      <c r="S44" s="156">
        <f t="shared" si="53"/>
        <v>2.8996103293156564E-2</v>
      </c>
      <c r="T44" s="156">
        <f t="shared" si="53"/>
        <v>2.8996103293156564E-2</v>
      </c>
      <c r="U44" s="156">
        <f t="shared" si="53"/>
        <v>2.8996103293156564E-2</v>
      </c>
      <c r="V44" s="156">
        <f t="shared" si="53"/>
        <v>2.8996103293156564E-2</v>
      </c>
      <c r="W44" s="156">
        <f t="shared" si="53"/>
        <v>2.8996103293156564E-2</v>
      </c>
      <c r="X44" s="156">
        <f t="shared" si="53"/>
        <v>2.8996103293156564E-2</v>
      </c>
      <c r="Y44" s="156">
        <f t="shared" si="53"/>
        <v>2.8996103293156564E-2</v>
      </c>
      <c r="Z44" s="156">
        <f t="shared" si="53"/>
        <v>2.8996103293156564E-2</v>
      </c>
      <c r="AA44" s="156">
        <f t="shared" si="53"/>
        <v>2.8996103293156564E-2</v>
      </c>
      <c r="AB44" s="156">
        <f t="shared" si="53"/>
        <v>2.8996103293156564E-2</v>
      </c>
      <c r="AC44" s="156">
        <f t="shared" si="53"/>
        <v>2.8996103293156564E-2</v>
      </c>
      <c r="AD44" s="156">
        <f t="shared" si="53"/>
        <v>2.8996103293156564E-2</v>
      </c>
      <c r="AE44" s="156">
        <f t="shared" si="53"/>
        <v>2.8996103293156564E-2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1.7590915524516766E-3</v>
      </c>
      <c r="D46">
        <f>SUMPRODUCT(W$57:W$106,$B$57:$B$106)</f>
        <v>3.1561550363068762E-3</v>
      </c>
      <c r="E46">
        <f>SUMPRODUCT(AI$57:AI$106,$B$57:$B$106)</f>
        <v>2.252275066602403E-3</v>
      </c>
      <c r="F46">
        <f>SUMPRODUCT(AU$57:AU$106,$B$57:$B$106)</f>
        <v>1.1429285699592609E-3</v>
      </c>
      <c r="G46">
        <f>SUMPRODUCT(BG$57:BG$106,$B$57:$B$106)</f>
        <v>1.4737301547281261E-3</v>
      </c>
      <c r="H46">
        <f>SUMPRODUCT(BS$57:BS$106,$B$57:$B$106)</f>
        <v>2.4940355300521562E-3</v>
      </c>
      <c r="I46">
        <f>SUMPRODUCT(CE$57:CE$106,$B$57:$B$106)</f>
        <v>2.649422396606154E-3</v>
      </c>
      <c r="J46">
        <f>SUMPRODUCT(CQ$57:CQ$106,$B$57:$B$106)</f>
        <v>2.3690746198695135E-3</v>
      </c>
      <c r="K46">
        <f>SUMPRODUCT(DC$57:DC$106,$B$57:$B$106)</f>
        <v>2.6041848753373055E-3</v>
      </c>
      <c r="L46" s="156">
        <f t="shared" si="54"/>
        <v>2.6041848753373055E-3</v>
      </c>
      <c r="M46" s="156">
        <f t="shared" si="53"/>
        <v>2.6041848753373055E-3</v>
      </c>
      <c r="N46" s="156">
        <f t="shared" si="53"/>
        <v>2.6041848753373055E-3</v>
      </c>
      <c r="O46" s="156">
        <f t="shared" si="53"/>
        <v>2.6041848753373055E-3</v>
      </c>
      <c r="P46" s="156">
        <f t="shared" si="53"/>
        <v>2.6041848753373055E-3</v>
      </c>
      <c r="Q46" s="156">
        <f t="shared" si="53"/>
        <v>2.6041848753373055E-3</v>
      </c>
      <c r="R46" s="156">
        <f t="shared" si="53"/>
        <v>2.6041848753373055E-3</v>
      </c>
      <c r="S46" s="156">
        <f t="shared" si="53"/>
        <v>2.6041848753373055E-3</v>
      </c>
      <c r="T46" s="156">
        <f t="shared" si="53"/>
        <v>2.6041848753373055E-3</v>
      </c>
      <c r="U46" s="156">
        <f t="shared" si="53"/>
        <v>2.6041848753373055E-3</v>
      </c>
      <c r="V46" s="156">
        <f t="shared" si="53"/>
        <v>2.6041848753373055E-3</v>
      </c>
      <c r="W46" s="156">
        <f t="shared" si="53"/>
        <v>2.6041848753373055E-3</v>
      </c>
      <c r="X46" s="156">
        <f t="shared" si="53"/>
        <v>2.6041848753373055E-3</v>
      </c>
      <c r="Y46" s="156">
        <f t="shared" si="53"/>
        <v>2.6041848753373055E-3</v>
      </c>
      <c r="Z46" s="156">
        <f t="shared" si="53"/>
        <v>2.6041848753373055E-3</v>
      </c>
      <c r="AA46" s="156">
        <f t="shared" si="53"/>
        <v>2.6041848753373055E-3</v>
      </c>
      <c r="AB46" s="156">
        <f t="shared" si="53"/>
        <v>2.6041848753373055E-3</v>
      </c>
      <c r="AC46" s="156">
        <f t="shared" si="53"/>
        <v>2.6041848753373055E-3</v>
      </c>
      <c r="AD46" s="156">
        <f t="shared" si="53"/>
        <v>2.6041848753373055E-3</v>
      </c>
      <c r="AE46" s="156">
        <f t="shared" si="53"/>
        <v>2.6041848753373055E-3</v>
      </c>
    </row>
    <row r="47" spans="1:32">
      <c r="B47" s="2" t="s">
        <v>100</v>
      </c>
      <c r="C47">
        <f>SUMPRODUCT(L57:L106,$B$57:$B$106)</f>
        <v>0.39712036064038914</v>
      </c>
      <c r="D47">
        <f>SUMPRODUCT(X$57:X$106,$B$57:$B$106)</f>
        <v>0.40521884582849893</v>
      </c>
      <c r="E47">
        <f>SUMPRODUCT(AJ$57:AJ$106,$B$57:$B$106)</f>
        <v>0.43435919948405566</v>
      </c>
      <c r="F47">
        <f>SUMPRODUCT(AV$57:AV$106,$B$57:$B$106)</f>
        <v>0.47067102965375551</v>
      </c>
      <c r="G47">
        <f>SUMPRODUCT(BH$57:BH$106,$B$57:$B$106)</f>
        <v>0.51101004370062419</v>
      </c>
      <c r="H47">
        <f>SUMPRODUCT(BT$57:BT$106,$B$57:$B$106)</f>
        <v>0.55273278032406425</v>
      </c>
      <c r="I47">
        <f>SUMPRODUCT(CF$57:CF$106,$B$57:$B$106)</f>
        <v>0.63148251198590377</v>
      </c>
      <c r="J47">
        <f>SUMPRODUCT(CR$57:CR$106,$B$57:$B$106)</f>
        <v>0.66123666935255021</v>
      </c>
      <c r="K47">
        <f>SUMPRODUCT(DD$57:DD$106,$B$57:$B$106)</f>
        <v>0.67836217436437418</v>
      </c>
      <c r="L47" s="156">
        <f t="shared" si="54"/>
        <v>0.67836217436437418</v>
      </c>
      <c r="M47" s="156">
        <f t="shared" si="53"/>
        <v>0.67836217436437418</v>
      </c>
      <c r="N47" s="156">
        <f t="shared" si="53"/>
        <v>0.67836217436437418</v>
      </c>
      <c r="O47" s="156">
        <f t="shared" si="53"/>
        <v>0.67836217436437418</v>
      </c>
      <c r="P47" s="156">
        <f t="shared" si="53"/>
        <v>0.67836217436437418</v>
      </c>
      <c r="Q47" s="156">
        <f t="shared" si="53"/>
        <v>0.67836217436437418</v>
      </c>
      <c r="R47" s="156">
        <f t="shared" si="53"/>
        <v>0.67836217436437418</v>
      </c>
      <c r="S47" s="156">
        <f t="shared" si="53"/>
        <v>0.67836217436437418</v>
      </c>
      <c r="T47" s="156">
        <f t="shared" si="53"/>
        <v>0.67836217436437418</v>
      </c>
      <c r="U47" s="156">
        <f t="shared" si="53"/>
        <v>0.67836217436437418</v>
      </c>
      <c r="V47" s="156">
        <f t="shared" si="53"/>
        <v>0.67836217436437418</v>
      </c>
      <c r="W47" s="156">
        <f t="shared" si="53"/>
        <v>0.67836217436437418</v>
      </c>
      <c r="X47" s="156">
        <f t="shared" si="53"/>
        <v>0.67836217436437418</v>
      </c>
      <c r="Y47" s="156">
        <f t="shared" si="53"/>
        <v>0.67836217436437418</v>
      </c>
      <c r="Z47" s="156">
        <f t="shared" si="53"/>
        <v>0.67836217436437418</v>
      </c>
      <c r="AA47" s="156">
        <f t="shared" si="53"/>
        <v>0.67836217436437418</v>
      </c>
      <c r="AB47" s="156">
        <f t="shared" si="53"/>
        <v>0.67836217436437418</v>
      </c>
      <c r="AC47" s="156">
        <f t="shared" si="53"/>
        <v>0.67836217436437418</v>
      </c>
      <c r="AD47" s="156">
        <f t="shared" si="53"/>
        <v>0.67836217436437418</v>
      </c>
      <c r="AE47" s="156">
        <f t="shared" si="53"/>
        <v>0.67836217436437418</v>
      </c>
    </row>
    <row r="48" spans="1:32">
      <c r="B48" s="2" t="s">
        <v>102</v>
      </c>
      <c r="C48">
        <f>SUMPRODUCT(N57:N106,$B$57:$B$106)</f>
        <v>3.8966286344473944E-3</v>
      </c>
      <c r="D48">
        <f>SUMPRODUCT(Z$57:Z$106,$B$57:$B$106)</f>
        <v>7.221655134693904E-3</v>
      </c>
      <c r="E48">
        <f>SUMPRODUCT(AL$57:AL$106,$B$57:$B$106)</f>
        <v>2.3504345880884452E-2</v>
      </c>
      <c r="F48">
        <f>SUMPRODUCT(AX$57:AX$106,$B$57:$B$106)</f>
        <v>3.5253455704784747E-2</v>
      </c>
      <c r="G48">
        <f>SUMPRODUCT(BJ$57:BJ$106,$B$57:$B$106)</f>
        <v>5.3252772873315056E-2</v>
      </c>
      <c r="H48">
        <f>SUMPRODUCT(BV$57:BV$106,$B$57:$B$106)</f>
        <v>5.6364025773067969E-2</v>
      </c>
      <c r="I48">
        <f>SUMPRODUCT(CH$57:CH$106,$B$57:$B$106)</f>
        <v>7.4522025548470927E-2</v>
      </c>
      <c r="J48">
        <f>SUMPRODUCT(CT$57:CT$106,$B$57:$B$106)</f>
        <v>7.3107840771046873E-2</v>
      </c>
      <c r="K48">
        <f>SUMPRODUCT(DF$57:DF$106,$B$57:$B$106)</f>
        <v>7.7888598710285945E-2</v>
      </c>
      <c r="L48" s="156">
        <f t="shared" si="54"/>
        <v>7.7888598710285945E-2</v>
      </c>
      <c r="M48" s="156">
        <f t="shared" si="53"/>
        <v>7.7888598710285945E-2</v>
      </c>
      <c r="N48" s="156">
        <f t="shared" si="53"/>
        <v>7.7888598710285945E-2</v>
      </c>
      <c r="O48" s="156">
        <f t="shared" si="53"/>
        <v>7.7888598710285945E-2</v>
      </c>
      <c r="P48" s="156">
        <f t="shared" si="53"/>
        <v>7.7888598710285945E-2</v>
      </c>
      <c r="Q48" s="156">
        <f t="shared" si="53"/>
        <v>7.7888598710285945E-2</v>
      </c>
      <c r="R48" s="156">
        <f t="shared" si="53"/>
        <v>7.7888598710285945E-2</v>
      </c>
      <c r="S48" s="156">
        <f t="shared" si="53"/>
        <v>7.7888598710285945E-2</v>
      </c>
      <c r="T48" s="156">
        <f t="shared" si="53"/>
        <v>7.7888598710285945E-2</v>
      </c>
      <c r="U48" s="156">
        <f t="shared" si="53"/>
        <v>7.7888598710285945E-2</v>
      </c>
      <c r="V48" s="156">
        <f t="shared" si="53"/>
        <v>7.7888598710285945E-2</v>
      </c>
      <c r="W48" s="156">
        <f t="shared" si="53"/>
        <v>7.7888598710285945E-2</v>
      </c>
      <c r="X48" s="156">
        <f t="shared" si="53"/>
        <v>7.7888598710285945E-2</v>
      </c>
      <c r="Y48" s="156">
        <f t="shared" si="53"/>
        <v>7.7888598710285945E-2</v>
      </c>
      <c r="Z48" s="156">
        <f t="shared" si="53"/>
        <v>7.7888598710285945E-2</v>
      </c>
      <c r="AA48" s="156">
        <f t="shared" si="53"/>
        <v>7.7888598710285945E-2</v>
      </c>
      <c r="AB48" s="156">
        <f t="shared" si="53"/>
        <v>7.7888598710285945E-2</v>
      </c>
      <c r="AC48" s="156">
        <f t="shared" si="53"/>
        <v>7.7888598710285945E-2</v>
      </c>
      <c r="AD48" s="156">
        <f t="shared" si="53"/>
        <v>7.7888598710285945E-2</v>
      </c>
      <c r="AE48" s="156">
        <f t="shared" si="53"/>
        <v>7.7888598710285945E-2</v>
      </c>
    </row>
    <row r="49" spans="1:110">
      <c r="B49" s="1"/>
    </row>
    <row r="50" spans="1:110">
      <c r="B50" s="1"/>
      <c r="C50" s="160">
        <f>SUM(C39:C48)</f>
        <v>0.99999999999999978</v>
      </c>
      <c r="D50" s="160">
        <f>SUM(D39:D48)</f>
        <v>0.99999999999999967</v>
      </c>
      <c r="E50" s="160">
        <f>SUM(E39:E48)</f>
        <v>0.99999999999999978</v>
      </c>
      <c r="F50" s="160">
        <f>SUM(F39:F48)</f>
        <v>0.99999999999999967</v>
      </c>
      <c r="G50" s="160">
        <f t="shared" ref="G50:K50" si="55">SUM(G39:G48)</f>
        <v>0.99999999999999989</v>
      </c>
      <c r="H50" s="160">
        <f t="shared" si="55"/>
        <v>0.99999999999999989</v>
      </c>
      <c r="I50" s="160">
        <f t="shared" si="55"/>
        <v>0.99999999999999978</v>
      </c>
      <c r="J50" s="160">
        <f t="shared" si="55"/>
        <v>0.99999999999999978</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0.49914209985418201</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0.1083564792689888</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0.21821930446233187</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0.11897143708720312</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5.5310679327294082E-2</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39763480</v>
      </c>
      <c r="D2" s="91">
        <f>C2</f>
        <v>39763480</v>
      </c>
      <c r="E2" s="91">
        <f t="shared" ref="E2:AH2" si="0">D2</f>
        <v>39763480</v>
      </c>
      <c r="F2" s="91">
        <f t="shared" si="0"/>
        <v>39763480</v>
      </c>
      <c r="G2" s="91">
        <f t="shared" si="0"/>
        <v>39763480</v>
      </c>
      <c r="H2" s="91">
        <f t="shared" si="0"/>
        <v>39763480</v>
      </c>
      <c r="I2" s="91">
        <f t="shared" si="0"/>
        <v>39763480</v>
      </c>
      <c r="J2" s="91">
        <f t="shared" si="0"/>
        <v>39763480</v>
      </c>
      <c r="K2" s="91">
        <f t="shared" si="0"/>
        <v>39763480</v>
      </c>
      <c r="L2" s="91">
        <f t="shared" si="0"/>
        <v>39763480</v>
      </c>
      <c r="M2" s="91">
        <f t="shared" si="0"/>
        <v>39763480</v>
      </c>
      <c r="N2" s="91">
        <f t="shared" si="0"/>
        <v>39763480</v>
      </c>
      <c r="O2" s="91">
        <f t="shared" si="0"/>
        <v>39763480</v>
      </c>
      <c r="P2" s="91">
        <f t="shared" si="0"/>
        <v>39763480</v>
      </c>
      <c r="Q2" s="91">
        <f t="shared" si="0"/>
        <v>39763480</v>
      </c>
      <c r="R2" s="91">
        <f t="shared" si="0"/>
        <v>39763480</v>
      </c>
      <c r="S2" s="91">
        <f t="shared" si="0"/>
        <v>39763480</v>
      </c>
      <c r="T2" s="91">
        <f t="shared" si="0"/>
        <v>39763480</v>
      </c>
      <c r="U2" s="91">
        <f t="shared" si="0"/>
        <v>39763480</v>
      </c>
      <c r="V2" s="91">
        <f t="shared" si="0"/>
        <v>39763480</v>
      </c>
      <c r="W2" s="91">
        <f t="shared" si="0"/>
        <v>39763480</v>
      </c>
      <c r="X2" s="91">
        <f t="shared" si="0"/>
        <v>39763480</v>
      </c>
      <c r="Y2" s="91">
        <f t="shared" si="0"/>
        <v>39763480</v>
      </c>
      <c r="Z2" s="91">
        <f t="shared" si="0"/>
        <v>39763480</v>
      </c>
      <c r="AA2" s="91">
        <f t="shared" si="0"/>
        <v>39763480</v>
      </c>
      <c r="AB2" s="91">
        <f t="shared" si="0"/>
        <v>39763480</v>
      </c>
      <c r="AC2" s="91">
        <f t="shared" si="0"/>
        <v>39763480</v>
      </c>
      <c r="AD2" s="91">
        <f t="shared" si="0"/>
        <v>39763480</v>
      </c>
      <c r="AE2" s="91">
        <f t="shared" si="0"/>
        <v>39763480</v>
      </c>
      <c r="AF2" s="91">
        <f t="shared" si="0"/>
        <v>39763480</v>
      </c>
      <c r="AG2" s="91">
        <f t="shared" si="0"/>
        <v>39763480</v>
      </c>
      <c r="AH2" s="91">
        <f t="shared" si="0"/>
        <v>39763480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9810938.1791810784</v>
      </c>
      <c r="C2" s="5">
        <f>SUMIFS(Imports_new!C$10:C$33,Imports_new!$A$10:$A$33,$A2)</f>
        <v>9810938.1791810784</v>
      </c>
      <c r="D2" s="5">
        <f>SUMIFS(Imports_new!D$10:D$33,Imports_new!$A$10:$A$33,$A2)</f>
        <v>9810938.1791810784</v>
      </c>
      <c r="E2" s="5">
        <f>SUMIFS(Imports_new!E$10:E$33,Imports_new!$A$10:$A$33,$A2)</f>
        <v>9539133.5198696181</v>
      </c>
      <c r="F2" s="5">
        <f>SUMIFS(Imports_new!F$10:F$33,Imports_new!$A$10:$A$33,$A2)</f>
        <v>8694334.754903622</v>
      </c>
      <c r="G2" s="5">
        <f>SUMIFS(Imports_new!G$10:G$33,Imports_new!$A$10:$A$33,$A2)</f>
        <v>7899082.308130675</v>
      </c>
      <c r="H2" s="5">
        <f>SUMIFS(Imports_new!H$10:H$33,Imports_new!$A$10:$A$33,$A2)</f>
        <v>6787176.532631062</v>
      </c>
      <c r="I2" s="5">
        <f>SUMIFS(Imports_new!I$10:I$33,Imports_new!$A$10:$A$33,$A2)</f>
        <v>5994636.3848476168</v>
      </c>
      <c r="J2" s="5">
        <f>SUMIFS(Imports_new!J$10:J$33,Imports_new!$A$10:$A$33,$A2)</f>
        <v>4416204.4081280828</v>
      </c>
      <c r="K2" s="5">
        <f>SUMIFS(Imports_new!K$10:K$33,Imports_new!$A$10:$A$33,$A2)</f>
        <v>4208707.7753553251</v>
      </c>
      <c r="L2" s="5">
        <f>SUMIFS(Imports_new!L$10:L$33,Imports_new!$A$10:$A$33,$A2)</f>
        <v>3941860.376552979</v>
      </c>
      <c r="M2" s="5">
        <f>SUMIFS(Imports_new!M$10:M$33,Imports_new!$A$10:$A$33,$A2)</f>
        <v>3941860.376552979</v>
      </c>
      <c r="N2" s="5">
        <f>SUMIFS(Imports_new!N$10:N$33,Imports_new!$A$10:$A$33,$A2)</f>
        <v>3941860.376552979</v>
      </c>
      <c r="O2" s="5">
        <f>SUMIFS(Imports_new!O$10:O$33,Imports_new!$A$10:$A$33,$A2)</f>
        <v>3941860.376552979</v>
      </c>
      <c r="P2" s="5">
        <f>SUMIFS(Imports_new!P$10:P$33,Imports_new!$A$10:$A$33,$A2)</f>
        <v>3941860.376552979</v>
      </c>
      <c r="Q2" s="5">
        <f>SUMIFS(Imports_new!Q$10:Q$33,Imports_new!$A$10:$A$33,$A2)</f>
        <v>3941860.376552979</v>
      </c>
      <c r="R2" s="5">
        <f>SUMIFS(Imports_new!R$10:R$33,Imports_new!$A$10:$A$33,$A2)</f>
        <v>3941860.376552979</v>
      </c>
      <c r="S2" s="5">
        <f>SUMIFS(Imports_new!S$10:S$33,Imports_new!$A$10:$A$33,$A2)</f>
        <v>3941860.376552979</v>
      </c>
      <c r="T2" s="5">
        <f>SUMIFS(Imports_new!T$10:T$33,Imports_new!$A$10:$A$33,$A2)</f>
        <v>3941860.376552979</v>
      </c>
      <c r="U2" s="5">
        <f>SUMIFS(Imports_new!U$10:U$33,Imports_new!$A$10:$A$33,$A2)</f>
        <v>3941860.376552979</v>
      </c>
      <c r="V2" s="5">
        <f>SUMIFS(Imports_new!V$10:V$33,Imports_new!$A$10:$A$33,$A2)</f>
        <v>3941860.376552979</v>
      </c>
      <c r="W2" s="5">
        <f>SUMIFS(Imports_new!W$10:W$33,Imports_new!$A$10:$A$33,$A2)</f>
        <v>3941860.376552979</v>
      </c>
      <c r="X2" s="5">
        <f>SUMIFS(Imports_new!X$10:X$33,Imports_new!$A$10:$A$33,$A2)</f>
        <v>3941860.376552979</v>
      </c>
      <c r="Y2" s="5">
        <f>SUMIFS(Imports_new!Y$10:Y$33,Imports_new!$A$10:$A$33,$A2)</f>
        <v>3941860.376552979</v>
      </c>
      <c r="Z2" s="5">
        <f>SUMIFS(Imports_new!Z$10:Z$33,Imports_new!$A$10:$A$33,$A2)</f>
        <v>3941860.376552979</v>
      </c>
      <c r="AA2" s="5">
        <f>SUMIFS(Imports_new!AA$10:AA$33,Imports_new!$A$10:$A$33,$A2)</f>
        <v>3941860.376552979</v>
      </c>
      <c r="AB2" s="5">
        <f>SUMIFS(Imports_new!AB$10:AB$33,Imports_new!$A$10:$A$33,$A2)</f>
        <v>3941860.376552979</v>
      </c>
      <c r="AC2" s="5">
        <f>SUMIFS(Imports_new!AC$10:AC$33,Imports_new!$A$10:$A$33,$A2)</f>
        <v>3941860.376552979</v>
      </c>
      <c r="AD2" s="5">
        <f>SUMIFS(Imports_new!AD$10:AD$33,Imports_new!$A$10:$A$33,$A2)</f>
        <v>3941860.376552979</v>
      </c>
      <c r="AE2" s="5">
        <f>SUMIFS(Imports_new!AE$10:AE$33,Imports_new!$A$10:$A$33,$A2)</f>
        <v>3941860.376552979</v>
      </c>
      <c r="AF2" s="5">
        <f>SUMIFS(Imports_new!AF$10:AF$33,Imports_new!$A$10:$A$33,$A2)</f>
        <v>3941860.376552979</v>
      </c>
    </row>
    <row r="3" spans="1:32">
      <c r="A3" s="2" t="s">
        <v>347</v>
      </c>
      <c r="B3" s="5">
        <f>SUMIFS(Imports_new!B$10:B$33,Imports_new!$A$10:$A$33,$A3)</f>
        <v>1566917.6722768201</v>
      </c>
      <c r="C3" s="5">
        <f>SUMIFS(Imports_new!C$10:C$33,Imports_new!$A$10:$A$33,$A3)</f>
        <v>1566917.6722768201</v>
      </c>
      <c r="D3" s="5">
        <f>SUMIFS(Imports_new!D$10:D$33,Imports_new!$A$10:$A$33,$A3)</f>
        <v>1566917.6722768201</v>
      </c>
      <c r="E3" s="5">
        <f>SUMIFS(Imports_new!E$10:E$33,Imports_new!$A$10:$A$33,$A3)</f>
        <v>1519844.7191009384</v>
      </c>
      <c r="F3" s="5">
        <f>SUMIFS(Imports_new!F$10:F$33,Imports_new!$A$10:$A$33,$A3)</f>
        <v>1399660.8601906279</v>
      </c>
      <c r="G3" s="5">
        <f>SUMIFS(Imports_new!G$10:G$33,Imports_new!$A$10:$A$33,$A3)</f>
        <v>1111126.8476001502</v>
      </c>
      <c r="H3" s="5">
        <f>SUMIFS(Imports_new!H$10:H$33,Imports_new!$A$10:$A$33,$A3)</f>
        <v>975753.03100866941</v>
      </c>
      <c r="I3" s="5">
        <f>SUMIFS(Imports_new!I$10:I$33,Imports_new!$A$10:$A$33,$A3)</f>
        <v>744560.62674656918</v>
      </c>
      <c r="J3" s="5">
        <f>SUMIFS(Imports_new!J$10:J$33,Imports_new!$A$10:$A$33,$A3)</f>
        <v>423315.72882989614</v>
      </c>
      <c r="K3" s="5">
        <f>SUMIFS(Imports_new!K$10:K$33,Imports_new!$A$10:$A$33,$A3)</f>
        <v>269828.25936985447</v>
      </c>
      <c r="L3" s="5">
        <f>SUMIFS(Imports_new!L$10:L$33,Imports_new!$A$10:$A$33,$A3)</f>
        <v>166934.56117566105</v>
      </c>
      <c r="M3" s="5">
        <f>SUMIFS(Imports_new!M$10:M$33,Imports_new!$A$10:$A$33,$A3)</f>
        <v>166934.56117566105</v>
      </c>
      <c r="N3" s="5">
        <f>SUMIFS(Imports_new!N$10:N$33,Imports_new!$A$10:$A$33,$A3)</f>
        <v>166934.56117566105</v>
      </c>
      <c r="O3" s="5">
        <f>SUMIFS(Imports_new!O$10:O$33,Imports_new!$A$10:$A$33,$A3)</f>
        <v>166934.56117566105</v>
      </c>
      <c r="P3" s="5">
        <f>SUMIFS(Imports_new!P$10:P$33,Imports_new!$A$10:$A$33,$A3)</f>
        <v>166934.56117566105</v>
      </c>
      <c r="Q3" s="5">
        <f>SUMIFS(Imports_new!Q$10:Q$33,Imports_new!$A$10:$A$33,$A3)</f>
        <v>166934.56117566105</v>
      </c>
      <c r="R3" s="5">
        <f>SUMIFS(Imports_new!R$10:R$33,Imports_new!$A$10:$A$33,$A3)</f>
        <v>166934.56117566105</v>
      </c>
      <c r="S3" s="5">
        <f>SUMIFS(Imports_new!S$10:S$33,Imports_new!$A$10:$A$33,$A3)</f>
        <v>166934.56117566105</v>
      </c>
      <c r="T3" s="5">
        <f>SUMIFS(Imports_new!T$10:T$33,Imports_new!$A$10:$A$33,$A3)</f>
        <v>166934.56117566105</v>
      </c>
      <c r="U3" s="5">
        <f>SUMIFS(Imports_new!U$10:U$33,Imports_new!$A$10:$A$33,$A3)</f>
        <v>166934.56117566105</v>
      </c>
      <c r="V3" s="5">
        <f>SUMIFS(Imports_new!V$10:V$33,Imports_new!$A$10:$A$33,$A3)</f>
        <v>166934.56117566105</v>
      </c>
      <c r="W3" s="5">
        <f>SUMIFS(Imports_new!W$10:W$33,Imports_new!$A$10:$A$33,$A3)</f>
        <v>166934.56117566105</v>
      </c>
      <c r="X3" s="5">
        <f>SUMIFS(Imports_new!X$10:X$33,Imports_new!$A$10:$A$33,$A3)</f>
        <v>166934.56117566105</v>
      </c>
      <c r="Y3" s="5">
        <f>SUMIFS(Imports_new!Y$10:Y$33,Imports_new!$A$10:$A$33,$A3)</f>
        <v>166934.56117566105</v>
      </c>
      <c r="Z3" s="5">
        <f>SUMIFS(Imports_new!Z$10:Z$33,Imports_new!$A$10:$A$33,$A3)</f>
        <v>166934.56117566105</v>
      </c>
      <c r="AA3" s="5">
        <f>SUMIFS(Imports_new!AA$10:AA$33,Imports_new!$A$10:$A$33,$A3)</f>
        <v>166934.56117566105</v>
      </c>
      <c r="AB3" s="5">
        <f>SUMIFS(Imports_new!AB$10:AB$33,Imports_new!$A$10:$A$33,$A3)</f>
        <v>166934.56117566105</v>
      </c>
      <c r="AC3" s="5">
        <f>SUMIFS(Imports_new!AC$10:AC$33,Imports_new!$A$10:$A$33,$A3)</f>
        <v>166934.56117566105</v>
      </c>
      <c r="AD3" s="5">
        <f>SUMIFS(Imports_new!AD$10:AD$33,Imports_new!$A$10:$A$33,$A3)</f>
        <v>166934.56117566105</v>
      </c>
      <c r="AE3" s="5">
        <f>SUMIFS(Imports_new!AE$10:AE$33,Imports_new!$A$10:$A$33,$A3)</f>
        <v>166934.56117566105</v>
      </c>
      <c r="AF3" s="5">
        <f>SUMIFS(Imports_new!AF$10:AF$33,Imports_new!$A$10:$A$33,$A3)</f>
        <v>166934.56117566105</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944072.85547759722</v>
      </c>
      <c r="C5" s="5">
        <f>SUMIFS(Imports_new!C$10:C$33,Imports_new!$A$10:$A$33,$A5)</f>
        <v>944072.85547759722</v>
      </c>
      <c r="D5" s="5">
        <f>SUMIFS(Imports_new!D$10:D$33,Imports_new!$A$10:$A$33,$A5)</f>
        <v>944072.85547759722</v>
      </c>
      <c r="E5" s="5">
        <f>SUMIFS(Imports_new!E$10:E$33,Imports_new!$A$10:$A$33,$A5)</f>
        <v>945589.8922728505</v>
      </c>
      <c r="F5" s="5">
        <f>SUMIFS(Imports_new!F$10:F$33,Imports_new!$A$10:$A$33,$A5)</f>
        <v>954449.41483198537</v>
      </c>
      <c r="G5" s="5">
        <f>SUMIFS(Imports_new!G$10:G$33,Imports_new!$A$10:$A$33,$A5)</f>
        <v>966246.89831448381</v>
      </c>
      <c r="H5" s="5">
        <f>SUMIFS(Imports_new!H$10:H$33,Imports_new!$A$10:$A$33,$A5)</f>
        <v>917058.16947402502</v>
      </c>
      <c r="I5" s="5">
        <f>SUMIFS(Imports_new!I$10:I$33,Imports_new!$A$10:$A$33,$A5)</f>
        <v>944211.6618372096</v>
      </c>
      <c r="J5" s="5">
        <f>SUMIFS(Imports_new!J$10:J$33,Imports_new!$A$10:$A$33,$A5)</f>
        <v>821449.08334051073</v>
      </c>
      <c r="K5" s="5">
        <f>SUMIFS(Imports_new!K$10:K$33,Imports_new!$A$10:$A$33,$A5)</f>
        <v>731912.49016576493</v>
      </c>
      <c r="L5" s="5">
        <f>SUMIFS(Imports_new!L$10:L$33,Imports_new!$A$10:$A$33,$A5)</f>
        <v>644520.10670948471</v>
      </c>
      <c r="M5" s="5">
        <f>SUMIFS(Imports_new!M$10:M$33,Imports_new!$A$10:$A$33,$A5)</f>
        <v>644520.10670948471</v>
      </c>
      <c r="N5" s="5">
        <f>SUMIFS(Imports_new!N$10:N$33,Imports_new!$A$10:$A$33,$A5)</f>
        <v>644520.10670948471</v>
      </c>
      <c r="O5" s="5">
        <f>SUMIFS(Imports_new!O$10:O$33,Imports_new!$A$10:$A$33,$A5)</f>
        <v>644520.10670948471</v>
      </c>
      <c r="P5" s="5">
        <f>SUMIFS(Imports_new!P$10:P$33,Imports_new!$A$10:$A$33,$A5)</f>
        <v>644520.10670948471</v>
      </c>
      <c r="Q5" s="5">
        <f>SUMIFS(Imports_new!Q$10:Q$33,Imports_new!$A$10:$A$33,$A5)</f>
        <v>644520.10670948471</v>
      </c>
      <c r="R5" s="5">
        <f>SUMIFS(Imports_new!R$10:R$33,Imports_new!$A$10:$A$33,$A5)</f>
        <v>644520.10670948471</v>
      </c>
      <c r="S5" s="5">
        <f>SUMIFS(Imports_new!S$10:S$33,Imports_new!$A$10:$A$33,$A5)</f>
        <v>644520.10670948471</v>
      </c>
      <c r="T5" s="5">
        <f>SUMIFS(Imports_new!T$10:T$33,Imports_new!$A$10:$A$33,$A5)</f>
        <v>644520.10670948471</v>
      </c>
      <c r="U5" s="5">
        <f>SUMIFS(Imports_new!U$10:U$33,Imports_new!$A$10:$A$33,$A5)</f>
        <v>644520.10670948471</v>
      </c>
      <c r="V5" s="5">
        <f>SUMIFS(Imports_new!V$10:V$33,Imports_new!$A$10:$A$33,$A5)</f>
        <v>644520.10670948471</v>
      </c>
      <c r="W5" s="5">
        <f>SUMIFS(Imports_new!W$10:W$33,Imports_new!$A$10:$A$33,$A5)</f>
        <v>644520.10670948471</v>
      </c>
      <c r="X5" s="5">
        <f>SUMIFS(Imports_new!X$10:X$33,Imports_new!$A$10:$A$33,$A5)</f>
        <v>644520.10670948471</v>
      </c>
      <c r="Y5" s="5">
        <f>SUMIFS(Imports_new!Y$10:Y$33,Imports_new!$A$10:$A$33,$A5)</f>
        <v>644520.10670948471</v>
      </c>
      <c r="Z5" s="5">
        <f>SUMIFS(Imports_new!Z$10:Z$33,Imports_new!$A$10:$A$33,$A5)</f>
        <v>644520.10670948471</v>
      </c>
      <c r="AA5" s="5">
        <f>SUMIFS(Imports_new!AA$10:AA$33,Imports_new!$A$10:$A$33,$A5)</f>
        <v>644520.10670948471</v>
      </c>
      <c r="AB5" s="5">
        <f>SUMIFS(Imports_new!AB$10:AB$33,Imports_new!$A$10:$A$33,$A5)</f>
        <v>644520.10670948471</v>
      </c>
      <c r="AC5" s="5">
        <f>SUMIFS(Imports_new!AC$10:AC$33,Imports_new!$A$10:$A$33,$A5)</f>
        <v>644520.10670948471</v>
      </c>
      <c r="AD5" s="5">
        <f>SUMIFS(Imports_new!AD$10:AD$33,Imports_new!$A$10:$A$33,$A5)</f>
        <v>644520.10670948471</v>
      </c>
      <c r="AE5" s="5">
        <f>SUMIFS(Imports_new!AE$10:AE$33,Imports_new!$A$10:$A$33,$A5)</f>
        <v>644520.10670948471</v>
      </c>
      <c r="AF5" s="5">
        <f>SUMIFS(Imports_new!AF$10:AF$33,Imports_new!$A$10:$A$33,$A5)</f>
        <v>644520.10670948471</v>
      </c>
    </row>
    <row r="6" spans="1:32">
      <c r="A6" s="2" t="s">
        <v>101</v>
      </c>
      <c r="B6" s="5">
        <f>SUMIFS(Imports_new!B$10:B$33,Imports_new!$A$10:$A$33,$A6)</f>
        <v>937891.33025742392</v>
      </c>
      <c r="C6" s="5">
        <f>SUMIFS(Imports_new!C$10:C$33,Imports_new!$A$10:$A$33,$A6)</f>
        <v>937891.33025742392</v>
      </c>
      <c r="D6" s="5">
        <f>SUMIFS(Imports_new!D$10:D$33,Imports_new!$A$10:$A$33,$A6)</f>
        <v>937891.33025742392</v>
      </c>
      <c r="E6" s="5">
        <f>SUMIFS(Imports_new!E$10:E$33,Imports_new!$A$10:$A$33,$A6)</f>
        <v>970592.69462205353</v>
      </c>
      <c r="F6" s="5">
        <f>SUMIFS(Imports_new!F$10:F$33,Imports_new!$A$10:$A$33,$A6)</f>
        <v>938270.34475421463</v>
      </c>
      <c r="G6" s="5">
        <f>SUMIFS(Imports_new!G$10:G$33,Imports_new!$A$10:$A$33,$A6)</f>
        <v>967390.42449825769</v>
      </c>
      <c r="H6" s="5">
        <f>SUMIFS(Imports_new!H$10:H$33,Imports_new!$A$10:$A$33,$A6)</f>
        <v>960179.90401659801</v>
      </c>
      <c r="I6" s="5">
        <f>SUMIFS(Imports_new!I$10:I$33,Imports_new!$A$10:$A$33,$A6)</f>
        <v>937725.68302863452</v>
      </c>
      <c r="J6" s="5">
        <f>SUMIFS(Imports_new!J$10:J$33,Imports_new!$A$10:$A$33,$A6)</f>
        <v>803546.30549923249</v>
      </c>
      <c r="K6" s="5">
        <f>SUMIFS(Imports_new!K$10:K$33,Imports_new!$A$10:$A$33,$A6)</f>
        <v>631483.30467321654</v>
      </c>
      <c r="L6" s="5">
        <f>SUMIFS(Imports_new!L$10:L$33,Imports_new!$A$10:$A$33,$A6)</f>
        <v>597134.60962470516</v>
      </c>
      <c r="M6" s="5">
        <f>SUMIFS(Imports_new!M$10:M$33,Imports_new!$A$10:$A$33,$A6)</f>
        <v>597134.60962470516</v>
      </c>
      <c r="N6" s="5">
        <f>SUMIFS(Imports_new!N$10:N$33,Imports_new!$A$10:$A$33,$A6)</f>
        <v>597134.60962470516</v>
      </c>
      <c r="O6" s="5">
        <f>SUMIFS(Imports_new!O$10:O$33,Imports_new!$A$10:$A$33,$A6)</f>
        <v>597134.60962470516</v>
      </c>
      <c r="P6" s="5">
        <f>SUMIFS(Imports_new!P$10:P$33,Imports_new!$A$10:$A$33,$A6)</f>
        <v>597134.60962470516</v>
      </c>
      <c r="Q6" s="5">
        <f>SUMIFS(Imports_new!Q$10:Q$33,Imports_new!$A$10:$A$33,$A6)</f>
        <v>597134.60962470516</v>
      </c>
      <c r="R6" s="5">
        <f>SUMIFS(Imports_new!R$10:R$33,Imports_new!$A$10:$A$33,$A6)</f>
        <v>597134.60962470516</v>
      </c>
      <c r="S6" s="5">
        <f>SUMIFS(Imports_new!S$10:S$33,Imports_new!$A$10:$A$33,$A6)</f>
        <v>597134.60962470516</v>
      </c>
      <c r="T6" s="5">
        <f>SUMIFS(Imports_new!T$10:T$33,Imports_new!$A$10:$A$33,$A6)</f>
        <v>597134.60962470516</v>
      </c>
      <c r="U6" s="5">
        <f>SUMIFS(Imports_new!U$10:U$33,Imports_new!$A$10:$A$33,$A6)</f>
        <v>597134.60962470516</v>
      </c>
      <c r="V6" s="5">
        <f>SUMIFS(Imports_new!V$10:V$33,Imports_new!$A$10:$A$33,$A6)</f>
        <v>597134.60962470516</v>
      </c>
      <c r="W6" s="5">
        <f>SUMIFS(Imports_new!W$10:W$33,Imports_new!$A$10:$A$33,$A6)</f>
        <v>597134.60962470516</v>
      </c>
      <c r="X6" s="5">
        <f>SUMIFS(Imports_new!X$10:X$33,Imports_new!$A$10:$A$33,$A6)</f>
        <v>597134.60962470516</v>
      </c>
      <c r="Y6" s="5">
        <f>SUMIFS(Imports_new!Y$10:Y$33,Imports_new!$A$10:$A$33,$A6)</f>
        <v>597134.60962470516</v>
      </c>
      <c r="Z6" s="5">
        <f>SUMIFS(Imports_new!Z$10:Z$33,Imports_new!$A$10:$A$33,$A6)</f>
        <v>597134.60962470516</v>
      </c>
      <c r="AA6" s="5">
        <f>SUMIFS(Imports_new!AA$10:AA$33,Imports_new!$A$10:$A$33,$A6)</f>
        <v>597134.60962470516</v>
      </c>
      <c r="AB6" s="5">
        <f>SUMIFS(Imports_new!AB$10:AB$33,Imports_new!$A$10:$A$33,$A6)</f>
        <v>597134.60962470516</v>
      </c>
      <c r="AC6" s="5">
        <f>SUMIFS(Imports_new!AC$10:AC$33,Imports_new!$A$10:$A$33,$A6)</f>
        <v>597134.60962470516</v>
      </c>
      <c r="AD6" s="5">
        <f>SUMIFS(Imports_new!AD$10:AD$33,Imports_new!$A$10:$A$33,$A6)</f>
        <v>597134.60962470516</v>
      </c>
      <c r="AE6" s="5">
        <f>SUMIFS(Imports_new!AE$10:AE$33,Imports_new!$A$10:$A$33,$A6)</f>
        <v>597134.60962470516</v>
      </c>
      <c r="AF6" s="5">
        <f>SUMIFS(Imports_new!AF$10:AF$33,Imports_new!$A$10:$A$33,$A6)</f>
        <v>597134.60962470516</v>
      </c>
    </row>
    <row r="7" spans="1:32">
      <c r="A7" s="2" t="s">
        <v>100</v>
      </c>
      <c r="B7" s="5">
        <f>SUMIFS(Imports_new!B$10:B$33,Imports_new!$A$10:$A$33,$A7)</f>
        <v>8827119.1004089341</v>
      </c>
      <c r="C7" s="5">
        <f>SUMIFS(Imports_new!C$10:C$33,Imports_new!$A$10:$A$33,$A7)</f>
        <v>8827119.1004089341</v>
      </c>
      <c r="D7" s="5">
        <f>SUMIFS(Imports_new!D$10:D$33,Imports_new!$A$10:$A$33,$A7)</f>
        <v>8827119.1004089341</v>
      </c>
      <c r="E7" s="5">
        <f>SUMIFS(Imports_new!E$10:E$33,Imports_new!$A$10:$A$33,$A7)</f>
        <v>9007130.7552459333</v>
      </c>
      <c r="F7" s="5">
        <f>SUMIFS(Imports_new!F$10:F$33,Imports_new!$A$10:$A$33,$A7)</f>
        <v>9654857.2327572834</v>
      </c>
      <c r="G7" s="5">
        <f>SUMIFS(Imports_new!G$10:G$33,Imports_new!$A$10:$A$33,$A7)</f>
        <v>10461989.985016281</v>
      </c>
      <c r="H7" s="5">
        <f>SUMIFS(Imports_new!H$10:H$33,Imports_new!$A$10:$A$33,$A7)</f>
        <v>11358638.247549521</v>
      </c>
      <c r="I7" s="5">
        <f>SUMIFS(Imports_new!I$10:I$33,Imports_new!$A$10:$A$33,$A7)</f>
        <v>12286043.643677281</v>
      </c>
      <c r="J7" s="5">
        <f>SUMIFS(Imports_new!J$10:J$33,Imports_new!$A$10:$A$33,$A7)</f>
        <v>14036478.346605487</v>
      </c>
      <c r="K7" s="5">
        <f>SUMIFS(Imports_new!K$10:K$33,Imports_new!$A$10:$A$33,$A7)</f>
        <v>14697848.341294663</v>
      </c>
      <c r="L7" s="5">
        <f>SUMIFS(Imports_new!L$10:L$33,Imports_new!$A$10:$A$33,$A7)</f>
        <v>15078510.949855575</v>
      </c>
      <c r="M7" s="5">
        <f>SUMIFS(Imports_new!M$10:M$33,Imports_new!$A$10:$A$33,$A7)</f>
        <v>15078510.949855575</v>
      </c>
      <c r="N7" s="5">
        <f>SUMIFS(Imports_new!N$10:N$33,Imports_new!$A$10:$A$33,$A7)</f>
        <v>15078510.949855575</v>
      </c>
      <c r="O7" s="5">
        <f>SUMIFS(Imports_new!O$10:O$33,Imports_new!$A$10:$A$33,$A7)</f>
        <v>15078510.949855575</v>
      </c>
      <c r="P7" s="5">
        <f>SUMIFS(Imports_new!P$10:P$33,Imports_new!$A$10:$A$33,$A7)</f>
        <v>15078510.949855575</v>
      </c>
      <c r="Q7" s="5">
        <f>SUMIFS(Imports_new!Q$10:Q$33,Imports_new!$A$10:$A$33,$A7)</f>
        <v>15078510.949855575</v>
      </c>
      <c r="R7" s="5">
        <f>SUMIFS(Imports_new!R$10:R$33,Imports_new!$A$10:$A$33,$A7)</f>
        <v>15078510.949855575</v>
      </c>
      <c r="S7" s="5">
        <f>SUMIFS(Imports_new!S$10:S$33,Imports_new!$A$10:$A$33,$A7)</f>
        <v>15078510.949855575</v>
      </c>
      <c r="T7" s="5">
        <f>SUMIFS(Imports_new!T$10:T$33,Imports_new!$A$10:$A$33,$A7)</f>
        <v>15078510.949855575</v>
      </c>
      <c r="U7" s="5">
        <f>SUMIFS(Imports_new!U$10:U$33,Imports_new!$A$10:$A$33,$A7)</f>
        <v>15078510.949855575</v>
      </c>
      <c r="V7" s="5">
        <f>SUMIFS(Imports_new!V$10:V$33,Imports_new!$A$10:$A$33,$A7)</f>
        <v>15078510.949855575</v>
      </c>
      <c r="W7" s="5">
        <f>SUMIFS(Imports_new!W$10:W$33,Imports_new!$A$10:$A$33,$A7)</f>
        <v>15078510.949855575</v>
      </c>
      <c r="X7" s="5">
        <f>SUMIFS(Imports_new!X$10:X$33,Imports_new!$A$10:$A$33,$A7)</f>
        <v>15078510.949855575</v>
      </c>
      <c r="Y7" s="5">
        <f>SUMIFS(Imports_new!Y$10:Y$33,Imports_new!$A$10:$A$33,$A7)</f>
        <v>15078510.949855575</v>
      </c>
      <c r="Z7" s="5">
        <f>SUMIFS(Imports_new!Z$10:Z$33,Imports_new!$A$10:$A$33,$A7)</f>
        <v>15078510.949855575</v>
      </c>
      <c r="AA7" s="5">
        <f>SUMIFS(Imports_new!AA$10:AA$33,Imports_new!$A$10:$A$33,$A7)</f>
        <v>15078510.949855575</v>
      </c>
      <c r="AB7" s="5">
        <f>SUMIFS(Imports_new!AB$10:AB$33,Imports_new!$A$10:$A$33,$A7)</f>
        <v>15078510.949855575</v>
      </c>
      <c r="AC7" s="5">
        <f>SUMIFS(Imports_new!AC$10:AC$33,Imports_new!$A$10:$A$33,$A7)</f>
        <v>15078510.949855575</v>
      </c>
      <c r="AD7" s="5">
        <f>SUMIFS(Imports_new!AD$10:AD$33,Imports_new!$A$10:$A$33,$A7)</f>
        <v>15078510.949855575</v>
      </c>
      <c r="AE7" s="5">
        <f>SUMIFS(Imports_new!AE$10:AE$33,Imports_new!$A$10:$A$33,$A7)</f>
        <v>15078510.949855575</v>
      </c>
      <c r="AF7" s="5">
        <f>SUMIFS(Imports_new!AF$10:AF$33,Imports_new!$A$10:$A$33,$A7)</f>
        <v>15078510.949855575</v>
      </c>
    </row>
    <row r="8" spans="1:32">
      <c r="A8" s="2" t="s">
        <v>102</v>
      </c>
      <c r="B8" s="5">
        <f>SUMIFS(Imports_new!B$10:B$33,Imports_new!$A$10:$A$33,$A8)</f>
        <v>86613.552100085217</v>
      </c>
      <c r="C8" s="5">
        <f>SUMIFS(Imports_new!C$10:C$33,Imports_new!$A$10:$A$33,$A8)</f>
        <v>86613.552100085217</v>
      </c>
      <c r="D8" s="5">
        <f>SUMIFS(Imports_new!D$10:D$33,Imports_new!$A$10:$A$33,$A8)</f>
        <v>86613.552100085217</v>
      </c>
      <c r="E8" s="5">
        <f>SUMIFS(Imports_new!E$10:E$33,Imports_new!$A$10:$A$33,$A8)</f>
        <v>160521.63599274159</v>
      </c>
      <c r="F8" s="5">
        <f>SUMIFS(Imports_new!F$10:F$33,Imports_new!$A$10:$A$33,$A8)</f>
        <v>522450.32244934927</v>
      </c>
      <c r="G8" s="5">
        <f>SUMIFS(Imports_new!G$10:G$33,Imports_new!$A$10:$A$33,$A8)</f>
        <v>783607.39727701712</v>
      </c>
      <c r="H8" s="5">
        <f>SUMIFS(Imports_new!H$10:H$33,Imports_new!$A$10:$A$33,$A8)</f>
        <v>1183692.9434233841</v>
      </c>
      <c r="I8" s="5">
        <f>SUMIFS(Imports_new!I$10:I$33,Imports_new!$A$10:$A$33,$A8)</f>
        <v>1252849.306631064</v>
      </c>
      <c r="J8" s="5">
        <f>SUMIFS(Imports_new!J$10:J$33,Imports_new!$A$10:$A$33,$A8)</f>
        <v>1656462.020882762</v>
      </c>
      <c r="K8" s="5">
        <f>SUMIFS(Imports_new!K$10:K$33,Imports_new!$A$10:$A$33,$A8)</f>
        <v>1625027.7790318097</v>
      </c>
      <c r="L8" s="5">
        <f>SUMIFS(Imports_new!L$10:L$33,Imports_new!$A$10:$A$33,$A8)</f>
        <v>1731293.5964072708</v>
      </c>
      <c r="M8" s="5">
        <f>SUMIFS(Imports_new!M$10:M$33,Imports_new!$A$10:$A$33,$A8)</f>
        <v>1731293.5964072708</v>
      </c>
      <c r="N8" s="5">
        <f>SUMIFS(Imports_new!N$10:N$33,Imports_new!$A$10:$A$33,$A8)</f>
        <v>1731293.5964072708</v>
      </c>
      <c r="O8" s="5">
        <f>SUMIFS(Imports_new!O$10:O$33,Imports_new!$A$10:$A$33,$A8)</f>
        <v>1731293.5964072708</v>
      </c>
      <c r="P8" s="5">
        <f>SUMIFS(Imports_new!P$10:P$33,Imports_new!$A$10:$A$33,$A8)</f>
        <v>1731293.5964072708</v>
      </c>
      <c r="Q8" s="5">
        <f>SUMIFS(Imports_new!Q$10:Q$33,Imports_new!$A$10:$A$33,$A8)</f>
        <v>1731293.5964072708</v>
      </c>
      <c r="R8" s="5">
        <f>SUMIFS(Imports_new!R$10:R$33,Imports_new!$A$10:$A$33,$A8)</f>
        <v>1731293.5964072708</v>
      </c>
      <c r="S8" s="5">
        <f>SUMIFS(Imports_new!S$10:S$33,Imports_new!$A$10:$A$33,$A8)</f>
        <v>1731293.5964072708</v>
      </c>
      <c r="T8" s="5">
        <f>SUMIFS(Imports_new!T$10:T$33,Imports_new!$A$10:$A$33,$A8)</f>
        <v>1731293.5964072708</v>
      </c>
      <c r="U8" s="5">
        <f>SUMIFS(Imports_new!U$10:U$33,Imports_new!$A$10:$A$33,$A8)</f>
        <v>1731293.5964072708</v>
      </c>
      <c r="V8" s="5">
        <f>SUMIFS(Imports_new!V$10:V$33,Imports_new!$A$10:$A$33,$A8)</f>
        <v>1731293.5964072708</v>
      </c>
      <c r="W8" s="5">
        <f>SUMIFS(Imports_new!W$10:W$33,Imports_new!$A$10:$A$33,$A8)</f>
        <v>1731293.5964072708</v>
      </c>
      <c r="X8" s="5">
        <f>SUMIFS(Imports_new!X$10:X$33,Imports_new!$A$10:$A$33,$A8)</f>
        <v>1731293.5964072708</v>
      </c>
      <c r="Y8" s="5">
        <f>SUMIFS(Imports_new!Y$10:Y$33,Imports_new!$A$10:$A$33,$A8)</f>
        <v>1731293.5964072708</v>
      </c>
      <c r="Z8" s="5">
        <f>SUMIFS(Imports_new!Z$10:Z$33,Imports_new!$A$10:$A$33,$A8)</f>
        <v>1731293.5964072708</v>
      </c>
      <c r="AA8" s="5">
        <f>SUMIFS(Imports_new!AA$10:AA$33,Imports_new!$A$10:$A$33,$A8)</f>
        <v>1731293.5964072708</v>
      </c>
      <c r="AB8" s="5">
        <f>SUMIFS(Imports_new!AB$10:AB$33,Imports_new!$A$10:$A$33,$A8)</f>
        <v>1731293.5964072708</v>
      </c>
      <c r="AC8" s="5">
        <f>SUMIFS(Imports_new!AC$10:AC$33,Imports_new!$A$10:$A$33,$A8)</f>
        <v>1731293.5964072708</v>
      </c>
      <c r="AD8" s="5">
        <f>SUMIFS(Imports_new!AD$10:AD$33,Imports_new!$A$10:$A$33,$A8)</f>
        <v>1731293.5964072708</v>
      </c>
      <c r="AE8" s="5">
        <f>SUMIFS(Imports_new!AE$10:AE$33,Imports_new!$A$10:$A$33,$A8)</f>
        <v>1731293.5964072708</v>
      </c>
      <c r="AF8" s="5">
        <f>SUMIFS(Imports_new!AF$10:AF$33,Imports_new!$A$10:$A$33,$A8)</f>
        <v>1731293.5964072708</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15164.543424824329</v>
      </c>
      <c r="C10" s="5">
        <f>SUMIFS(Imports_new!C$10:C$33,Imports_new!$A$10:$A$33,$A10)</f>
        <v>15164.543424824329</v>
      </c>
      <c r="D10" s="5">
        <f>SUMIFS(Imports_new!D$10:D$33,Imports_new!$A$10:$A$33,$A10)</f>
        <v>15164.543424824329</v>
      </c>
      <c r="E10" s="5">
        <f>SUMIFS(Imports_new!E$10:E$33,Imports_new!$A$10:$A$33,$A10)</f>
        <v>14850.343169046553</v>
      </c>
      <c r="F10" s="5">
        <f>SUMIFS(Imports_new!F$10:F$33,Imports_new!$A$10:$A$33,$A10)</f>
        <v>13731.909846536513</v>
      </c>
      <c r="G10" s="5">
        <f>SUMIFS(Imports_new!G$10:G$33,Imports_new!$A$10:$A$33,$A10)</f>
        <v>12969.33092307448</v>
      </c>
      <c r="H10" s="5">
        <f>SUMIFS(Imports_new!H$10:H$33,Imports_new!$A$10:$A$33,$A10)</f>
        <v>12561.3662363282</v>
      </c>
      <c r="I10" s="5">
        <f>SUMIFS(Imports_new!I$10:I$33,Imports_new!$A$10:$A$33,$A10)</f>
        <v>12353.725384089279</v>
      </c>
      <c r="J10" s="5">
        <f>SUMIFS(Imports_new!J$10:J$33,Imports_new!$A$10:$A$33,$A10)</f>
        <v>11471.227877141297</v>
      </c>
      <c r="K10" s="5">
        <f>SUMIFS(Imports_new!K$10:K$33,Imports_new!$A$10:$A$33,$A10)</f>
        <v>10350.690630483379</v>
      </c>
      <c r="L10" s="5">
        <f>SUMIFS(Imports_new!L$10:L$33,Imports_new!$A$10:$A$33,$A10)</f>
        <v>9678.452226972071</v>
      </c>
      <c r="M10" s="5">
        <f>SUMIFS(Imports_new!M$10:M$33,Imports_new!$A$10:$A$33,$A10)</f>
        <v>9678.452226972071</v>
      </c>
      <c r="N10" s="5">
        <f>SUMIFS(Imports_new!N$10:N$33,Imports_new!$A$10:$A$33,$A10)</f>
        <v>9678.452226972071</v>
      </c>
      <c r="O10" s="5">
        <f>SUMIFS(Imports_new!O$10:O$33,Imports_new!$A$10:$A$33,$A10)</f>
        <v>9678.452226972071</v>
      </c>
      <c r="P10" s="5">
        <f>SUMIFS(Imports_new!P$10:P$33,Imports_new!$A$10:$A$33,$A10)</f>
        <v>9678.452226972071</v>
      </c>
      <c r="Q10" s="5">
        <f>SUMIFS(Imports_new!Q$10:Q$33,Imports_new!$A$10:$A$33,$A10)</f>
        <v>9678.452226972071</v>
      </c>
      <c r="R10" s="5">
        <f>SUMIFS(Imports_new!R$10:R$33,Imports_new!$A$10:$A$33,$A10)</f>
        <v>9678.452226972071</v>
      </c>
      <c r="S10" s="5">
        <f>SUMIFS(Imports_new!S$10:S$33,Imports_new!$A$10:$A$33,$A10)</f>
        <v>9678.452226972071</v>
      </c>
      <c r="T10" s="5">
        <f>SUMIFS(Imports_new!T$10:T$33,Imports_new!$A$10:$A$33,$A10)</f>
        <v>9678.452226972071</v>
      </c>
      <c r="U10" s="5">
        <f>SUMIFS(Imports_new!U$10:U$33,Imports_new!$A$10:$A$33,$A10)</f>
        <v>9678.452226972071</v>
      </c>
      <c r="V10" s="5">
        <f>SUMIFS(Imports_new!V$10:V$33,Imports_new!$A$10:$A$33,$A10)</f>
        <v>9678.452226972071</v>
      </c>
      <c r="W10" s="5">
        <f>SUMIFS(Imports_new!W$10:W$33,Imports_new!$A$10:$A$33,$A10)</f>
        <v>9678.452226972071</v>
      </c>
      <c r="X10" s="5">
        <f>SUMIFS(Imports_new!X$10:X$33,Imports_new!$A$10:$A$33,$A10)</f>
        <v>9678.452226972071</v>
      </c>
      <c r="Y10" s="5">
        <f>SUMIFS(Imports_new!Y$10:Y$33,Imports_new!$A$10:$A$33,$A10)</f>
        <v>9678.452226972071</v>
      </c>
      <c r="Z10" s="5">
        <f>SUMIFS(Imports_new!Z$10:Z$33,Imports_new!$A$10:$A$33,$A10)</f>
        <v>9678.452226972071</v>
      </c>
      <c r="AA10" s="5">
        <f>SUMIFS(Imports_new!AA$10:AA$33,Imports_new!$A$10:$A$33,$A10)</f>
        <v>9678.452226972071</v>
      </c>
      <c r="AB10" s="5">
        <f>SUMIFS(Imports_new!AB$10:AB$33,Imports_new!$A$10:$A$33,$A10)</f>
        <v>9678.452226972071</v>
      </c>
      <c r="AC10" s="5">
        <f>SUMIFS(Imports_new!AC$10:AC$33,Imports_new!$A$10:$A$33,$A10)</f>
        <v>9678.452226972071</v>
      </c>
      <c r="AD10" s="5">
        <f>SUMIFS(Imports_new!AD$10:AD$33,Imports_new!$A$10:$A$33,$A10)</f>
        <v>9678.452226972071</v>
      </c>
      <c r="AE10" s="5">
        <f>SUMIFS(Imports_new!AE$10:AE$33,Imports_new!$A$10:$A$33,$A10)</f>
        <v>9678.452226972071</v>
      </c>
      <c r="AF10" s="5">
        <f>SUMIFS(Imports_new!AF$10:AF$33,Imports_new!$A$10:$A$33,$A10)</f>
        <v>9678.452226972071</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39100.766873233319</v>
      </c>
      <c r="C12" s="5">
        <f>SUMIFS(Imports_new!C$10:C$33,Imports_new!$A$10:$A$33,$A12)</f>
        <v>39100.766873233319</v>
      </c>
      <c r="D12" s="5">
        <f>SUMIFS(Imports_new!D$10:D$33,Imports_new!$A$10:$A$33,$A12)</f>
        <v>39100.766873233319</v>
      </c>
      <c r="E12" s="5">
        <f>SUMIFS(Imports_new!E$10:E$33,Imports_new!$A$10:$A$33,$A12)</f>
        <v>70154.439726812634</v>
      </c>
      <c r="F12" s="5">
        <f>SUMIFS(Imports_new!F$10:F$33,Imports_new!$A$10:$A$33,$A12)</f>
        <v>50063.160266376093</v>
      </c>
      <c r="G12" s="5">
        <f>SUMIFS(Imports_new!G$10:G$33,Imports_new!$A$10:$A$33,$A12)</f>
        <v>25404.808240054717</v>
      </c>
      <c r="H12" s="5">
        <f>SUMIFS(Imports_new!H$10:H$33,Imports_new!$A$10:$A$33,$A12)</f>
        <v>32757.805660408627</v>
      </c>
      <c r="I12" s="5">
        <f>SUMIFS(Imports_new!I$10:I$33,Imports_new!$A$10:$A$33,$A12)</f>
        <v>55436.967847532855</v>
      </c>
      <c r="J12" s="5">
        <f>SUMIFS(Imports_new!J$10:J$33,Imports_new!$A$10:$A$33,$A12)</f>
        <v>58890.878836885408</v>
      </c>
      <c r="K12" s="5">
        <f>SUMIFS(Imports_new!K$10:K$33,Imports_new!$A$10:$A$33,$A12)</f>
        <v>52659.35947887873</v>
      </c>
      <c r="L12" s="5">
        <f>SUMIFS(Imports_new!L$10:L$33,Imports_new!$A$10:$A$33,$A12)</f>
        <v>57885.347447350316</v>
      </c>
      <c r="M12" s="5">
        <f>SUMIFS(Imports_new!M$10:M$33,Imports_new!$A$10:$A$33,$A12)</f>
        <v>57885.347447350316</v>
      </c>
      <c r="N12" s="5">
        <f>SUMIFS(Imports_new!N$10:N$33,Imports_new!$A$10:$A$33,$A12)</f>
        <v>57885.347447350316</v>
      </c>
      <c r="O12" s="5">
        <f>SUMIFS(Imports_new!O$10:O$33,Imports_new!$A$10:$A$33,$A12)</f>
        <v>57885.347447350316</v>
      </c>
      <c r="P12" s="5">
        <f>SUMIFS(Imports_new!P$10:P$33,Imports_new!$A$10:$A$33,$A12)</f>
        <v>57885.347447350316</v>
      </c>
      <c r="Q12" s="5">
        <f>SUMIFS(Imports_new!Q$10:Q$33,Imports_new!$A$10:$A$33,$A12)</f>
        <v>57885.347447350316</v>
      </c>
      <c r="R12" s="5">
        <f>SUMIFS(Imports_new!R$10:R$33,Imports_new!$A$10:$A$33,$A12)</f>
        <v>57885.347447350316</v>
      </c>
      <c r="S12" s="5">
        <f>SUMIFS(Imports_new!S$10:S$33,Imports_new!$A$10:$A$33,$A12)</f>
        <v>57885.347447350316</v>
      </c>
      <c r="T12" s="5">
        <f>SUMIFS(Imports_new!T$10:T$33,Imports_new!$A$10:$A$33,$A12)</f>
        <v>57885.347447350316</v>
      </c>
      <c r="U12" s="5">
        <f>SUMIFS(Imports_new!U$10:U$33,Imports_new!$A$10:$A$33,$A12)</f>
        <v>57885.347447350316</v>
      </c>
      <c r="V12" s="5">
        <f>SUMIFS(Imports_new!V$10:V$33,Imports_new!$A$10:$A$33,$A12)</f>
        <v>57885.347447350316</v>
      </c>
      <c r="W12" s="5">
        <f>SUMIFS(Imports_new!W$10:W$33,Imports_new!$A$10:$A$33,$A12)</f>
        <v>57885.347447350316</v>
      </c>
      <c r="X12" s="5">
        <f>SUMIFS(Imports_new!X$10:X$33,Imports_new!$A$10:$A$33,$A12)</f>
        <v>57885.347447350316</v>
      </c>
      <c r="Y12" s="5">
        <f>SUMIFS(Imports_new!Y$10:Y$33,Imports_new!$A$10:$A$33,$A12)</f>
        <v>57885.347447350316</v>
      </c>
      <c r="Z12" s="5">
        <f>SUMIFS(Imports_new!Z$10:Z$33,Imports_new!$A$10:$A$33,$A12)</f>
        <v>57885.347447350316</v>
      </c>
      <c r="AA12" s="5">
        <f>SUMIFS(Imports_new!AA$10:AA$33,Imports_new!$A$10:$A$33,$A12)</f>
        <v>57885.347447350316</v>
      </c>
      <c r="AB12" s="5">
        <f>SUMIFS(Imports_new!AB$10:AB$33,Imports_new!$A$10:$A$33,$A12)</f>
        <v>57885.347447350316</v>
      </c>
      <c r="AC12" s="5">
        <f>SUMIFS(Imports_new!AC$10:AC$33,Imports_new!$A$10:$A$33,$A12)</f>
        <v>57885.347447350316</v>
      </c>
      <c r="AD12" s="5">
        <f>SUMIFS(Imports_new!AD$10:AD$33,Imports_new!$A$10:$A$33,$A12)</f>
        <v>57885.347447350316</v>
      </c>
      <c r="AE12" s="5">
        <f>SUMIFS(Imports_new!AE$10:AE$33,Imports_new!$A$10:$A$33,$A12)</f>
        <v>57885.347447350316</v>
      </c>
      <c r="AF12" s="5">
        <f>SUMIFS(Imports_new!AF$10:AF$33,Imports_new!$A$10:$A$33,$A12)</f>
        <v>57885.347447350316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39763480</v>
      </c>
      <c r="C2">
        <f>exports!E2</f>
        <v>39763480</v>
      </c>
      <c r="D2">
        <f>exports!F2</f>
        <v>39763480</v>
      </c>
      <c r="E2">
        <f>exports!G2</f>
        <v>39763480</v>
      </c>
      <c r="F2">
        <f>exports!H2</f>
        <v>39763480</v>
      </c>
      <c r="G2">
        <f>exports!I2</f>
        <v>39763480</v>
      </c>
      <c r="H2">
        <f>exports!J2</f>
        <v>39763480</v>
      </c>
      <c r="I2">
        <f>exports!K2</f>
        <v>39763480</v>
      </c>
      <c r="J2">
        <f>exports!L2</f>
        <v>39763480</v>
      </c>
      <c r="K2">
        <f>exports!M2</f>
        <v>39763480</v>
      </c>
      <c r="L2">
        <f>exports!N2</f>
        <v>39763480</v>
      </c>
      <c r="M2">
        <f>exports!O2</f>
        <v>39763480</v>
      </c>
      <c r="N2">
        <f>exports!P2</f>
        <v>39763480</v>
      </c>
      <c r="O2">
        <f>exports!Q2</f>
        <v>39763480</v>
      </c>
      <c r="P2">
        <f>exports!R2</f>
        <v>39763480</v>
      </c>
      <c r="Q2">
        <f>exports!S2</f>
        <v>39763480</v>
      </c>
      <c r="R2">
        <f>exports!T2</f>
        <v>39763480</v>
      </c>
      <c r="S2">
        <f>exports!U2</f>
        <v>39763480</v>
      </c>
      <c r="T2">
        <f>exports!V2</f>
        <v>39763480</v>
      </c>
      <c r="U2">
        <f>exports!W2</f>
        <v>39763480</v>
      </c>
      <c r="V2">
        <f>exports!X2</f>
        <v>39763480</v>
      </c>
      <c r="W2">
        <f>exports!Y2</f>
        <v>39763480</v>
      </c>
      <c r="X2">
        <f>exports!Z2</f>
        <v>39763480</v>
      </c>
      <c r="Y2">
        <f>exports!AA2</f>
        <v>39763480</v>
      </c>
      <c r="Z2">
        <f>exports!AB2</f>
        <v>39763480</v>
      </c>
      <c r="AA2">
        <f>exports!AC2</f>
        <v>39763480</v>
      </c>
      <c r="AB2">
        <f>exports!AD2</f>
        <v>39763480</v>
      </c>
      <c r="AC2">
        <f>exports!AE2</f>
        <v>39763480</v>
      </c>
      <c r="AD2">
        <f>exports!AF2</f>
        <v>39763480</v>
      </c>
      <c r="AE2">
        <f>exports!AG2</f>
        <v>39763480</v>
      </c>
      <c r="AF2">
        <f>exports!AH2</f>
        <v>39763480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44.896448811381845</v>
      </c>
      <c r="C2" s="12">
        <f>SUMIFS('State Generation Costs Calcs'!C105:C155,'State Generation Costs Calcs'!$A$105:$A$155,About!$B$2)*About!$A$67</f>
        <v>44.020929870721993</v>
      </c>
      <c r="D2" s="12">
        <f>SUMIFS('State Generation Costs Calcs'!D105:D155,'State Generation Costs Calcs'!$A$105:$A$155,About!$B$2)*About!$A$67</f>
        <v>43.203202080563528</v>
      </c>
      <c r="E2" s="12">
        <f>SUMIFS('State Generation Costs Calcs'!E105:E155,'State Generation Costs Calcs'!$A$105:$A$155,About!$B$2)*About!$A$67</f>
        <v>42.530729954283515</v>
      </c>
      <c r="F2" s="12">
        <f>SUMIFS('State Generation Costs Calcs'!F105:F155,'State Generation Costs Calcs'!$A$105:$A$155,About!$B$2)*About!$A$67</f>
        <v>42.346165989471217</v>
      </c>
      <c r="G2" s="12">
        <f>SUMIFS('State Generation Costs Calcs'!G105:G155,'State Generation Costs Calcs'!$A$105:$A$155,About!$B$2)*About!$A$67</f>
        <v>42.404387664609615</v>
      </c>
      <c r="H2" s="12">
        <f>SUMIFS('State Generation Costs Calcs'!H105:H155,'State Generation Costs Calcs'!$A$105:$A$155,About!$B$2)*About!$A$67</f>
        <v>42.806965689811371</v>
      </c>
      <c r="I2" s="12">
        <f>SUMIFS('State Generation Costs Calcs'!I105:I155,'State Generation Costs Calcs'!$A$105:$A$155,About!$B$2)*About!$A$67</f>
        <v>43.17148029148774</v>
      </c>
      <c r="J2" s="12">
        <f>SUMIFS('State Generation Costs Calcs'!J105:J155,'State Generation Costs Calcs'!$A$105:$A$155,About!$B$2)*About!$A$67</f>
        <v>42.977876749370083</v>
      </c>
      <c r="K2" s="12">
        <f>SUMIFS('State Generation Costs Calcs'!K105:K155,'State Generation Costs Calcs'!$A$105:$A$155,About!$B$2)*About!$A$67</f>
        <v>42.413112678011714</v>
      </c>
      <c r="L2" s="12">
        <f>SUMIFS('State Generation Costs Calcs'!L105:L155,'State Generation Costs Calcs'!$A$105:$A$155,About!$B$2)*About!$A$67</f>
        <v>41.764836484882927</v>
      </c>
      <c r="M2" s="12">
        <f>SUMIFS('State Generation Costs Calcs'!M105:M155,'State Generation Costs Calcs'!$A$105:$A$155,About!$B$2)*About!$A$67</f>
        <v>41.195733372788609</v>
      </c>
      <c r="N2" s="12">
        <f>SUMIFS('State Generation Costs Calcs'!N105:N155,'State Generation Costs Calcs'!$A$105:$A$155,About!$B$2)*About!$A$67</f>
        <v>40.593183876495772</v>
      </c>
      <c r="O2" s="12">
        <f>SUMIFS('State Generation Costs Calcs'!O105:O155,'State Generation Costs Calcs'!$A$105:$A$155,About!$B$2)*About!$A$67</f>
        <v>40.275584015211322</v>
      </c>
      <c r="P2" s="12">
        <f>SUMIFS('State Generation Costs Calcs'!P105:P155,'State Generation Costs Calcs'!$A$105:$A$155,About!$B$2)*About!$A$67</f>
        <v>40.196566665055371</v>
      </c>
      <c r="Q2" s="12">
        <f>SUMIFS('State Generation Costs Calcs'!Q105:Q155,'State Generation Costs Calcs'!$A$105:$A$155,About!$B$2)*About!$A$67</f>
        <v>39.83334281236472</v>
      </c>
      <c r="R2" s="12">
        <f>SUMIFS('State Generation Costs Calcs'!R105:R155,'State Generation Costs Calcs'!$A$105:$A$155,About!$B$2)*About!$A$67</f>
        <v>39.392920924497538</v>
      </c>
      <c r="S2" s="12">
        <f>SUMIFS('State Generation Costs Calcs'!S105:S155,'State Generation Costs Calcs'!$A$105:$A$155,About!$B$2)*About!$A$67</f>
        <v>39.079817772901393</v>
      </c>
      <c r="T2" s="12">
        <f>SUMIFS('State Generation Costs Calcs'!T105:T155,'State Generation Costs Calcs'!$A$105:$A$155,About!$B$2)*About!$A$67</f>
        <v>38.950280569448452</v>
      </c>
      <c r="U2" s="12">
        <f>SUMIFS('State Generation Costs Calcs'!U105:U155,'State Generation Costs Calcs'!$A$105:$A$155,About!$B$2)*About!$A$67</f>
        <v>38.842920212757733</v>
      </c>
      <c r="V2" s="12">
        <f>SUMIFS('State Generation Costs Calcs'!V105:V155,'State Generation Costs Calcs'!$A$105:$A$155,About!$B$2)*About!$A$67</f>
        <v>38.43339332841871</v>
      </c>
      <c r="W2" s="12">
        <f>SUMIFS('State Generation Costs Calcs'!W105:W155,'State Generation Costs Calcs'!$A$105:$A$155,About!$B$2)*About!$A$67</f>
        <v>38.057979156806674</v>
      </c>
      <c r="X2" s="12">
        <f>SUMIFS('State Generation Costs Calcs'!X105:X155,'State Generation Costs Calcs'!$A$105:$A$155,About!$B$2)*About!$A$67</f>
        <v>37.845202803679172</v>
      </c>
      <c r="Y2" s="12">
        <f>SUMIFS('State Generation Costs Calcs'!Y105:Y155,'State Generation Costs Calcs'!$A$105:$A$155,About!$B$2)*About!$A$67</f>
        <v>37.606297382280324</v>
      </c>
      <c r="Z2" s="12">
        <f>SUMIFS('State Generation Costs Calcs'!Z105:Z155,'State Generation Costs Calcs'!$A$105:$A$155,About!$B$2)*About!$A$67</f>
        <v>37.466855748232028</v>
      </c>
      <c r="AA2" s="12">
        <f>SUMIFS('State Generation Costs Calcs'!AA105:AA155,'State Generation Costs Calcs'!$A$105:$A$155,About!$B$2)*About!$A$67</f>
        <v>37.366735104097735</v>
      </c>
      <c r="AB2" s="12">
        <f>SUMIFS('State Generation Costs Calcs'!AB105:AB155,'State Generation Costs Calcs'!$A$105:$A$155,About!$B$2)*About!$A$67</f>
        <v>37.21571196500696</v>
      </c>
      <c r="AC2" s="12">
        <f>SUMIFS('State Generation Costs Calcs'!AC105:AC155,'State Generation Costs Calcs'!$A$105:$A$155,About!$B$2)*About!$A$67</f>
        <v>37.219548206321363</v>
      </c>
      <c r="AD2" s="12">
        <f>SUMIFS('State Generation Costs Calcs'!AD105:AD155,'State Generation Costs Calcs'!$A$105:$A$155,About!$B$2)*About!$A$67</f>
        <v>37.256593329998132</v>
      </c>
      <c r="AE2" s="12">
        <f>SUMIFS('State Generation Costs Calcs'!AE105:AE155,'State Generation Costs Calcs'!$A$105:$A$155,About!$B$2)*About!$A$67</f>
        <v>37.212547821829581</v>
      </c>
      <c r="AF2" s="12">
        <f>SUMIFS('State Generation Costs Calcs'!AF105:AF155,'State Generation Costs Calcs'!$A$105:$A$155,About!$B$2)*About!$A$67</f>
        <v>37.191790215736447</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44.896448811381845</v>
      </c>
      <c r="C2" s="12">
        <f>SUMIFS('State Generation Costs Calcs'!C105:C155,'State Generation Costs Calcs'!$A$105:$A$155,About!$B$2)*About!$A$67</f>
        <v>44.020929870721993</v>
      </c>
      <c r="D2" s="12">
        <f>SUMIFS('State Generation Costs Calcs'!D105:D155,'State Generation Costs Calcs'!$A$105:$A$155,About!$B$2)*About!$A$67</f>
        <v>43.203202080563528</v>
      </c>
      <c r="E2" s="12">
        <f>SUMIFS('State Generation Costs Calcs'!E105:E155,'State Generation Costs Calcs'!$A$105:$A$155,About!$B$2)*About!$A$67</f>
        <v>42.530729954283515</v>
      </c>
      <c r="F2" s="12">
        <f>SUMIFS('State Generation Costs Calcs'!F105:F155,'State Generation Costs Calcs'!$A$105:$A$155,About!$B$2)*About!$A$67</f>
        <v>42.346165989471217</v>
      </c>
      <c r="G2" s="12">
        <f>SUMIFS('State Generation Costs Calcs'!G105:G155,'State Generation Costs Calcs'!$A$105:$A$155,About!$B$2)*About!$A$67</f>
        <v>42.404387664609615</v>
      </c>
      <c r="H2" s="12">
        <f>SUMIFS('State Generation Costs Calcs'!H105:H155,'State Generation Costs Calcs'!$A$105:$A$155,About!$B$2)*About!$A$67</f>
        <v>42.806965689811371</v>
      </c>
      <c r="I2" s="12">
        <f>SUMIFS('State Generation Costs Calcs'!I105:I155,'State Generation Costs Calcs'!$A$105:$A$155,About!$B$2)*About!$A$67</f>
        <v>43.17148029148774</v>
      </c>
      <c r="J2" s="12">
        <f>SUMIFS('State Generation Costs Calcs'!J105:J155,'State Generation Costs Calcs'!$A$105:$A$155,About!$B$2)*About!$A$67</f>
        <v>42.977876749370083</v>
      </c>
      <c r="K2" s="12">
        <f>SUMIFS('State Generation Costs Calcs'!K105:K155,'State Generation Costs Calcs'!$A$105:$A$155,About!$B$2)*About!$A$67</f>
        <v>42.413112678011714</v>
      </c>
      <c r="L2" s="12">
        <f>SUMIFS('State Generation Costs Calcs'!L105:L155,'State Generation Costs Calcs'!$A$105:$A$155,About!$B$2)*About!$A$67</f>
        <v>41.764836484882927</v>
      </c>
      <c r="M2" s="12">
        <f>SUMIFS('State Generation Costs Calcs'!M105:M155,'State Generation Costs Calcs'!$A$105:$A$155,About!$B$2)*About!$A$67</f>
        <v>41.195733372788609</v>
      </c>
      <c r="N2" s="12">
        <f>SUMIFS('State Generation Costs Calcs'!N105:N155,'State Generation Costs Calcs'!$A$105:$A$155,About!$B$2)*About!$A$67</f>
        <v>40.593183876495772</v>
      </c>
      <c r="O2" s="12">
        <f>SUMIFS('State Generation Costs Calcs'!O105:O155,'State Generation Costs Calcs'!$A$105:$A$155,About!$B$2)*About!$A$67</f>
        <v>40.275584015211322</v>
      </c>
      <c r="P2" s="12">
        <f>SUMIFS('State Generation Costs Calcs'!P105:P155,'State Generation Costs Calcs'!$A$105:$A$155,About!$B$2)*About!$A$67</f>
        <v>40.196566665055371</v>
      </c>
      <c r="Q2" s="12">
        <f>SUMIFS('State Generation Costs Calcs'!Q105:Q155,'State Generation Costs Calcs'!$A$105:$A$155,About!$B$2)*About!$A$67</f>
        <v>39.83334281236472</v>
      </c>
      <c r="R2" s="12">
        <f>SUMIFS('State Generation Costs Calcs'!R105:R155,'State Generation Costs Calcs'!$A$105:$A$155,About!$B$2)*About!$A$67</f>
        <v>39.392920924497538</v>
      </c>
      <c r="S2" s="12">
        <f>SUMIFS('State Generation Costs Calcs'!S105:S155,'State Generation Costs Calcs'!$A$105:$A$155,About!$B$2)*About!$A$67</f>
        <v>39.079817772901393</v>
      </c>
      <c r="T2" s="12">
        <f>SUMIFS('State Generation Costs Calcs'!T105:T155,'State Generation Costs Calcs'!$A$105:$A$155,About!$B$2)*About!$A$67</f>
        <v>38.950280569448452</v>
      </c>
      <c r="U2" s="12">
        <f>SUMIFS('State Generation Costs Calcs'!U105:U155,'State Generation Costs Calcs'!$A$105:$A$155,About!$B$2)*About!$A$67</f>
        <v>38.842920212757733</v>
      </c>
      <c r="V2" s="12">
        <f>SUMIFS('State Generation Costs Calcs'!V105:V155,'State Generation Costs Calcs'!$A$105:$A$155,About!$B$2)*About!$A$67</f>
        <v>38.43339332841871</v>
      </c>
      <c r="W2" s="12">
        <f>SUMIFS('State Generation Costs Calcs'!W105:W155,'State Generation Costs Calcs'!$A$105:$A$155,About!$B$2)*About!$A$67</f>
        <v>38.057979156806674</v>
      </c>
      <c r="X2" s="12">
        <f>SUMIFS('State Generation Costs Calcs'!X105:X155,'State Generation Costs Calcs'!$A$105:$A$155,About!$B$2)*About!$A$67</f>
        <v>37.845202803679172</v>
      </c>
      <c r="Y2" s="12">
        <f>SUMIFS('State Generation Costs Calcs'!Y105:Y155,'State Generation Costs Calcs'!$A$105:$A$155,About!$B$2)*About!$A$67</f>
        <v>37.606297382280324</v>
      </c>
      <c r="Z2" s="12">
        <f>SUMIFS('State Generation Costs Calcs'!Z105:Z155,'State Generation Costs Calcs'!$A$105:$A$155,About!$B$2)*About!$A$67</f>
        <v>37.466855748232028</v>
      </c>
      <c r="AA2" s="12">
        <f>SUMIFS('State Generation Costs Calcs'!AA105:AA155,'State Generation Costs Calcs'!$A$105:$A$155,About!$B$2)*About!$A$67</f>
        <v>37.366735104097735</v>
      </c>
      <c r="AB2" s="12">
        <f>SUMIFS('State Generation Costs Calcs'!AB105:AB155,'State Generation Costs Calcs'!$A$105:$A$155,About!$B$2)*About!$A$67</f>
        <v>37.21571196500696</v>
      </c>
      <c r="AC2" s="12">
        <f>SUMIFS('State Generation Costs Calcs'!AC105:AC155,'State Generation Costs Calcs'!$A$105:$A$155,About!$B$2)*About!$A$67</f>
        <v>37.219548206321363</v>
      </c>
      <c r="AD2" s="12">
        <f>SUMIFS('State Generation Costs Calcs'!AD105:AD155,'State Generation Costs Calcs'!$A$105:$A$155,About!$B$2)*About!$A$67</f>
        <v>37.256593329998132</v>
      </c>
      <c r="AE2" s="12">
        <f>SUMIFS('State Generation Costs Calcs'!AE105:AE155,'State Generation Costs Calcs'!$A$105:$A$155,About!$B$2)*About!$A$67</f>
        <v>37.212547821829581</v>
      </c>
      <c r="AF2" s="12">
        <f>SUMIFS('State Generation Costs Calcs'!AF105:AF155,'State Generation Costs Calcs'!$A$105:$A$155,About!$B$2)*About!$A$67</f>
        <v>37.191790215736447</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2024-01-10T18:40:37Z</dcterms:modified>
</cp:coreProperties>
</file>