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CE86368D-5E7D-43CA-A59C-875405B26C00}" xr6:coauthVersionLast="47" xr6:coauthVersionMax="47" xr10:uidLastSave="{00000000-0000-0000-0000-000000000000}"/>
  <bookViews>
    <workbookView xWindow="-90" yWindow="-90" windowWidth="19380" windowHeight="10260" firstSheet="24"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2" i="38" l="1"/>
  <c r="D19" i="38"/>
  <c r="E19" i="38"/>
  <c r="F19" i="38"/>
  <c r="D20" i="38"/>
  <c r="E20" i="38"/>
  <c r="F20" i="38"/>
  <c r="D21" i="38"/>
  <c r="E21" i="38"/>
  <c r="F21" i="38"/>
  <c r="D22" i="38"/>
  <c r="E22" i="38"/>
  <c r="D23" i="38"/>
  <c r="E23" i="38"/>
  <c r="F23" i="38"/>
  <c r="D24" i="38"/>
  <c r="E24" i="38"/>
  <c r="F24" i="38"/>
  <c r="D25" i="38"/>
  <c r="E25" i="38"/>
  <c r="F25" i="38"/>
  <c r="D26" i="38"/>
  <c r="E26" i="38"/>
  <c r="F26" i="38"/>
  <c r="D27" i="38"/>
  <c r="E27" i="38"/>
  <c r="F27" i="38"/>
  <c r="D28" i="38"/>
  <c r="E28" i="38"/>
  <c r="F28" i="38"/>
  <c r="D29" i="38"/>
  <c r="E29" i="38"/>
  <c r="F29" i="38"/>
  <c r="D30" i="38"/>
  <c r="E30" i="38"/>
  <c r="F30" i="38"/>
  <c r="D31" i="38"/>
  <c r="E31" i="38"/>
  <c r="F31" i="38"/>
  <c r="D32" i="38"/>
  <c r="E32" i="38"/>
  <c r="F32" i="38"/>
  <c r="D33" i="38"/>
  <c r="E33" i="38"/>
  <c r="F33" i="38"/>
  <c r="D34" i="38"/>
  <c r="E34" i="38"/>
  <c r="F34" i="38"/>
  <c r="D35" i="38"/>
  <c r="E35" i="38"/>
  <c r="F35" i="38"/>
  <c r="D36" i="38"/>
  <c r="E36" i="38"/>
  <c r="F36" i="38"/>
  <c r="D37" i="38"/>
  <c r="E37" i="38"/>
  <c r="F37" i="38"/>
  <c r="D38" i="38"/>
  <c r="E38" i="38"/>
  <c r="F38" i="38"/>
  <c r="D39" i="38"/>
  <c r="E39" i="38"/>
  <c r="F39" i="38"/>
  <c r="D40" i="38"/>
  <c r="E40" i="38"/>
  <c r="F40" i="38"/>
  <c r="D41" i="38"/>
  <c r="E41" i="38"/>
  <c r="F41" i="38"/>
  <c r="D42" i="38"/>
  <c r="E42" i="38"/>
  <c r="F42" i="38"/>
  <c r="D43" i="38"/>
  <c r="E43" i="38"/>
  <c r="F43" i="38"/>
  <c r="D44" i="38"/>
  <c r="E44" i="38"/>
  <c r="F44" i="38"/>
  <c r="D45" i="38"/>
  <c r="E45" i="38"/>
  <c r="F45" i="38"/>
  <c r="D46" i="38"/>
  <c r="E46" i="38"/>
  <c r="F46" i="38"/>
  <c r="D47" i="38"/>
  <c r="E47" i="38"/>
  <c r="F47" i="38"/>
  <c r="D48" i="38"/>
  <c r="E48" i="38"/>
  <c r="F48" i="38"/>
  <c r="D49" i="38"/>
  <c r="E49" i="38"/>
  <c r="F49" i="38"/>
  <c r="D50" i="38"/>
  <c r="E50" i="38"/>
  <c r="F50" i="38"/>
  <c r="D51" i="38"/>
  <c r="E51" i="38"/>
  <c r="F51" i="38"/>
  <c r="D52" i="38"/>
  <c r="E52" i="38"/>
  <c r="F52" i="38"/>
  <c r="D53" i="38"/>
  <c r="E53" i="38"/>
  <c r="F53" i="38"/>
  <c r="D54" i="38"/>
  <c r="E54" i="38"/>
  <c r="F54" i="38"/>
  <c r="D55" i="38"/>
  <c r="E55" i="38"/>
  <c r="F55" i="38"/>
  <c r="D56" i="38"/>
  <c r="E56" i="38"/>
  <c r="F56" i="38"/>
  <c r="D57" i="38"/>
  <c r="E57" i="38"/>
  <c r="F57" i="38"/>
  <c r="D58" i="38"/>
  <c r="E58" i="38"/>
  <c r="F58" i="38"/>
  <c r="D59" i="38"/>
  <c r="E59" i="38"/>
  <c r="F59" i="38"/>
  <c r="D60" i="38"/>
  <c r="E60" i="38"/>
  <c r="F60" i="38"/>
  <c r="D61" i="38"/>
  <c r="E61" i="38"/>
  <c r="F61" i="38"/>
  <c r="D62" i="38"/>
  <c r="E62" i="38"/>
  <c r="F62" i="38"/>
  <c r="D63" i="38"/>
  <c r="E63" i="38"/>
  <c r="F63" i="38"/>
  <c r="D64" i="38"/>
  <c r="E64" i="38"/>
  <c r="F64" i="38"/>
  <c r="D65" i="38"/>
  <c r="E65" i="38"/>
  <c r="F65" i="38"/>
  <c r="F18" i="38"/>
  <c r="E18" i="38"/>
  <c r="D18" i="38"/>
  <c r="H13" i="38"/>
  <c r="G3" i="38"/>
  <c r="H3" i="38"/>
  <c r="G4" i="38"/>
  <c r="H4" i="38"/>
  <c r="G5" i="38"/>
  <c r="H5" i="38"/>
  <c r="G6" i="38"/>
  <c r="H6" i="38"/>
  <c r="G7" i="38"/>
  <c r="H7" i="38"/>
  <c r="G8" i="38"/>
  <c r="H8" i="38"/>
  <c r="G9" i="38"/>
  <c r="H9" i="38"/>
  <c r="G10" i="38"/>
  <c r="H10" i="38"/>
  <c r="G11" i="38"/>
  <c r="H11" i="38"/>
  <c r="G12" i="38"/>
  <c r="H12" i="38"/>
  <c r="G13" i="38"/>
  <c r="F4" i="38"/>
  <c r="F5" i="38"/>
  <c r="F6" i="38"/>
  <c r="F7" i="38"/>
  <c r="F8" i="38"/>
  <c r="F9" i="38"/>
  <c r="F10" i="38"/>
  <c r="F11" i="38"/>
  <c r="F12" i="38"/>
  <c r="F13" i="38"/>
  <c r="F3" i="38"/>
  <c r="O38" i="34"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G2" i="10" l="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U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E2" i="5"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I11" i="26" l="1"/>
  <c r="AH15"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G1242" i="22"/>
  <c r="I1240" i="22"/>
  <c r="K1252" i="22"/>
  <c r="M1250" i="22"/>
  <c r="K1247" i="22"/>
  <c r="M1245" i="22"/>
  <c r="K1242" i="22"/>
  <c r="M1240" i="22"/>
  <c r="N1249" i="22"/>
  <c r="P1247" i="22"/>
  <c r="I1245" i="22"/>
  <c r="K1243"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1031" i="22" l="1"/>
  <c r="H1040" i="22"/>
  <c r="J1248" i="22"/>
  <c r="O1252" i="22"/>
  <c r="L1245" i="22"/>
  <c r="L1250" i="22"/>
  <c r="P1240" i="22"/>
  <c r="H1245" i="22"/>
  <c r="I1034" i="22"/>
  <c r="H1250" i="22"/>
  <c r="J1242" i="22"/>
  <c r="J1247" i="22"/>
  <c r="J1252" i="22"/>
  <c r="N1242" i="22"/>
  <c r="F1247" i="22"/>
  <c r="I1253" i="22"/>
  <c r="K1245" i="22"/>
  <c r="K1250" i="22"/>
  <c r="O1240" i="22"/>
  <c r="O1245" i="22"/>
  <c r="R1251" i="22"/>
  <c r="P1239" i="22"/>
  <c r="I1247" i="22"/>
  <c r="I1252" i="22"/>
  <c r="M1242" i="22"/>
  <c r="M1247" i="22"/>
  <c r="I1239" i="22"/>
  <c r="Q1242" i="22"/>
  <c r="J1250" i="22"/>
  <c r="N1240" i="22"/>
  <c r="N1245" i="22"/>
  <c r="N1250" i="22"/>
  <c r="J1240" i="22"/>
  <c r="O1244" i="22"/>
  <c r="H1252" i="22"/>
  <c r="L1242" i="22"/>
  <c r="L1247" i="22"/>
  <c r="L1252"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B62" i="23" s="1"/>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M68" i="23" l="1"/>
  <c r="M67" i="23"/>
  <c r="K65" i="23"/>
  <c r="D66" i="23"/>
  <c r="B61" i="23"/>
  <c r="H73" i="23"/>
  <c r="G73" i="23"/>
  <c r="K72" i="23"/>
  <c r="B64"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family val="2"/>
          </rPr>
          <t>Olivia Ashmoore:</t>
        </r>
        <r>
          <rPr>
            <sz val="9"/>
            <color indexed="81"/>
            <rFont val="Tahoma"/>
            <family val="2"/>
          </rPr>
          <t xml:space="preserve">
hand adjusted to avoid breaking model</t>
        </r>
      </text>
    </comment>
  </commentList>
</comments>
</file>

<file path=xl/sharedStrings.xml><?xml version="1.0" encoding="utf-8"?>
<sst xmlns="http://schemas.openxmlformats.org/spreadsheetml/2006/main" count="15218" uniqueCount="1083">
  <si>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</si>
  <si>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</si>
  <si>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</si>
  <si>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</si>
  <si>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</si>
  <si>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</si>
  <si>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</si>
  <si>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</si>
  <si>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</si>
  <si>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</si>
  <si>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</si>
  <si>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</si>
  <si>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</si>
  <si>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</si>
  <si>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</si>
  <si>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</si>
  <si>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</si>
  <si>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</si>
  <si>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</si>
  <si>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</si>
  <si>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</si>
  <si>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</si>
  <si>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</si>
  <si>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</si>
  <si>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</si>
  <si>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</si>
  <si>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</si>
  <si>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</si>
  <si>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</si>
  <si>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</si>
  <si>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</si>
  <si>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</si>
  <si>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</si>
  <si>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</si>
  <si>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</si>
  <si>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</si>
  <si>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</si>
  <si>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</si>
  <si>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</si>
  <si>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</si>
  <si>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</si>
  <si>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</si>
  <si>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</si>
  <si>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</si>
  <si>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</si>
  <si>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</si>
  <si>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</si>
  <si>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</si>
  <si>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</si>
  <si>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</si>
  <si>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</si>
  <si>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</si>
  <si>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</si>
  <si>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</si>
  <si>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</si>
  <si>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</si>
  <si>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</si>
  <si>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</si>
  <si>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</si>
  <si>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</si>
  <si>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</si>
  <si>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</si>
  <si>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</si>
  <si>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</si>
  <si>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</si>
  <si>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</si>
  <si>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</si>
  <si>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</si>
  <si>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</si>
  <si>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</si>
  <si>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</si>
  <si>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</si>
  <si>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</si>
  <si>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</si>
  <si>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</si>
  <si>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</si>
  <si>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</si>
  <si>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</si>
  <si>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</si>
  <si>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</si>
  <si>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</si>
  <si>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</si>
  <si>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</si>
  <si>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</si>
  <si>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</si>
  <si>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</si>
  <si>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</si>
  <si>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</si>
  <si>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</si>
  <si>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</si>
  <si>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</si>
  <si>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</si>
  <si>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</si>
  <si>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</si>
  <si>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</si>
  <si>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</si>
  <si>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</si>
  <si>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</si>
  <si>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</si>
  <si>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</si>
  <si>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</si>
  <si>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</si>
  <si>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</si>
  <si>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</si>
  <si>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</si>
  <si>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</si>
  <si>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</si>
  <si>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</si>
  <si>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</si>
  <si>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</si>
  <si>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</si>
  <si>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</si>
  <si>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</si>
  <si>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</si>
  <si>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</si>
  <si>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</si>
  <si>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</si>
  <si>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</si>
  <si>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</si>
  <si>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</si>
  <si>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</si>
  <si>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</si>
  <si>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</si>
  <si>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</si>
  <si>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</si>
  <si>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</si>
  <si>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</si>
  <si>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</si>
  <si>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</si>
  <si>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</si>
  <si>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</si>
  <si>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</si>
  <si>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</si>
  <si>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</si>
  <si>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</si>
  <si>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</si>
  <si>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</si>
  <si>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</si>
  <si>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</si>
  <si>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</si>
  <si>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</si>
  <si>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</si>
  <si>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</si>
  <si>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</si>
  <si>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</si>
  <si>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</si>
  <si>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</si>
  <si>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</si>
  <si>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</si>
  <si>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</si>
  <si>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</si>
  <si>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</si>
  <si>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</si>
  <si>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</si>
  <si>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</si>
  <si>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</si>
  <si>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</si>
  <si>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</si>
  <si>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</si>
  <si>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</si>
  <si>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</si>
  <si>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</si>
  <si>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</si>
  <si>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</si>
  <si>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</si>
  <si>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</si>
  <si>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</si>
  <si>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</si>
  <si>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</si>
  <si>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</si>
  <si>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</si>
  <si>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</si>
  <si>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</si>
  <si>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</si>
  <si>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</si>
  <si>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</si>
  <si>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</si>
  <si>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</si>
  <si>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</si>
  <si>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</si>
  <si>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</si>
  <si>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</si>
  <si>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</si>
  <si>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</si>
  <si>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</si>
  <si>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</si>
  <si>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</si>
  <si>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</si>
  <si>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</si>
  <si>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</si>
  <si>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</si>
  <si>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</si>
  <si>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</si>
  <si>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</si>
  <si>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</si>
  <si>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</si>
  <si>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</si>
  <si>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</si>
  <si>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</si>
  <si>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</si>
  <si>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</si>
  <si>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</si>
  <si>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</si>
  <si>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</si>
  <si>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</si>
  <si>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</si>
  <si>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</si>
  <si>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</si>
  <si>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</si>
  <si>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</si>
  <si>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</si>
  <si>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</si>
  <si>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</si>
  <si>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</si>
  <si>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</si>
  <si>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</si>
  <si>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</si>
  <si>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</si>
  <si>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</si>
  <si>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</si>
  <si>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</si>
  <si>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</si>
  <si>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</si>
  <si>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</si>
  <si>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</si>
  <si>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</si>
  <si>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</si>
  <si>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</si>
  <si>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</si>
  <si>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</si>
  <si>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</si>
  <si>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</si>
  <si>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</si>
  <si>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</si>
  <si>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</si>
  <si>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</si>
  <si>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</si>
  <si>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</si>
  <si>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</si>
  <si>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</si>
  <si>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</si>
  <si>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</si>
  <si>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</si>
  <si>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</si>
  <si>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</si>
  <si>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</si>
  <si>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</si>
  <si>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</si>
  <si>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</si>
  <si>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</si>
  <si>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</si>
  <si>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</si>
  <si>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</si>
  <si>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</si>
  <si>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</si>
  <si>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</si>
  <si>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</si>
  <si>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</si>
  <si>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</si>
  <si>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</si>
  <si>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</si>
  <si>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</si>
  <si>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</si>
  <si>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</si>
  <si>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</si>
  <si>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</si>
  <si>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</si>
  <si>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</si>
  <si>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</si>
  <si>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</si>
  <si>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</si>
  <si>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</si>
  <si>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</si>
  <si>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</si>
  <si>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</si>
  <si>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</si>
  <si>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</si>
  <si>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</si>
  <si>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</si>
  <si>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</si>
  <si>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</si>
  <si>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</si>
  <si>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</si>
  <si>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</si>
  <si>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</si>
  <si>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</si>
  <si>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</si>
  <si>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</si>
  <si>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</si>
  <si>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</si>
  <si>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</si>
  <si>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</si>
  <si>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</si>
  <si>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</si>
  <si>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</si>
  <si>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</si>
  <si>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</si>
  <si>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</si>
  <si>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</si>
  <si>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</si>
  <si>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</si>
  <si>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</si>
  <si>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</si>
  <si>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</si>
  <si>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</si>
  <si>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</si>
  <si>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</si>
  <si>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</si>
  <si>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</si>
  <si>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</si>
  <si>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</si>
  <si>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</si>
  <si>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</si>
  <si>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</si>
  <si>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</si>
  <si>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</si>
  <si>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</si>
  <si>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</si>
  <si>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</si>
  <si>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</si>
  <si>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</si>
  <si>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</si>
  <si>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</si>
  <si>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</si>
  <si>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</si>
  <si>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</si>
  <si>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</si>
  <si>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</si>
  <si>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</si>
  <si>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</si>
  <si>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</si>
  <si>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</si>
  <si>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</si>
  <si>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</si>
  <si>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</si>
  <si>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</si>
  <si>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</si>
  <si>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</si>
  <si>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</si>
  <si>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</si>
  <si>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</si>
  <si>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</si>
  <si>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</si>
  <si>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</si>
  <si>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</si>
  <si>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</si>
  <si>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</si>
  <si>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</si>
  <si>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</si>
  <si>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</si>
  <si>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</si>
  <si>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</si>
  <si>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</si>
  <si>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</si>
  <si>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</si>
  <si>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</si>
  <si>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</si>
  <si>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</si>
  <si>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</si>
  <si>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</si>
  <si>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</si>
  <si>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</si>
  <si>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</si>
  <si>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</si>
  <si>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</si>
  <si>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</si>
  <si>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</si>
  <si>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</si>
  <si>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</si>
  <si>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</si>
  <si>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</si>
  <si>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</si>
  <si>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</si>
  <si>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</si>
  <si>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</si>
  <si>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</si>
  <si>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</si>
  <si>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</si>
  <si>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</si>
  <si>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</si>
  <si>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</si>
  <si>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</si>
  <si>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</si>
  <si>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</si>
  <si>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</si>
  <si>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</si>
  <si>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</si>
  <si>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</si>
  <si>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</si>
  <si>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</si>
  <si>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</si>
  <si>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</si>
  <si>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</si>
  <si>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</si>
  <si>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</si>
  <si>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</si>
  <si>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</si>
  <si>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</si>
  <si>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</si>
  <si>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</si>
  <si>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</si>
  <si>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</si>
  <si>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</si>
  <si>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</si>
  <si>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</si>
  <si>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</si>
  <si>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</si>
  <si>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</si>
  <si>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</si>
  <si>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</si>
  <si>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</si>
  <si>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</si>
  <si>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</si>
  <si>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</si>
  <si>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</si>
  <si>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</si>
  <si>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</si>
  <si>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</si>
  <si>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</si>
  <si>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</si>
  <si>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</si>
  <si>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</si>
  <si>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</si>
  <si>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</si>
  <si>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</si>
  <si>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</si>
  <si>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</si>
  <si>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</si>
  <si>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</si>
  <si>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</si>
  <si>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</si>
  <si>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</si>
  <si>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</si>
  <si>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</si>
  <si>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</si>
  <si>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</si>
  <si>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</si>
  <si>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</si>
  <si>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</si>
  <si>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</si>
  <si>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</si>
  <si>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</si>
  <si>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</si>
  <si>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</si>
  <si>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</si>
  <si>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</si>
  <si>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</si>
  <si>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</si>
  <si>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</si>
  <si>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</si>
  <si>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</si>
  <si>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</si>
  <si>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</si>
  <si>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</si>
  <si>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</si>
  <si>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</si>
  <si>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</si>
  <si>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</si>
  <si>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</si>
  <si>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</si>
  <si>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</si>
  <si>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</si>
  <si>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</si>
  <si>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</si>
  <si>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</si>
  <si>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</si>
  <si>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</si>
  <si>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</si>
  <si>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</si>
  <si>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</si>
  <si>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</si>
  <si>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</si>
  <si>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</si>
  <si>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</si>
  <si>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</si>
  <si>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</si>
  <si>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</si>
  <si>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</si>
  <si>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</si>
  <si>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</si>
  <si>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</si>
  <si>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</si>
  <si>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</si>
  <si>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</si>
  <si>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</si>
  <si>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</si>
  <si>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</si>
  <si>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</si>
  <si>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</si>
  <si>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</si>
  <si>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</si>
  <si>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</si>
  <si>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</si>
  <si>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</si>
  <si>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</si>
  <si>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</si>
  <si>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</si>
  <si>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</si>
  <si>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</si>
  <si>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</si>
  <si>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</si>
  <si>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</si>
  <si>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</si>
  <si>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</si>
  <si>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</si>
  <si>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</si>
  <si>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</si>
  <si>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</si>
  <si>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</si>
  <si>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</si>
  <si>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</si>
  <si>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</si>
  <si>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</si>
  <si>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</si>
  <si>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</si>
  <si>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</si>
  <si>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</si>
  <si>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</si>
  <si>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</si>
  <si>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</si>
  <si>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</si>
  <si>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</si>
  <si>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</si>
  <si>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</si>
  <si>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</si>
  <si>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</si>
  <si>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</si>
  <si>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</si>
  <si>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</si>
  <si>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</si>
  <si>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</si>
  <si>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</si>
  <si>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</si>
  <si>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</si>
  <si>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</si>
  <si>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</si>
  <si>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</si>
  <si>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</si>
  <si>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</si>
  <si>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</si>
  <si>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</si>
  <si>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</si>
  <si>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</si>
  <si>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</si>
  <si>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</si>
  <si>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</si>
  <si>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</si>
  <si>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</si>
  <si>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</si>
  <si>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</si>
  <si>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</si>
  <si>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</si>
  <si>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</si>
  <si>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</si>
  <si>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</si>
  <si>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</si>
  <si>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</si>
  <si>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</si>
  <si>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</si>
  <si>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</si>
  <si>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</si>
  <si>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</si>
  <si>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</si>
  <si>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</si>
  <si>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</si>
  <si>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</si>
  <si>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</si>
  <si>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</si>
  <si>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</si>
  <si>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</si>
  <si>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</si>
  <si>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</si>
  <si>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</si>
  <si>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</si>
  <si>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</si>
  <si>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</si>
  <si>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</si>
  <si>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</si>
  <si>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</si>
  <si>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</si>
  <si>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</si>
  <si>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</si>
  <si>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</si>
  <si>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</si>
  <si>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</si>
  <si>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</si>
  <si>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</si>
  <si>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</si>
  <si>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</si>
  <si>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</si>
  <si>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</si>
  <si>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</si>
  <si>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</si>
  <si>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</si>
  <si>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</si>
  <si>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</si>
  <si>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</si>
  <si>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</si>
  <si>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</si>
  <si>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</si>
  <si>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</si>
  <si>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</si>
  <si>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</si>
  <si>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</si>
  <si>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</si>
  <si>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</si>
  <si>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</si>
  <si>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</si>
  <si>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</si>
  <si>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</si>
  <si>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</si>
  <si>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</si>
  <si>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</si>
  <si>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</si>
  <si>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</si>
  <si>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</si>
  <si>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</si>
  <si>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</si>
  <si>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</si>
  <si>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</si>
  <si>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</si>
  <si>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</si>
  <si>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</si>
  <si>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</si>
  <si>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</si>
  <si>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</si>
  <si>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</si>
  <si>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</si>
  <si>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</si>
  <si>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</si>
  <si>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</si>
  <si>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</si>
  <si>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</si>
  <si>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</si>
  <si>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</si>
  <si>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</si>
  <si>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</si>
  <si>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</si>
  <si>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</si>
  <si>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</si>
  <si>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</si>
  <si>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</si>
  <si>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</si>
  <si>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</si>
  <si>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</si>
  <si>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</si>
  <si>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</si>
  <si>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</si>
  <si>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</si>
  <si>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</si>
  <si>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</si>
  <si>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</si>
  <si>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</si>
  <si>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</si>
  <si>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</si>
  <si>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</si>
  <si>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</si>
  <si>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</si>
  <si>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</si>
  <si>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</si>
  <si>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</si>
  <si>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</si>
  <si>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</si>
  <si>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</si>
  <si>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</si>
  <si>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</si>
  <si>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</si>
  <si>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</si>
  <si>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</si>
  <si>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</si>
  <si>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</si>
  <si>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</si>
  <si>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</si>
  <si>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</si>
  <si>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</si>
  <si>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</si>
  <si>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</si>
  <si>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</si>
  <si>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</si>
  <si>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</si>
  <si>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</si>
  <si>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</si>
  <si>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</si>
  <si>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</si>
  <si>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</si>
  <si>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</si>
  <si>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</si>
  <si>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</si>
  <si>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</si>
  <si>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</si>
  <si>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</si>
  <si>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</si>
  <si>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</si>
  <si>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</si>
  <si>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</si>
  <si>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</si>
  <si>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</si>
  <si>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</si>
  <si>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</si>
  <si>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</si>
  <si>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</si>
  <si>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</si>
  <si>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</si>
  <si>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</si>
  <si>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</si>
  <si>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</si>
  <si>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</si>
  <si>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</si>
  <si>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</si>
  <si>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</si>
  <si>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</si>
  <si>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</si>
  <si>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</si>
  <si>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</si>
  <si>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</si>
  <si>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</si>
  <si>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</si>
  <si>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</si>
  <si>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</si>
  <si>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</si>
  <si>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</si>
  <si>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</si>
  <si>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</si>
  <si>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</si>
  <si>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</si>
  <si>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</si>
  <si>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</si>
  <si>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</si>
  <si>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</si>
  <si>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</si>
  <si>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</si>
  <si>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</si>
  <si>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</si>
  <si>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</si>
  <si>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</si>
  <si>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</si>
  <si>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</si>
  <si>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</si>
  <si>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</si>
  <si>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</si>
  <si>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</si>
  <si>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</si>
  <si>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</si>
  <si>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</si>
  <si>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</si>
  <si>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</si>
  <si>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</si>
  <si>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</si>
  <si>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</si>
  <si>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</si>
  <si>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</si>
  <si>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</si>
  <si>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</si>
  <si>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</si>
  <si>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</si>
  <si>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</si>
  <si>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</si>
  <si>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</si>
  <si>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</si>
  <si>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</si>
  <si>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</si>
  <si>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</si>
  <si>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</si>
  <si>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</si>
  <si>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</si>
  <si>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</si>
  <si>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</si>
  <si>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</si>
  <si>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</si>
  <si>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</si>
  <si>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</si>
  <si>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</si>
  <si>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</si>
  <si>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</si>
  <si>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</si>
  <si>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</si>
  <si>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</si>
  <si>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</si>
  <si>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</si>
  <si>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</si>
  <si>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</si>
  <si>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</si>
  <si>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</si>
  <si>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</si>
  <si>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</si>
  <si>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</si>
  <si>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</si>
  <si>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</si>
  <si>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</si>
  <si>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</si>
  <si>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</si>
  <si>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</si>
  <si>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</si>
  <si>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</si>
  <si>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</si>
  <si>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</si>
  <si>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</si>
  <si>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</si>
  <si>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</si>
  <si>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</si>
  <si>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</si>
  <si>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</si>
  <si>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</si>
  <si>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</si>
  <si>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</si>
  <si>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</si>
  <si>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</si>
  <si>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</si>
  <si>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</si>
  <si>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</si>
  <si>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</si>
  <si>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</si>
  <si>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</si>
  <si>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</si>
  <si>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</si>
  <si>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</si>
  <si>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</si>
  <si>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</si>
  <si>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</si>
  <si>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</si>
  <si>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</si>
  <si>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</si>
  <si>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</si>
  <si>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</si>
  <si>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</si>
  <si>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</si>
  <si>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</si>
  <si>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</si>
  <si>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</si>
  <si>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</si>
  <si>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</si>
  <si>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</si>
  <si>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</si>
  <si>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</si>
  <si>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</si>
  <si>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</si>
  <si>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</si>
  <si>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</si>
  <si>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</si>
  <si>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</si>
  <si>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</si>
  <si>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</si>
  <si>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</si>
  <si>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</si>
  <si>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</si>
  <si>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</si>
  <si>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</si>
  <si>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</si>
  <si>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</si>
  <si>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</si>
  <si>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</si>
  <si>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</si>
  <si>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</si>
  <si>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</si>
  <si>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</si>
  <si>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</si>
  <si>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</si>
  <si>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</si>
  <si>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</si>
  <si>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</si>
  <si>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</si>
  <si>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</si>
  <si>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</si>
  <si>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</si>
  <si>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</si>
  <si>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</si>
  <si>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</si>
  <si>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</si>
  <si>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</si>
  <si>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</si>
  <si>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</si>
  <si>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</si>
  <si>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</si>
  <si>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</si>
  <si>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</si>
  <si>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</si>
  <si>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</si>
  <si>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</si>
  <si>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</si>
  <si>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</si>
  <si>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</si>
  <si>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</si>
  <si>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</si>
  <si>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</si>
  <si>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</si>
  <si>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</si>
  <si>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</si>
  <si>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</si>
  <si>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</si>
  <si>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</si>
  <si>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</si>
  <si>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</si>
  <si>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</si>
  <si>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</si>
  <si>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</si>
  <si>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</si>
  <si>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</si>
  <si>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</si>
  <si>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</si>
  <si>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</si>
  <si>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</si>
  <si>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</si>
  <si>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</si>
  <si>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</si>
  <si>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</si>
  <si>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</si>
  <si>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</si>
  <si>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</si>
  <si>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</si>
  <si>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</si>
  <si>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</si>
  <si>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</si>
  <si>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</si>
  <si>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</si>
  <si>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</si>
  <si>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</si>
  <si>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</si>
  <si>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</si>
  <si>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</si>
  <si>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</si>
  <si>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</si>
  <si>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</si>
  <si>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</si>
  <si>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</si>
  <si>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</si>
  <si>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</si>
  <si>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</si>
  <si>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</si>
  <si>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</si>
  <si>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</si>
  <si>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</si>
  <si>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</si>
  <si>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</si>
  <si>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</si>
  <si>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</si>
  <si>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</si>
  <si>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</si>
  <si>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</si>
  <si>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</si>
  <si>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</si>
  <si>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</si>
  <si>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</si>
  <si>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</si>
  <si>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</si>
  <si>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</si>
  <si>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</si>
  <si>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</si>
  <si>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</si>
  <si>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</si>
  <si>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</si>
  <si>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</si>
  <si>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</si>
  <si>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</si>
  <si>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</si>
  <si>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</si>
  <si>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</si>
  <si>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</si>
  <si>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</si>
  <si>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</si>
  <si>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</si>
  <si>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</si>
  <si>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</si>
  <si>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</si>
  <si>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</si>
  <si>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</si>
  <si>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</si>
  <si>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</si>
  <si>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</si>
  <si>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</si>
  <si>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</si>
  <si>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</si>
  <si>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</si>
  <si>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</si>
  <si>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</si>
  <si>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</si>
  <si>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</si>
  <si>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</si>
  <si>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</si>
  <si>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</si>
  <si>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</si>
  <si>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</si>
  <si>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</si>
  <si>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</si>
  <si>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</si>
  <si>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</si>
  <si>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</si>
  <si>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</si>
  <si>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</si>
  <si>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</si>
  <si>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</si>
  <si>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</si>
  <si>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</si>
  <si>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</si>
  <si>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</si>
  <si>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</si>
  <si>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</si>
  <si>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</si>
  <si>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</si>
  <si>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</si>
  <si>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</si>
  <si>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</si>
  <si>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</si>
  <si>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</si>
  <si>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</si>
  <si>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</si>
  <si>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</si>
  <si>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</si>
  <si>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</si>
  <si>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</si>
  <si>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</si>
  <si>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</si>
  <si>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</si>
  <si>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</si>
  <si>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</si>
  <si>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</si>
  <si>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</si>
  <si>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</si>
  <si>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</si>
  <si>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</si>
  <si>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</si>
  <si>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</si>
  <si>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</si>
  <si>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</si>
  <si>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</si>
  <si>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</si>
  <si>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</si>
  <si>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</si>
  <si>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</si>
  <si>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</si>
  <si>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</si>
  <si>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</si>
  <si>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</si>
  <si>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</si>
  <si>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</si>
  <si>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</si>
  <si>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</si>
  <si>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</si>
  <si>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</si>
  <si>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</si>
  <si>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</si>
  <si>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</si>
  <si>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</si>
  <si>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</si>
  <si>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</si>
  <si>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</si>
  <si>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</si>
  <si>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</si>
  <si>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</si>
  <si>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</si>
  <si>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</si>
  <si>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</si>
  <si>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</si>
  <si>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</si>
  <si>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</si>
  <si>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</si>
  <si>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</si>
  <si>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</si>
  <si>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</si>
  <si>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</si>
  <si>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</si>
  <si>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</si>
  <si>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</si>
  <si>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</si>
  <si>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</si>
  <si>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</si>
  <si>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</si>
  <si>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</si>
  <si>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</si>
  <si>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</si>
  <si>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</si>
  <si>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</si>
  <si>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</si>
  <si>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</si>
  <si>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</si>
  <si>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</si>
  <si>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</si>
  <si>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</si>
  <si>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</si>
  <si>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</si>
  <si>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</si>
  <si>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</si>
  <si>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VT was not aligning with historical generation expectations, adjusted exports down to better align</t>
  </si>
  <si>
    <t>WV is expected to see the majority of their capacity retired due to 111 coal power plant standards. We assume that the coal retirements in-state lead to a reduction in state exports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</si>
</sst>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4">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family val="2"/>
    </font>
    <font>
      <b/>
      <sz val="9"/>
      <color indexed="81"/>
      <name val="Tahoma"/>
      <family val="2"/>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2" fillId="0" borderId="10" applyNumberFormat="0" applyProtection="0">
      <alignment wrapText="1"/>
    </xf>
    <xf numFmtId="0" fontId="53" fillId="0" borderId="0"/>
  </cellStyleXfs>
  <cellXfs count="211">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49" fontId="0" fillId="0" borderId="0" xfId="0" applyNumberFormat="1" applyAlignment="1">
      <alignment horizontal="left"/>
    </xf>
    <xf numFmtId="2"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2" sqref="B2"/>
    </sheetView>
  </sheetViews>
  <sheetFormatPr defaultRowHeight="14.75"/>
  <cols>
    <col min="2" max="2" width="70.1328125" customWidth="1"/>
    <col min="3" max="3" width="10.7265625" bestFit="1" customWidth="1"/>
    <col min="13" max="14" width="8.7265625" style="163"/>
  </cols>
  <sheetData>
    <row r="1" spans="1:13">
      <c r="A1" s="1" t="s">
        <v>0</v>
      </c>
      <c r="B1" s="85" t="s">
        <v>513</v>
      </c>
      <c r="C1" s="86">
        <v>45460</v>
      </c>
      <c r="D1" s="87"/>
      <c r="E1" s="87"/>
      <c r="F1" s="87"/>
      <c r="G1" s="87"/>
      <c r="H1" s="87"/>
      <c r="I1" s="87"/>
      <c r="J1" s="87"/>
      <c r="K1" s="85" t="s">
        <v>533</v>
      </c>
      <c r="L1" s="85" t="s">
        <v>535</v>
      </c>
      <c r="M1" s="163" t="s">
        <v>1053</v>
      </c>
    </row>
    <row r="2" spans="1:13">
      <c r="A2" s="1" t="s">
        <v>1</v>
      </c>
      <c r="B2" s="87" t="str">
        <f>LOOKUP(B1,K1:L50,L1:L50)</f>
        <v>NE</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4"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t="s">
        <v>119</v>
      </c>
      <c r="K43" s="85" t="s">
        <v>491</v>
      </c>
      <c r="L43" s="85" t="s">
        <v>577</v>
      </c>
      <c r="M43" s="163" t="s">
        <v>1053</v>
      </c>
    </row>
    <row r="44" spans="1:13">
      <c r="A44" t="s">
        <v>120</v>
      </c>
      <c r="K44" s="85" t="s">
        <v>490</v>
      </c>
      <c r="L44" s="85" t="s">
        <v>578</v>
      </c>
      <c r="M44" s="163" t="s">
        <v>1053</v>
      </c>
    </row>
    <row r="45" spans="1:13">
      <c r="A45" t="s">
        <v>121</v>
      </c>
      <c r="K45" s="85" t="s">
        <v>489</v>
      </c>
      <c r="L45" s="85" t="s">
        <v>579</v>
      </c>
      <c r="M45" s="163" t="s">
        <v>1053</v>
      </c>
    </row>
    <row r="46" spans="1:13">
      <c r="A46" t="s">
        <v>122</v>
      </c>
      <c r="K46" s="85" t="s">
        <v>488</v>
      </c>
      <c r="L46" s="85" t="s">
        <v>580</v>
      </c>
      <c r="M46" s="163" t="s">
        <v>1053</v>
      </c>
    </row>
    <row r="47" spans="1:13">
      <c r="A47" t="s">
        <v>123</v>
      </c>
      <c r="K47" s="85" t="s">
        <v>487</v>
      </c>
      <c r="L47" s="85" t="s">
        <v>581</v>
      </c>
      <c r="M47" s="163" t="s">
        <v>1053</v>
      </c>
    </row>
    <row r="48" spans="1:13">
      <c r="K48" s="85" t="s">
        <v>486</v>
      </c>
      <c r="L48" s="85" t="s">
        <v>582</v>
      </c>
      <c r="M48" s="163" t="s">
        <v>1053</v>
      </c>
    </row>
    <row r="49" spans="1:13">
      <c r="A49" t="s">
        <v>124</v>
      </c>
      <c r="K49" s="85" t="s">
        <v>485</v>
      </c>
      <c r="L49" s="85" t="s">
        <v>583</v>
      </c>
      <c r="M49" s="163" t="s">
        <v>1053</v>
      </c>
    </row>
    <row r="50" spans="1:13">
      <c r="A50" t="s">
        <v>125</v>
      </c>
      <c r="K50" s="85" t="s">
        <v>484</v>
      </c>
      <c r="L50" s="85" t="s">
        <v>584</v>
      </c>
      <c r="M50" s="163" t="s">
        <v>1053</v>
      </c>
    </row>
    <row r="52" spans="1:13">
      <c r="A52" t="s">
        <v>116</v>
      </c>
    </row>
    <row r="53" spans="1:13">
      <c r="A53" t="s">
        <v>117</v>
      </c>
    </row>
    <row r="54" spans="1:13">
      <c r="A54" t="s">
        <v>118</v>
      </c>
    </row>
    <row r="56" spans="1:13">
      <c r="A56" t="s">
        <v>134</v>
      </c>
    </row>
    <row r="57" spans="1:13">
      <c r="A57" t="s">
        <v>127</v>
      </c>
    </row>
    <row r="58" spans="1:13">
      <c r="A58" t="s">
        <v>126</v>
      </c>
    </row>
    <row r="60" spans="1:13">
      <c r="A60" s="1" t="s">
        <v>269</v>
      </c>
    </row>
    <row r="61" spans="1:13">
      <c r="A61" t="s">
        <v>270</v>
      </c>
    </row>
    <row r="62" spans="1:13">
      <c r="A62" t="s">
        <v>274</v>
      </c>
    </row>
    <row r="63" spans="1:13">
      <c r="A63" t="s">
        <v>271</v>
      </c>
    </row>
    <row r="65" spans="1:2">
      <c r="A65" s="1" t="s">
        <v>276</v>
      </c>
    </row>
    <row r="66" spans="1:2">
      <c r="A66" s="10">
        <v>2.931E-7</v>
      </c>
      <c r="B66" t="s">
        <v>275</v>
      </c>
    </row>
    <row r="67" spans="1:2">
      <c r="A67" s="11">
        <v>0.88711067149387013</v>
      </c>
      <c r="B67" t="s">
        <v>342</v>
      </c>
    </row>
    <row r="68" spans="1:2">
      <c r="A68" s="11">
        <v>0.84730412960844359</v>
      </c>
      <c r="B68" t="s">
        <v>341</v>
      </c>
    </row>
    <row r="69" spans="1:2">
      <c r="A69">
        <v>0.75350342301658668</v>
      </c>
      <c r="B69" t="s">
        <v>1066</v>
      </c>
    </row>
    <row r="70" spans="1:2">
      <c r="A70" s="90" t="s">
        <v>596</v>
      </c>
    </row>
    <row r="71" spans="1:2">
      <c r="A71" s="87" t="s">
        <v>597</v>
      </c>
    </row>
    <row r="72" spans="1:2">
      <c r="A72" s="87" t="s">
        <v>598</v>
      </c>
    </row>
    <row r="73" spans="1:2">
      <c r="A73" s="87"/>
    </row>
    <row r="74" spans="1:2">
      <c r="A74" s="87" t="s">
        <v>599</v>
      </c>
    </row>
    <row r="75" spans="1:2">
      <c r="A75" s="87" t="s">
        <v>600</v>
      </c>
    </row>
    <row r="76" spans="1:2">
      <c r="A76" s="87"/>
    </row>
    <row r="77" spans="1:2">
      <c r="A77" s="90" t="s">
        <v>601</v>
      </c>
    </row>
    <row r="78" spans="1:2">
      <c r="A78" s="87" t="s">
        <v>602</v>
      </c>
    </row>
    <row r="79" spans="1:2">
      <c r="A79" s="85" t="s">
        <v>603</v>
      </c>
    </row>
    <row r="80" spans="1:2">
      <c r="A80" s="87"/>
    </row>
    <row r="81" spans="1:1">
      <c r="A81" s="90" t="s">
        <v>604</v>
      </c>
    </row>
    <row r="82" spans="1:1">
      <c r="A82" s="87"/>
    </row>
    <row r="83" spans="1:1">
      <c r="A83" s="87" t="s">
        <v>605</v>
      </c>
    </row>
    <row r="84" spans="1:1">
      <c r="A84" s="87" t="s">
        <v>606</v>
      </c>
    </row>
    <row r="85" spans="1:1">
      <c r="A85"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4.75"/>
  <cols>
    <col min="1" max="1" width="51.406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B3*About!$A$69</f>
        <v>58.019763572277178</v>
      </c>
      <c r="G3" s="161">
        <f>C3*About!$A$69</f>
        <v>28.218703191971173</v>
      </c>
      <c r="H3" s="161">
        <f>D3*About!$A$69</f>
        <v>21.572803000964875</v>
      </c>
    </row>
    <row r="4" spans="1:8">
      <c r="A4" t="s">
        <v>1069</v>
      </c>
      <c r="B4">
        <v>60.17</v>
      </c>
      <c r="C4">
        <v>40.98</v>
      </c>
      <c r="D4">
        <v>43.33</v>
      </c>
      <c r="F4" s="161">
        <f>B4*About!$A$69</f>
        <v>45.338300962908022</v>
      </c>
      <c r="G4" s="161">
        <f>C4*About!$A$69</f>
        <v>30.878570275219719</v>
      </c>
      <c r="H4" s="161">
        <f>D4*About!$A$69</f>
        <v>32.6493033193087</v>
      </c>
    </row>
    <row r="5" spans="1:8">
      <c r="A5" t="s">
        <v>1070</v>
      </c>
      <c r="B5">
        <v>41.36</v>
      </c>
      <c r="C5">
        <v>54.34</v>
      </c>
      <c r="D5">
        <v>56.01</v>
      </c>
      <c r="F5" s="161">
        <f>B5*About!$A$69</f>
        <v>31.164901575966024</v>
      </c>
      <c r="G5" s="161">
        <f>C5*About!$A$69</f>
        <v>40.945376006721325</v>
      </c>
      <c r="H5" s="161">
        <f>D5*About!$A$69</f>
        <v>42.203726723159022</v>
      </c>
    </row>
    <row r="6" spans="1:8">
      <c r="A6" t="s">
        <v>1071</v>
      </c>
      <c r="B6">
        <v>37.96</v>
      </c>
      <c r="C6">
        <v>43.94</v>
      </c>
      <c r="D6">
        <v>46.67</v>
      </c>
      <c r="F6" s="161">
        <f>B6*About!$A$69</f>
        <v>28.60298993770963</v>
      </c>
      <c r="G6" s="161">
        <f>C6*About!$A$69</f>
        <v>33.108940407348818</v>
      </c>
      <c r="H6" s="161">
        <f>D6*About!$A$69</f>
        <v>35.166004752184101</v>
      </c>
    </row>
    <row r="7" spans="1:8">
      <c r="A7" t="s">
        <v>1072</v>
      </c>
      <c r="B7">
        <v>39.340000000000003</v>
      </c>
      <c r="C7">
        <v>38.81</v>
      </c>
      <c r="D7">
        <v>43.37</v>
      </c>
      <c r="F7" s="161">
        <f>B7*About!$A$69</f>
        <v>29.642824661472524</v>
      </c>
      <c r="G7" s="161">
        <f>C7*About!$A$69</f>
        <v>29.243467847273731</v>
      </c>
      <c r="H7" s="161">
        <f>D7*About!$A$69</f>
        <v>32.679443456229365</v>
      </c>
    </row>
    <row r="8" spans="1:8">
      <c r="A8" t="s">
        <v>1080</v>
      </c>
      <c r="B8">
        <v>34.42</v>
      </c>
      <c r="C8">
        <v>35.840000000000003</v>
      </c>
      <c r="D8">
        <v>41.59</v>
      </c>
      <c r="F8" s="161">
        <f>B8*About!$A$69</f>
        <v>25.935587820230914</v>
      </c>
      <c r="G8" s="161">
        <f>C8*About!$A$69</f>
        <v>27.005562680914469</v>
      </c>
      <c r="H8" s="161">
        <f>D8*About!$A$69</f>
        <v>31.338207363259844</v>
      </c>
    </row>
    <row r="9" spans="1:8">
      <c r="A9" t="s">
        <v>1073</v>
      </c>
      <c r="B9">
        <v>34.74</v>
      </c>
      <c r="C9">
        <v>38.729999999999997</v>
      </c>
      <c r="D9">
        <v>43.19</v>
      </c>
      <c r="F9" s="161">
        <f>B9*About!$A$69</f>
        <v>26.176708915596222</v>
      </c>
      <c r="G9" s="161">
        <f>C9*About!$A$69</f>
        <v>29.183187573432399</v>
      </c>
      <c r="H9" s="161">
        <f>D9*About!$A$69</f>
        <v>32.543812840086375</v>
      </c>
    </row>
    <row r="10" spans="1:8">
      <c r="A10" t="s">
        <v>1074</v>
      </c>
      <c r="B10">
        <v>32.26</v>
      </c>
      <c r="C10">
        <v>31.85</v>
      </c>
      <c r="D10">
        <v>34.78</v>
      </c>
      <c r="F10" s="161">
        <f>B10*About!$A$69</f>
        <v>24.308020426515085</v>
      </c>
      <c r="G10" s="161">
        <f>C10*About!$A$69</f>
        <v>23.999084023078286</v>
      </c>
      <c r="H10" s="161">
        <f>D10*About!$A$69</f>
        <v>26.206849052516887</v>
      </c>
    </row>
    <row r="11" spans="1:8">
      <c r="A11" t="s">
        <v>1075</v>
      </c>
      <c r="B11">
        <v>33.049999999999997</v>
      </c>
      <c r="C11">
        <v>34.369999999999997</v>
      </c>
      <c r="D11">
        <v>36.36</v>
      </c>
      <c r="F11" s="161">
        <f>B11*About!$A$69</f>
        <v>24.903288130698186</v>
      </c>
      <c r="G11" s="161">
        <f>C11*About!$A$69</f>
        <v>25.897912649080084</v>
      </c>
      <c r="H11" s="161">
        <f>D11*About!$A$69</f>
        <v>27.397384460883092</v>
      </c>
    </row>
    <row r="12" spans="1:8">
      <c r="A12" t="s">
        <v>1076</v>
      </c>
      <c r="B12">
        <v>81.61</v>
      </c>
      <c r="C12">
        <v>73.48</v>
      </c>
      <c r="D12">
        <v>57.97</v>
      </c>
      <c r="F12" s="161">
        <f>B12*About!$A$69</f>
        <v>61.493414352383638</v>
      </c>
      <c r="G12" s="161">
        <f>C12*About!$A$69</f>
        <v>55.367431523258794</v>
      </c>
      <c r="H12" s="161">
        <f>D12*About!$A$69</f>
        <v>43.680593432271529</v>
      </c>
    </row>
    <row r="13" spans="1:8">
      <c r="A13" t="s">
        <v>1077</v>
      </c>
      <c r="B13">
        <v>59.46</v>
      </c>
      <c r="C13">
        <v>38.659999999999997</v>
      </c>
      <c r="D13">
        <v>39.130000000000003</v>
      </c>
      <c r="F13" s="161">
        <f>B13*About!$A$69</f>
        <v>44.803313532566243</v>
      </c>
      <c r="G13" s="161">
        <f>C13*About!$A$69</f>
        <v>29.130442333821239</v>
      </c>
      <c r="H13" s="161">
        <f>D13*About!$A$69</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7"/>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6"/>
      <c r="C1101" s="196"/>
      <c r="D1101" s="196"/>
      <c r="E1101" s="196"/>
      <c r="F1101" s="196"/>
      <c r="G1101" s="196"/>
      <c r="H1101" s="196"/>
      <c r="I1101" s="196"/>
      <c r="J1101" s="196"/>
      <c r="K1101" s="196"/>
      <c r="L1101" s="196"/>
      <c r="M1101" s="196"/>
      <c r="N1101" s="196"/>
      <c r="O1101" s="196"/>
      <c r="P1101" s="196"/>
      <c r="Q1101" s="196"/>
      <c r="R1101" s="196"/>
      <c r="S1101" s="196"/>
      <c r="T1101" s="196"/>
      <c r="U1101" s="196"/>
      <c r="V1101" s="196"/>
      <c r="W1101" s="196"/>
      <c r="X1101" s="196"/>
      <c r="Y1101" s="196"/>
      <c r="Z1101" s="196"/>
      <c r="AA1101" s="196"/>
      <c r="AB1101" s="196"/>
      <c r="AC1101" s="196"/>
      <c r="AD1101" s="196"/>
      <c r="AE1101" s="196"/>
      <c r="AF1101" s="19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6"/>
      <c r="C1229" s="196"/>
      <c r="D1229" s="196"/>
      <c r="E1229" s="196"/>
      <c r="F1229" s="196"/>
      <c r="G1229" s="196"/>
      <c r="H1229" s="196"/>
      <c r="I1229" s="196"/>
      <c r="J1229" s="196"/>
      <c r="K1229" s="196"/>
      <c r="L1229" s="196"/>
      <c r="M1229" s="196"/>
      <c r="N1229" s="196"/>
      <c r="O1229" s="196"/>
      <c r="P1229" s="196"/>
      <c r="Q1229" s="196"/>
      <c r="R1229" s="196"/>
      <c r="S1229" s="196"/>
      <c r="T1229" s="196"/>
      <c r="U1229" s="196"/>
      <c r="V1229" s="196"/>
      <c r="W1229" s="196"/>
      <c r="X1229" s="196"/>
      <c r="Y1229" s="196"/>
      <c r="Z1229" s="196"/>
      <c r="AA1229" s="196"/>
      <c r="AB1229" s="196"/>
      <c r="AC1229" s="196"/>
      <c r="AD1229" s="196"/>
      <c r="AE1229" s="196"/>
      <c r="AF1229" s="19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6"/>
      <c r="C1699" s="196"/>
      <c r="D1699" s="196"/>
      <c r="E1699" s="196"/>
      <c r="F1699" s="196"/>
      <c r="G1699" s="196"/>
      <c r="H1699" s="196"/>
      <c r="I1699" s="196"/>
      <c r="J1699" s="196"/>
      <c r="K1699" s="196"/>
      <c r="L1699" s="196"/>
      <c r="M1699" s="196"/>
      <c r="N1699" s="196"/>
      <c r="O1699" s="196"/>
      <c r="P1699" s="196"/>
      <c r="Q1699" s="196"/>
      <c r="R1699" s="196"/>
      <c r="S1699" s="196"/>
      <c r="T1699" s="196"/>
      <c r="U1699" s="196"/>
      <c r="V1699" s="196"/>
      <c r="W1699" s="196"/>
      <c r="X1699" s="196"/>
      <c r="Y1699" s="196"/>
      <c r="Z1699" s="196"/>
      <c r="AA1699" s="196"/>
      <c r="AB1699" s="196"/>
      <c r="AC1699" s="196"/>
      <c r="AD1699" s="196"/>
      <c r="AE1699" s="196"/>
      <c r="AF1699" s="19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8"/>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307</v>
      </c>
    </row>
    <row r="41" spans="1:34" ht="14.75">
      <c r="B41" s="7" t="s">
        <v>280</v>
      </c>
    </row>
    <row r="42" spans="1:34" ht="14.75">
      <c r="B42" s="7" t="s">
        <v>31</v>
      </c>
    </row>
    <row r="43" spans="1:34" ht="14.75">
      <c r="B43" s="7" t="s">
        <v>30</v>
      </c>
    </row>
    <row r="44" spans="1:34" ht="14.75">
      <c r="B44" s="7" t="s">
        <v>308</v>
      </c>
    </row>
    <row r="45" spans="1:34" ht="14.75">
      <c r="B45" s="7" t="s">
        <v>309</v>
      </c>
    </row>
    <row r="46" spans="1:34" ht="14.75">
      <c r="B46" s="7" t="s">
        <v>310</v>
      </c>
    </row>
    <row r="112" spans="2:34" ht="15" customHeight="1">
      <c r="B112" s="198"/>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c r="AC112" s="198"/>
      <c r="AD112" s="198"/>
      <c r="AE112" s="198"/>
      <c r="AF112" s="198"/>
      <c r="AG112" s="198"/>
      <c r="AH112" s="198"/>
    </row>
    <row r="308" spans="2:34"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row>
    <row r="500" spans="2:34" ht="15" customHeight="1">
      <c r="B500" s="199"/>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c r="AD500" s="198"/>
      <c r="AE500" s="198"/>
      <c r="AF500" s="198"/>
      <c r="AG500" s="198"/>
    </row>
    <row r="511" spans="2:34"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row>
    <row r="712" spans="2:34"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row>
    <row r="887" spans="2:34"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row>
    <row r="1100" spans="2:34"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c r="AH1100" s="198"/>
    </row>
    <row r="1227" spans="2:34"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c r="AH1227" s="198"/>
    </row>
    <row r="1390" spans="2:34"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c r="AH1390" s="198"/>
    </row>
    <row r="1502" spans="2:34"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c r="AH1502" s="198"/>
    </row>
    <row r="1604" spans="2:34"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c r="AH1604" s="198"/>
    </row>
    <row r="1698" spans="2:34"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c r="AH1698" s="198"/>
    </row>
    <row r="1945" spans="2:34"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c r="AH1945" s="198"/>
    </row>
    <row r="2031" spans="2:34"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c r="AH2031" s="198"/>
    </row>
    <row r="2153" spans="2:34"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c r="AH2153" s="198"/>
    </row>
    <row r="2317" spans="2:34"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c r="AH2317" s="198"/>
    </row>
    <row r="2419" spans="2:34"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c r="AH2419" s="198"/>
    </row>
    <row r="2509" spans="2:34"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c r="AH2509" s="198"/>
    </row>
    <row r="2598" spans="2:34"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c r="AH2598" s="198"/>
    </row>
    <row r="2719" spans="2:34"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c r="AH2719" s="198"/>
    </row>
    <row r="2837" spans="2:34"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c r="AH2837" s="198"/>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329</v>
      </c>
    </row>
    <row r="2" spans="1:47" ht="21">
      <c r="A2" s="34" t="s">
        <v>37</v>
      </c>
    </row>
    <row r="3" spans="1:47" ht="21">
      <c r="A3" s="34" t="s">
        <v>330</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0" t="s">
        <v>408</v>
      </c>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201"/>
      <c r="AB146" s="201"/>
      <c r="AC146" s="201"/>
      <c r="AD146" s="201"/>
      <c r="AE146" s="201"/>
      <c r="AF146" s="201"/>
      <c r="AG146" s="201"/>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6"/>
      <c r="C1101" s="196"/>
      <c r="D1101" s="196"/>
      <c r="E1101" s="196"/>
      <c r="F1101" s="196"/>
      <c r="G1101" s="196"/>
      <c r="H1101" s="196"/>
      <c r="I1101" s="196"/>
      <c r="J1101" s="196"/>
      <c r="K1101" s="196"/>
      <c r="L1101" s="196"/>
      <c r="M1101" s="196"/>
      <c r="N1101" s="196"/>
      <c r="O1101" s="196"/>
      <c r="P1101" s="196"/>
      <c r="Q1101" s="196"/>
      <c r="R1101" s="196"/>
      <c r="S1101" s="196"/>
      <c r="T1101" s="196"/>
      <c r="U1101" s="196"/>
      <c r="V1101" s="196"/>
      <c r="W1101" s="196"/>
      <c r="X1101" s="196"/>
      <c r="Y1101" s="196"/>
      <c r="Z1101" s="196"/>
      <c r="AA1101" s="196"/>
      <c r="AB1101" s="196"/>
      <c r="AC1101" s="196"/>
      <c r="AD1101" s="196"/>
      <c r="AE1101" s="196"/>
      <c r="AF1101" s="19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6"/>
      <c r="C1229" s="196"/>
      <c r="D1229" s="196"/>
      <c r="E1229" s="196"/>
      <c r="F1229" s="196"/>
      <c r="G1229" s="196"/>
      <c r="H1229" s="196"/>
      <c r="I1229" s="196"/>
      <c r="J1229" s="196"/>
      <c r="K1229" s="196"/>
      <c r="L1229" s="196"/>
      <c r="M1229" s="196"/>
      <c r="N1229" s="196"/>
      <c r="O1229" s="196"/>
      <c r="P1229" s="196"/>
      <c r="Q1229" s="196"/>
      <c r="R1229" s="196"/>
      <c r="S1229" s="196"/>
      <c r="T1229" s="196"/>
      <c r="U1229" s="196"/>
      <c r="V1229" s="196"/>
      <c r="W1229" s="196"/>
      <c r="X1229" s="196"/>
      <c r="Y1229" s="196"/>
      <c r="Z1229" s="196"/>
      <c r="AA1229" s="196"/>
      <c r="AB1229" s="196"/>
      <c r="AC1229" s="196"/>
      <c r="AD1229" s="196"/>
      <c r="AE1229" s="196"/>
      <c r="AF1229" s="19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6"/>
      <c r="C1699" s="196"/>
      <c r="D1699" s="196"/>
      <c r="E1699" s="196"/>
      <c r="F1699" s="196"/>
      <c r="G1699" s="196"/>
      <c r="H1699" s="196"/>
      <c r="I1699" s="196"/>
      <c r="J1699" s="196"/>
      <c r="K1699" s="196"/>
      <c r="L1699" s="196"/>
      <c r="M1699" s="196"/>
      <c r="N1699" s="196"/>
      <c r="O1699" s="196"/>
      <c r="P1699" s="196"/>
      <c r="Q1699" s="196"/>
      <c r="R1699" s="196"/>
      <c r="S1699" s="196"/>
      <c r="T1699" s="196"/>
      <c r="U1699" s="196"/>
      <c r="V1699" s="196"/>
      <c r="W1699" s="196"/>
      <c r="X1699" s="196"/>
      <c r="Y1699" s="196"/>
      <c r="Z1699" s="196"/>
      <c r="AA1699" s="196"/>
      <c r="AB1699" s="196"/>
      <c r="AC1699" s="196"/>
      <c r="AD1699" s="196"/>
      <c r="AE1699" s="196"/>
      <c r="AF1699" s="19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2" t="s">
        <v>182</v>
      </c>
      <c r="C112" s="203">
        <v>12.999203</v>
      </c>
      <c r="D112" s="203">
        <v>13.756338</v>
      </c>
      <c r="E112" s="203">
        <v>14.272468</v>
      </c>
      <c r="F112" s="203">
        <v>13.87274</v>
      </c>
      <c r="G112" s="203">
        <v>13.379066999999999</v>
      </c>
      <c r="H112" s="203">
        <v>13.404615</v>
      </c>
      <c r="I112" s="203">
        <v>13.498896999999999</v>
      </c>
      <c r="J112" s="203">
        <v>13.628196000000001</v>
      </c>
      <c r="K112" s="203">
        <v>13.736962</v>
      </c>
      <c r="L112" s="203">
        <v>13.932218000000001</v>
      </c>
      <c r="M112" s="203">
        <v>14.950908999999999</v>
      </c>
      <c r="N112" s="203">
        <v>15.044097000000001</v>
      </c>
      <c r="O112" s="203">
        <v>15.321702</v>
      </c>
      <c r="P112" s="203">
        <v>15.516894000000001</v>
      </c>
      <c r="Q112" s="203">
        <v>15.691060999999999</v>
      </c>
      <c r="R112" s="203">
        <v>15.773815000000001</v>
      </c>
      <c r="S112" s="203">
        <v>15.950137</v>
      </c>
      <c r="T112" s="203">
        <v>16.117809000000001</v>
      </c>
      <c r="U112" s="203">
        <v>16.291615</v>
      </c>
      <c r="V112" s="203">
        <v>16.466549000000001</v>
      </c>
      <c r="W112" s="203">
        <v>16.700437999999998</v>
      </c>
      <c r="X112" s="203">
        <v>16.943705000000001</v>
      </c>
      <c r="Y112" s="203">
        <v>17.277073000000001</v>
      </c>
      <c r="Z112" s="203">
        <v>17.574244</v>
      </c>
      <c r="AA112" s="203">
        <v>17.982026999999999</v>
      </c>
      <c r="AB112" s="203">
        <v>18.336407000000001</v>
      </c>
      <c r="AC112" s="203">
        <v>18.741672999999999</v>
      </c>
      <c r="AD112" s="203">
        <v>19.208071</v>
      </c>
      <c r="AE112" s="203">
        <v>19.600466000000001</v>
      </c>
      <c r="AF112" s="203">
        <v>20.057380999999999</v>
      </c>
      <c r="AG112" s="203">
        <v>20.632099</v>
      </c>
      <c r="AH112" s="204">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5" t="s">
        <v>305</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30"/>
    </row>
    <row r="147" spans="2:34" ht="14.75">
      <c r="B147" s="7" t="s">
        <v>284</v>
      </c>
    </row>
    <row r="148" spans="2:34" ht="14.75">
      <c r="B148" s="7" t="s">
        <v>285</v>
      </c>
    </row>
    <row r="149" spans="2:34" ht="14.75">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c r="AC308" s="198"/>
      <c r="AD308" s="198"/>
      <c r="AE308" s="198"/>
      <c r="AF308" s="198"/>
      <c r="AG308" s="198"/>
      <c r="AH308" s="198"/>
    </row>
    <row r="511" spans="2:34" ht="15" customHeight="1">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c r="AD511" s="198"/>
      <c r="AE511" s="198"/>
      <c r="AF511" s="198"/>
      <c r="AG511" s="198"/>
      <c r="AH511" s="198"/>
    </row>
    <row r="712" spans="2:34" ht="15" customHeight="1">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c r="AD712" s="198"/>
      <c r="AE712" s="198"/>
      <c r="AF712" s="198"/>
      <c r="AG712" s="198"/>
      <c r="AH712" s="198"/>
    </row>
    <row r="887" spans="2:34" ht="15" customHeight="1">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c r="AD887" s="198"/>
      <c r="AE887" s="198"/>
      <c r="AF887" s="198"/>
      <c r="AG887" s="198"/>
      <c r="AH887" s="198"/>
    </row>
    <row r="1100" spans="2:34" ht="15" customHeight="1">
      <c r="B1100" s="198"/>
      <c r="C1100" s="198"/>
      <c r="D1100" s="198"/>
      <c r="E1100" s="198"/>
      <c r="F1100" s="198"/>
      <c r="G1100" s="198"/>
      <c r="H1100" s="198"/>
      <c r="I1100" s="198"/>
      <c r="J1100" s="198"/>
      <c r="K1100" s="198"/>
      <c r="L1100" s="198"/>
      <c r="M1100" s="198"/>
      <c r="N1100" s="198"/>
      <c r="O1100" s="198"/>
      <c r="P1100" s="198"/>
      <c r="Q1100" s="198"/>
      <c r="R1100" s="198"/>
      <c r="S1100" s="198"/>
      <c r="T1100" s="198"/>
      <c r="U1100" s="198"/>
      <c r="V1100" s="198"/>
      <c r="W1100" s="198"/>
      <c r="X1100" s="198"/>
      <c r="Y1100" s="198"/>
      <c r="Z1100" s="198"/>
      <c r="AA1100" s="198"/>
      <c r="AB1100" s="198"/>
      <c r="AC1100" s="198"/>
      <c r="AD1100" s="198"/>
      <c r="AE1100" s="198"/>
      <c r="AF1100" s="198"/>
      <c r="AG1100" s="198"/>
      <c r="AH1100" s="198"/>
    </row>
    <row r="1227" spans="2:34" ht="15" customHeight="1">
      <c r="B1227" s="198"/>
      <c r="C1227" s="198"/>
      <c r="D1227" s="198"/>
      <c r="E1227" s="198"/>
      <c r="F1227" s="198"/>
      <c r="G1227" s="198"/>
      <c r="H1227" s="198"/>
      <c r="I1227" s="198"/>
      <c r="J1227" s="198"/>
      <c r="K1227" s="198"/>
      <c r="L1227" s="198"/>
      <c r="M1227" s="198"/>
      <c r="N1227" s="198"/>
      <c r="O1227" s="198"/>
      <c r="P1227" s="198"/>
      <c r="Q1227" s="198"/>
      <c r="R1227" s="198"/>
      <c r="S1227" s="198"/>
      <c r="T1227" s="198"/>
      <c r="U1227" s="198"/>
      <c r="V1227" s="198"/>
      <c r="W1227" s="198"/>
      <c r="X1227" s="198"/>
      <c r="Y1227" s="198"/>
      <c r="Z1227" s="198"/>
      <c r="AA1227" s="198"/>
      <c r="AB1227" s="198"/>
      <c r="AC1227" s="198"/>
      <c r="AD1227" s="198"/>
      <c r="AE1227" s="198"/>
      <c r="AF1227" s="198"/>
      <c r="AG1227" s="198"/>
      <c r="AH1227" s="198"/>
    </row>
    <row r="1390" spans="2:34" ht="15" customHeight="1">
      <c r="B1390" s="198"/>
      <c r="C1390" s="198"/>
      <c r="D1390" s="198"/>
      <c r="E1390" s="198"/>
      <c r="F1390" s="198"/>
      <c r="G1390" s="198"/>
      <c r="H1390" s="198"/>
      <c r="I1390" s="198"/>
      <c r="J1390" s="198"/>
      <c r="K1390" s="198"/>
      <c r="L1390" s="198"/>
      <c r="M1390" s="198"/>
      <c r="N1390" s="198"/>
      <c r="O1390" s="198"/>
      <c r="P1390" s="198"/>
      <c r="Q1390" s="198"/>
      <c r="R1390" s="198"/>
      <c r="S1390" s="198"/>
      <c r="T1390" s="198"/>
      <c r="U1390" s="198"/>
      <c r="V1390" s="198"/>
      <c r="W1390" s="198"/>
      <c r="X1390" s="198"/>
      <c r="Y1390" s="198"/>
      <c r="Z1390" s="198"/>
      <c r="AA1390" s="198"/>
      <c r="AB1390" s="198"/>
      <c r="AC1390" s="198"/>
      <c r="AD1390" s="198"/>
      <c r="AE1390" s="198"/>
      <c r="AF1390" s="198"/>
      <c r="AG1390" s="198"/>
      <c r="AH1390" s="198"/>
    </row>
    <row r="1502" spans="2:34" ht="15" customHeight="1">
      <c r="B1502" s="198"/>
      <c r="C1502" s="198"/>
      <c r="D1502" s="198"/>
      <c r="E1502" s="198"/>
      <c r="F1502" s="198"/>
      <c r="G1502" s="198"/>
      <c r="H1502" s="198"/>
      <c r="I1502" s="198"/>
      <c r="J1502" s="198"/>
      <c r="K1502" s="198"/>
      <c r="L1502" s="198"/>
      <c r="M1502" s="198"/>
      <c r="N1502" s="198"/>
      <c r="O1502" s="198"/>
      <c r="P1502" s="198"/>
      <c r="Q1502" s="198"/>
      <c r="R1502" s="198"/>
      <c r="S1502" s="198"/>
      <c r="T1502" s="198"/>
      <c r="U1502" s="198"/>
      <c r="V1502" s="198"/>
      <c r="W1502" s="198"/>
      <c r="X1502" s="198"/>
      <c r="Y1502" s="198"/>
      <c r="Z1502" s="198"/>
      <c r="AA1502" s="198"/>
      <c r="AB1502" s="198"/>
      <c r="AC1502" s="198"/>
      <c r="AD1502" s="198"/>
      <c r="AE1502" s="198"/>
      <c r="AF1502" s="198"/>
      <c r="AG1502" s="198"/>
      <c r="AH1502" s="198"/>
    </row>
    <row r="1604" spans="2:34" ht="15" customHeight="1">
      <c r="B1604" s="198"/>
      <c r="C1604" s="198"/>
      <c r="D1604" s="198"/>
      <c r="E1604" s="198"/>
      <c r="F1604" s="198"/>
      <c r="G1604" s="198"/>
      <c r="H1604" s="198"/>
      <c r="I1604" s="198"/>
      <c r="J1604" s="198"/>
      <c r="K1604" s="198"/>
      <c r="L1604" s="198"/>
      <c r="M1604" s="198"/>
      <c r="N1604" s="198"/>
      <c r="O1604" s="198"/>
      <c r="P1604" s="198"/>
      <c r="Q1604" s="198"/>
      <c r="R1604" s="198"/>
      <c r="S1604" s="198"/>
      <c r="T1604" s="198"/>
      <c r="U1604" s="198"/>
      <c r="V1604" s="198"/>
      <c r="W1604" s="198"/>
      <c r="X1604" s="198"/>
      <c r="Y1604" s="198"/>
      <c r="Z1604" s="198"/>
      <c r="AA1604" s="198"/>
      <c r="AB1604" s="198"/>
      <c r="AC1604" s="198"/>
      <c r="AD1604" s="198"/>
      <c r="AE1604" s="198"/>
      <c r="AF1604" s="198"/>
      <c r="AG1604" s="198"/>
      <c r="AH1604" s="198"/>
    </row>
    <row r="1698" spans="2:34" ht="15" customHeight="1">
      <c r="B1698" s="198"/>
      <c r="C1698" s="198"/>
      <c r="D1698" s="198"/>
      <c r="E1698" s="198"/>
      <c r="F1698" s="198"/>
      <c r="G1698" s="198"/>
      <c r="H1698" s="198"/>
      <c r="I1698" s="198"/>
      <c r="J1698" s="198"/>
      <c r="K1698" s="198"/>
      <c r="L1698" s="198"/>
      <c r="M1698" s="198"/>
      <c r="N1698" s="198"/>
      <c r="O1698" s="198"/>
      <c r="P1698" s="198"/>
      <c r="Q1698" s="198"/>
      <c r="R1698" s="198"/>
      <c r="S1698" s="198"/>
      <c r="T1698" s="198"/>
      <c r="U1698" s="198"/>
      <c r="V1698" s="198"/>
      <c r="W1698" s="198"/>
      <c r="X1698" s="198"/>
      <c r="Y1698" s="198"/>
      <c r="Z1698" s="198"/>
      <c r="AA1698" s="198"/>
      <c r="AB1698" s="198"/>
      <c r="AC1698" s="198"/>
      <c r="AD1698" s="198"/>
      <c r="AE1698" s="198"/>
      <c r="AF1698" s="198"/>
      <c r="AG1698" s="198"/>
      <c r="AH1698" s="198"/>
    </row>
    <row r="1945" spans="2:34" ht="15" customHeight="1">
      <c r="B1945" s="198"/>
      <c r="C1945" s="198"/>
      <c r="D1945" s="198"/>
      <c r="E1945" s="198"/>
      <c r="F1945" s="198"/>
      <c r="G1945" s="198"/>
      <c r="H1945" s="198"/>
      <c r="I1945" s="198"/>
      <c r="J1945" s="198"/>
      <c r="K1945" s="198"/>
      <c r="L1945" s="198"/>
      <c r="M1945" s="198"/>
      <c r="N1945" s="198"/>
      <c r="O1945" s="198"/>
      <c r="P1945" s="198"/>
      <c r="Q1945" s="198"/>
      <c r="R1945" s="198"/>
      <c r="S1945" s="198"/>
      <c r="T1945" s="198"/>
      <c r="U1945" s="198"/>
      <c r="V1945" s="198"/>
      <c r="W1945" s="198"/>
      <c r="X1945" s="198"/>
      <c r="Y1945" s="198"/>
      <c r="Z1945" s="198"/>
      <c r="AA1945" s="198"/>
      <c r="AB1945" s="198"/>
      <c r="AC1945" s="198"/>
      <c r="AD1945" s="198"/>
      <c r="AE1945" s="198"/>
      <c r="AF1945" s="198"/>
      <c r="AG1945" s="198"/>
      <c r="AH1945" s="198"/>
    </row>
    <row r="2031" spans="2:34" ht="15" customHeight="1">
      <c r="B2031" s="198"/>
      <c r="C2031" s="198"/>
      <c r="D2031" s="198"/>
      <c r="E2031" s="198"/>
      <c r="F2031" s="198"/>
      <c r="G2031" s="198"/>
      <c r="H2031" s="198"/>
      <c r="I2031" s="198"/>
      <c r="J2031" s="198"/>
      <c r="K2031" s="198"/>
      <c r="L2031" s="198"/>
      <c r="M2031" s="198"/>
      <c r="N2031" s="198"/>
      <c r="O2031" s="198"/>
      <c r="P2031" s="198"/>
      <c r="Q2031" s="198"/>
      <c r="R2031" s="198"/>
      <c r="S2031" s="198"/>
      <c r="T2031" s="198"/>
      <c r="U2031" s="198"/>
      <c r="V2031" s="198"/>
      <c r="W2031" s="198"/>
      <c r="X2031" s="198"/>
      <c r="Y2031" s="198"/>
      <c r="Z2031" s="198"/>
      <c r="AA2031" s="198"/>
      <c r="AB2031" s="198"/>
      <c r="AC2031" s="198"/>
      <c r="AD2031" s="198"/>
      <c r="AE2031" s="198"/>
      <c r="AF2031" s="198"/>
      <c r="AG2031" s="198"/>
      <c r="AH2031" s="198"/>
    </row>
    <row r="2153" spans="2:34" ht="15" customHeight="1">
      <c r="B2153" s="198"/>
      <c r="C2153" s="198"/>
      <c r="D2153" s="198"/>
      <c r="E2153" s="198"/>
      <c r="F2153" s="198"/>
      <c r="G2153" s="198"/>
      <c r="H2153" s="198"/>
      <c r="I2153" s="198"/>
      <c r="J2153" s="198"/>
      <c r="K2153" s="198"/>
      <c r="L2153" s="198"/>
      <c r="M2153" s="198"/>
      <c r="N2153" s="198"/>
      <c r="O2153" s="198"/>
      <c r="P2153" s="198"/>
      <c r="Q2153" s="198"/>
      <c r="R2153" s="198"/>
      <c r="S2153" s="198"/>
      <c r="T2153" s="198"/>
      <c r="U2153" s="198"/>
      <c r="V2153" s="198"/>
      <c r="W2153" s="198"/>
      <c r="X2153" s="198"/>
      <c r="Y2153" s="198"/>
      <c r="Z2153" s="198"/>
      <c r="AA2153" s="198"/>
      <c r="AB2153" s="198"/>
      <c r="AC2153" s="198"/>
      <c r="AD2153" s="198"/>
      <c r="AE2153" s="198"/>
      <c r="AF2153" s="198"/>
      <c r="AG2153" s="198"/>
      <c r="AH2153" s="198"/>
    </row>
    <row r="2317" spans="2:34" ht="15" customHeight="1">
      <c r="B2317" s="198"/>
      <c r="C2317" s="198"/>
      <c r="D2317" s="198"/>
      <c r="E2317" s="198"/>
      <c r="F2317" s="198"/>
      <c r="G2317" s="198"/>
      <c r="H2317" s="198"/>
      <c r="I2317" s="198"/>
      <c r="J2317" s="198"/>
      <c r="K2317" s="198"/>
      <c r="L2317" s="198"/>
      <c r="M2317" s="198"/>
      <c r="N2317" s="198"/>
      <c r="O2317" s="198"/>
      <c r="P2317" s="198"/>
      <c r="Q2317" s="198"/>
      <c r="R2317" s="198"/>
      <c r="S2317" s="198"/>
      <c r="T2317" s="198"/>
      <c r="U2317" s="198"/>
      <c r="V2317" s="198"/>
      <c r="W2317" s="198"/>
      <c r="X2317" s="198"/>
      <c r="Y2317" s="198"/>
      <c r="Z2317" s="198"/>
      <c r="AA2317" s="198"/>
      <c r="AB2317" s="198"/>
      <c r="AC2317" s="198"/>
      <c r="AD2317" s="198"/>
      <c r="AE2317" s="198"/>
      <c r="AF2317" s="198"/>
      <c r="AG2317" s="198"/>
      <c r="AH2317" s="198"/>
    </row>
    <row r="2419" spans="2:34" ht="15" customHeight="1">
      <c r="B2419" s="198"/>
      <c r="C2419" s="198"/>
      <c r="D2419" s="198"/>
      <c r="E2419" s="198"/>
      <c r="F2419" s="198"/>
      <c r="G2419" s="198"/>
      <c r="H2419" s="198"/>
      <c r="I2419" s="198"/>
      <c r="J2419" s="198"/>
      <c r="K2419" s="198"/>
      <c r="L2419" s="198"/>
      <c r="M2419" s="198"/>
      <c r="N2419" s="198"/>
      <c r="O2419" s="198"/>
      <c r="P2419" s="198"/>
      <c r="Q2419" s="198"/>
      <c r="R2419" s="198"/>
      <c r="S2419" s="198"/>
      <c r="T2419" s="198"/>
      <c r="U2419" s="198"/>
      <c r="V2419" s="198"/>
      <c r="W2419" s="198"/>
      <c r="X2419" s="198"/>
      <c r="Y2419" s="198"/>
      <c r="Z2419" s="198"/>
      <c r="AA2419" s="198"/>
      <c r="AB2419" s="198"/>
      <c r="AC2419" s="198"/>
      <c r="AD2419" s="198"/>
      <c r="AE2419" s="198"/>
      <c r="AF2419" s="198"/>
      <c r="AG2419" s="198"/>
      <c r="AH2419" s="198"/>
    </row>
    <row r="2509" spans="2:34" ht="15" customHeight="1">
      <c r="B2509" s="198"/>
      <c r="C2509" s="198"/>
      <c r="D2509" s="198"/>
      <c r="E2509" s="198"/>
      <c r="F2509" s="198"/>
      <c r="G2509" s="198"/>
      <c r="H2509" s="198"/>
      <c r="I2509" s="198"/>
      <c r="J2509" s="198"/>
      <c r="K2509" s="198"/>
      <c r="L2509" s="198"/>
      <c r="M2509" s="198"/>
      <c r="N2509" s="198"/>
      <c r="O2509" s="198"/>
      <c r="P2509" s="198"/>
      <c r="Q2509" s="198"/>
      <c r="R2509" s="198"/>
      <c r="S2509" s="198"/>
      <c r="T2509" s="198"/>
      <c r="U2509" s="198"/>
      <c r="V2509" s="198"/>
      <c r="W2509" s="198"/>
      <c r="X2509" s="198"/>
      <c r="Y2509" s="198"/>
      <c r="Z2509" s="198"/>
      <c r="AA2509" s="198"/>
      <c r="AB2509" s="198"/>
      <c r="AC2509" s="198"/>
      <c r="AD2509" s="198"/>
      <c r="AE2509" s="198"/>
      <c r="AF2509" s="198"/>
      <c r="AG2509" s="198"/>
      <c r="AH2509" s="198"/>
    </row>
    <row r="2598" spans="2:34" ht="15" customHeight="1">
      <c r="B2598" s="198"/>
      <c r="C2598" s="198"/>
      <c r="D2598" s="198"/>
      <c r="E2598" s="198"/>
      <c r="F2598" s="198"/>
      <c r="G2598" s="198"/>
      <c r="H2598" s="198"/>
      <c r="I2598" s="198"/>
      <c r="J2598" s="198"/>
      <c r="K2598" s="198"/>
      <c r="L2598" s="198"/>
      <c r="M2598" s="198"/>
      <c r="N2598" s="198"/>
      <c r="O2598" s="198"/>
      <c r="P2598" s="198"/>
      <c r="Q2598" s="198"/>
      <c r="R2598" s="198"/>
      <c r="S2598" s="198"/>
      <c r="T2598" s="198"/>
      <c r="U2598" s="198"/>
      <c r="V2598" s="198"/>
      <c r="W2598" s="198"/>
      <c r="X2598" s="198"/>
      <c r="Y2598" s="198"/>
      <c r="Z2598" s="198"/>
      <c r="AA2598" s="198"/>
      <c r="AB2598" s="198"/>
      <c r="AC2598" s="198"/>
      <c r="AD2598" s="198"/>
      <c r="AE2598" s="198"/>
      <c r="AF2598" s="198"/>
      <c r="AG2598" s="198"/>
      <c r="AH2598" s="198"/>
    </row>
    <row r="2719" spans="2:34" ht="15" customHeight="1">
      <c r="B2719" s="198"/>
      <c r="C2719" s="198"/>
      <c r="D2719" s="198"/>
      <c r="E2719" s="198"/>
      <c r="F2719" s="198"/>
      <c r="G2719" s="198"/>
      <c r="H2719" s="198"/>
      <c r="I2719" s="198"/>
      <c r="J2719" s="198"/>
      <c r="K2719" s="198"/>
      <c r="L2719" s="198"/>
      <c r="M2719" s="198"/>
      <c r="N2719" s="198"/>
      <c r="O2719" s="198"/>
      <c r="P2719" s="198"/>
      <c r="Q2719" s="198"/>
      <c r="R2719" s="198"/>
      <c r="S2719" s="198"/>
      <c r="T2719" s="198"/>
      <c r="U2719" s="198"/>
      <c r="V2719" s="198"/>
      <c r="W2719" s="198"/>
      <c r="X2719" s="198"/>
      <c r="Y2719" s="198"/>
      <c r="Z2719" s="198"/>
      <c r="AA2719" s="198"/>
      <c r="AB2719" s="198"/>
      <c r="AC2719" s="198"/>
      <c r="AD2719" s="198"/>
      <c r="AE2719" s="198"/>
      <c r="AF2719" s="198"/>
      <c r="AG2719" s="198"/>
      <c r="AH2719" s="198"/>
    </row>
    <row r="2837" spans="2:34" ht="15" customHeight="1">
      <c r="B2837" s="198"/>
      <c r="C2837" s="198"/>
      <c r="D2837" s="198"/>
      <c r="E2837" s="198"/>
      <c r="F2837" s="198"/>
      <c r="G2837" s="198"/>
      <c r="H2837" s="198"/>
      <c r="I2837" s="198"/>
      <c r="J2837" s="198"/>
      <c r="K2837" s="198"/>
      <c r="L2837" s="198"/>
      <c r="M2837" s="198"/>
      <c r="N2837" s="198"/>
      <c r="O2837" s="198"/>
      <c r="P2837" s="198"/>
      <c r="Q2837" s="198"/>
      <c r="R2837" s="198"/>
      <c r="S2837" s="198"/>
      <c r="T2837" s="198"/>
      <c r="U2837" s="198"/>
      <c r="V2837" s="198"/>
      <c r="W2837" s="198"/>
      <c r="X2837" s="198"/>
      <c r="Y2837" s="198"/>
      <c r="Z2837" s="198"/>
      <c r="AA2837" s="198"/>
      <c r="AB2837" s="198"/>
      <c r="AC2837" s="198"/>
      <c r="AD2837" s="198"/>
      <c r="AE2837" s="198"/>
      <c r="AF2837" s="198"/>
      <c r="AG2837" s="198"/>
      <c r="AH2837" s="198"/>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7" t="s">
        <v>608</v>
      </c>
      <c r="B3" s="208"/>
      <c r="C3" s="208"/>
      <c r="D3" s="208"/>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844</v>
      </c>
    </row>
    <row r="2" spans="1:63" ht="14.75">
      <c r="A2" s="91" t="s">
        <v>845</v>
      </c>
    </row>
    <row r="3" spans="1:63" ht="14.75">
      <c r="A3" s="119" t="s">
        <v>846</v>
      </c>
      <c r="B3" s="119"/>
      <c r="C3" s="119"/>
    </row>
    <row r="5" spans="1:63" ht="14.75">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847</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848</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ht="14.75">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847</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ht="14.75">
      <c r="A11" s="91" t="s">
        <v>848</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ht="14.75">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847</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ht="14.75">
      <c r="A15" s="91" t="s">
        <v>848</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ht="14.75">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ht="14.75">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ht="14.75">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ht="14.75">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ht="14.75">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ht="14.75">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ht="14.75">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ht="14.75">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ht="14.75">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ht="14.75">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ht="14.75">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ht="14.75">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ht="14.75">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ht="14.75">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549</v>
      </c>
      <c r="C865" s="107" t="s">
        <v>448</v>
      </c>
      <c r="D865" s="107" t="s">
        <v>639</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549</v>
      </c>
      <c r="C871" s="107" t="s">
        <v>448</v>
      </c>
      <c r="D871" s="107" t="s">
        <v>644</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549</v>
      </c>
      <c r="C872" s="107" t="s">
        <v>448</v>
      </c>
      <c r="D872" s="107" t="s">
        <v>645</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549</v>
      </c>
      <c r="C873" s="107" t="s">
        <v>448</v>
      </c>
      <c r="D873" s="107" t="s">
        <v>646</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549</v>
      </c>
      <c r="C876" s="107" t="s">
        <v>448</v>
      </c>
      <c r="D876" s="107" t="s">
        <v>649</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550</v>
      </c>
      <c r="C931" s="107" t="s">
        <v>448</v>
      </c>
      <c r="D931" s="107" t="s">
        <v>644</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550</v>
      </c>
      <c r="C932" s="107" t="s">
        <v>448</v>
      </c>
      <c r="D932" s="107" t="s">
        <v>645</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550</v>
      </c>
      <c r="C933" s="107" t="s">
        <v>448</v>
      </c>
      <c r="D933" s="107" t="s">
        <v>646</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550</v>
      </c>
      <c r="C936" s="107" t="s">
        <v>448</v>
      </c>
      <c r="D936" s="107" t="s">
        <v>649</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584</v>
      </c>
      <c r="C1441" s="107" t="s">
        <v>448</v>
      </c>
      <c r="D1441" s="107" t="s">
        <v>644</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NE</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4398.5781999999999</v>
      </c>
      <c r="R18" s="91">
        <f t="shared" si="2"/>
        <v>0.49914209985418201</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954.86725660000002</v>
      </c>
      <c r="R19" s="91">
        <f t="shared" si="2"/>
        <v>0.1083564792689888</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1923.0088499999999</v>
      </c>
      <c r="R28" s="91">
        <f t="shared" si="2"/>
        <v>0.21821930446233187</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1048.4092000000001</v>
      </c>
      <c r="R44" s="91">
        <f t="shared" si="2"/>
        <v>0.11897143708720312</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487.41300000000001</v>
      </c>
      <c r="R53" s="91">
        <f t="shared" si="2"/>
        <v>5.5310679327294082E-2</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8812.2765066000011</v>
      </c>
      <c r="R54" s="149">
        <f>SUM(R3:R53)</f>
        <v>0.99999999999999989</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9" t="s">
        <v>677</v>
      </c>
      <c r="C146" s="210"/>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210"/>
      <c r="AB146" s="210"/>
      <c r="AC146" s="210"/>
      <c r="AD146" s="210"/>
      <c r="AE146" s="210"/>
      <c r="AF146" s="210"/>
      <c r="AG146" s="210"/>
      <c r="AH146" s="210"/>
      <c r="AI146" s="210"/>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654</v>
      </c>
      <c r="B2" s="91" t="s">
        <v>655</v>
      </c>
      <c r="C2" s="91" t="s">
        <v>656</v>
      </c>
      <c r="D2" s="91" t="s">
        <v>657</v>
      </c>
      <c r="E2" s="91" t="s">
        <v>658</v>
      </c>
    </row>
    <row r="3" spans="1:5" ht="14.7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549</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ht="14.7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550</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ht="14.7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617</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633</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F1" workbookViewId="0">
      <selection activeCell="R34" sqref="R34"/>
    </sheetView>
  </sheetViews>
  <sheetFormatPr defaultRowHeight="14.75"/>
  <cols>
    <col min="3" max="5" width="13.40625" customWidth="1"/>
    <col min="6" max="7" width="13.40625" style="174" customWidth="1"/>
    <col min="8" max="9" width="13.40625" customWidth="1"/>
    <col min="10" max="10" width="12.1328125" bestFit="1" customWidth="1"/>
    <col min="11" max="13" width="13.40625" customWidth="1"/>
    <col min="14" max="15" width="13.40625" style="163" customWidth="1"/>
    <col min="17" max="17" width="9.726562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3">
        <f>20*10^6</f>
        <v>20000000</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5"/>
  <sheetViews>
    <sheetView tabSelected="1" topLeftCell="O1" workbookViewId="0">
      <selection activeCell="C4" sqref="C4:AG4"/>
    </sheetView>
  </sheetViews>
  <sheetFormatPr defaultRowHeight="14.75"/>
  <sheetData>
    <row r="1" spans="1:33">
      <c r="A1" t="s">
        <v>1082</v>
      </c>
    </row>
    <row r="2" spans="1:33">
      <c r="A2" t="s">
        <v>1081</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579</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row>
    <row r="5" spans="1:33">
      <c r="B5" t="s">
        <v>582</v>
      </c>
      <c r="C5">
        <v>1</v>
      </c>
      <c r="D5">
        <v>1</v>
      </c>
      <c r="E5">
        <v>1</v>
      </c>
      <c r="F5">
        <v>1</v>
      </c>
      <c r="G5">
        <v>1</v>
      </c>
      <c r="H5">
        <v>1</v>
      </c>
      <c r="I5">
        <v>1</v>
      </c>
      <c r="J5">
        <v>1</v>
      </c>
      <c r="K5">
        <v>0.1</v>
      </c>
      <c r="L5">
        <v>0.1</v>
      </c>
      <c r="M5">
        <v>0.1</v>
      </c>
      <c r="N5">
        <v>0.1</v>
      </c>
      <c r="O5">
        <v>0.1</v>
      </c>
      <c r="P5">
        <v>0.1</v>
      </c>
      <c r="Q5">
        <v>0.1</v>
      </c>
      <c r="R5">
        <v>0.1</v>
      </c>
      <c r="S5">
        <v>0.1</v>
      </c>
      <c r="T5">
        <v>0.1</v>
      </c>
      <c r="U5">
        <v>0.1</v>
      </c>
      <c r="V5">
        <v>0.1</v>
      </c>
      <c r="W5">
        <v>0.1</v>
      </c>
      <c r="X5">
        <v>0.1</v>
      </c>
      <c r="Y5">
        <v>0.1</v>
      </c>
      <c r="Z5">
        <v>0.1</v>
      </c>
      <c r="AA5">
        <v>0.1</v>
      </c>
      <c r="AB5">
        <v>0.1</v>
      </c>
      <c r="AC5">
        <v>0.1</v>
      </c>
      <c r="AD5">
        <v>0.1</v>
      </c>
      <c r="AE5">
        <v>0.1</v>
      </c>
      <c r="AF5">
        <v>0.1</v>
      </c>
      <c r="AG5">
        <v>0.1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908</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346</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346</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29.5">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426</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4.7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346</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A3" sqref="A3"/>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exports!D2*IFERROR(INDEX('state specific adjustments'!$C$4:$AG$5,MATCH(About!$B$2,'state specific adjustments'!$B$4:$B$5,0),MATCH('EIaE-BEE'!B$1,'state specific adjustments'!$C$3:$AG$3,0)),1)</f>
        <v>3400152</v>
      </c>
      <c r="C2">
        <f>exports!E2*IFERROR(INDEX('state specific adjustments'!$C$4:$AG$5,MATCH(About!$B$2,'state specific adjustments'!$B$4:$B$5,0),MATCH('EIaE-BEE'!C$1,'state specific adjustments'!$C$3:$AG$3,0)),1)</f>
        <v>3400152</v>
      </c>
      <c r="D2">
        <f>exports!F2*IFERROR(INDEX('state specific adjustments'!$C$4:$AG$5,MATCH(About!$B$2,'state specific adjustments'!$B$4:$B$5,0),MATCH('EIaE-BEE'!D$1,'state specific adjustments'!$C$3:$AG$3,0)),1)</f>
        <v>3400152</v>
      </c>
      <c r="E2">
        <f>exports!G2*IFERROR(INDEX('state specific adjustments'!$C$4:$AG$5,MATCH(About!$B$2,'state specific adjustments'!$B$4:$B$5,0),MATCH('EIaE-BEE'!E$1,'state specific adjustments'!$C$3:$AG$3,0)),1)</f>
        <v>3400152</v>
      </c>
      <c r="F2">
        <f>exports!H2*IFERROR(INDEX('state specific adjustments'!$C$4:$AG$5,MATCH(About!$B$2,'state specific adjustments'!$B$4:$B$5,0),MATCH('EIaE-BEE'!F$1,'state specific adjustments'!$C$3:$AG$3,0)),1)</f>
        <v>3400152</v>
      </c>
      <c r="G2">
        <f>exports!I2*IFERROR(INDEX('state specific adjustments'!$C$4:$AG$5,MATCH(About!$B$2,'state specific adjustments'!$B$4:$B$5,0),MATCH('EIaE-BEE'!G$1,'state specific adjustments'!$C$3:$AG$3,0)),1)</f>
        <v>3400152</v>
      </c>
      <c r="H2">
        <f>exports!J2*IFERROR(INDEX('state specific adjustments'!$C$4:$AG$5,MATCH(About!$B$2,'state specific adjustments'!$B$4:$B$5,0),MATCH('EIaE-BEE'!H$1,'state specific adjustments'!$C$3:$AG$3,0)),1)</f>
        <v>3400152</v>
      </c>
      <c r="I2">
        <f>exports!K2*IFERROR(INDEX('state specific adjustments'!$C$4:$AG$5,MATCH(About!$B$2,'state specific adjustments'!$B$4:$B$5,0),MATCH('EIaE-BEE'!I$1,'state specific adjustments'!$C$3:$AG$3,0)),1)</f>
        <v>3400152</v>
      </c>
      <c r="J2">
        <f>exports!L2*IFERROR(INDEX('state specific adjustments'!$C$4:$AG$5,MATCH(About!$B$2,'state specific adjustments'!$B$4:$B$5,0),MATCH('EIaE-BEE'!J$1,'state specific adjustments'!$C$3:$AG$3,0)),1)</f>
        <v>3400152</v>
      </c>
      <c r="K2">
        <f>exports!M2*IFERROR(INDEX('state specific adjustments'!$C$4:$AG$5,MATCH(About!$B$2,'state specific adjustments'!$B$4:$B$5,0),MATCH('EIaE-BEE'!K$1,'state specific adjustments'!$C$3:$AG$3,0)),1)</f>
        <v>3400152</v>
      </c>
      <c r="L2">
        <f>exports!N2*IFERROR(INDEX('state specific adjustments'!$C$4:$AG$5,MATCH(About!$B$2,'state specific adjustments'!$B$4:$B$5,0),MATCH('EIaE-BEE'!L$1,'state specific adjustments'!$C$3:$AG$3,0)),1)</f>
        <v>3400152</v>
      </c>
      <c r="M2">
        <f>exports!O2*IFERROR(INDEX('state specific adjustments'!$C$4:$AG$5,MATCH(About!$B$2,'state specific adjustments'!$B$4:$B$5,0),MATCH('EIaE-BEE'!M$1,'state specific adjustments'!$C$3:$AG$3,0)),1)</f>
        <v>3400152</v>
      </c>
      <c r="N2">
        <f>exports!P2*IFERROR(INDEX('state specific adjustments'!$C$4:$AG$5,MATCH(About!$B$2,'state specific adjustments'!$B$4:$B$5,0),MATCH('EIaE-BEE'!N$1,'state specific adjustments'!$C$3:$AG$3,0)),1)</f>
        <v>3400152</v>
      </c>
      <c r="O2">
        <f>exports!Q2*IFERROR(INDEX('state specific adjustments'!$C$4:$AG$5,MATCH(About!$B$2,'state specific adjustments'!$B$4:$B$5,0),MATCH('EIaE-BEE'!O$1,'state specific adjustments'!$C$3:$AG$3,0)),1)</f>
        <v>3400152</v>
      </c>
      <c r="P2">
        <f>exports!R2*IFERROR(INDEX('state specific adjustments'!$C$4:$AG$5,MATCH(About!$B$2,'state specific adjustments'!$B$4:$B$5,0),MATCH('EIaE-BEE'!P$1,'state specific adjustments'!$C$3:$AG$3,0)),1)</f>
        <v>3400152</v>
      </c>
      <c r="Q2">
        <f>exports!S2*IFERROR(INDEX('state specific adjustments'!$C$4:$AG$5,MATCH(About!$B$2,'state specific adjustments'!$B$4:$B$5,0),MATCH('EIaE-BEE'!Q$1,'state specific adjustments'!$C$3:$AG$3,0)),1)</f>
        <v>3400152</v>
      </c>
      <c r="R2">
        <f>exports!T2*IFERROR(INDEX('state specific adjustments'!$C$4:$AG$5,MATCH(About!$B$2,'state specific adjustments'!$B$4:$B$5,0),MATCH('EIaE-BEE'!R$1,'state specific adjustments'!$C$3:$AG$3,0)),1)</f>
        <v>3400152</v>
      </c>
      <c r="S2">
        <f>exports!U2*IFERROR(INDEX('state specific adjustments'!$C$4:$AG$5,MATCH(About!$B$2,'state specific adjustments'!$B$4:$B$5,0),MATCH('EIaE-BEE'!S$1,'state specific adjustments'!$C$3:$AG$3,0)),1)</f>
        <v>3400152</v>
      </c>
      <c r="T2">
        <f>exports!V2*IFERROR(INDEX('state specific adjustments'!$C$4:$AG$5,MATCH(About!$B$2,'state specific adjustments'!$B$4:$B$5,0),MATCH('EIaE-BEE'!T$1,'state specific adjustments'!$C$3:$AG$3,0)),1)</f>
        <v>3400152</v>
      </c>
      <c r="U2">
        <f>exports!W2*IFERROR(INDEX('state specific adjustments'!$C$4:$AG$5,MATCH(About!$B$2,'state specific adjustments'!$B$4:$B$5,0),MATCH('EIaE-BEE'!U$1,'state specific adjustments'!$C$3:$AG$3,0)),1)</f>
        <v>3400152</v>
      </c>
      <c r="V2">
        <f>exports!X2*IFERROR(INDEX('state specific adjustments'!$C$4:$AG$5,MATCH(About!$B$2,'state specific adjustments'!$B$4:$B$5,0),MATCH('EIaE-BEE'!V$1,'state specific adjustments'!$C$3:$AG$3,0)),1)</f>
        <v>3400152</v>
      </c>
      <c r="W2">
        <f>exports!Y2*IFERROR(INDEX('state specific adjustments'!$C$4:$AG$5,MATCH(About!$B$2,'state specific adjustments'!$B$4:$B$5,0),MATCH('EIaE-BEE'!W$1,'state specific adjustments'!$C$3:$AG$3,0)),1)</f>
        <v>3400152</v>
      </c>
      <c r="X2">
        <f>exports!Z2*IFERROR(INDEX('state specific adjustments'!$C$4:$AG$5,MATCH(About!$B$2,'state specific adjustments'!$B$4:$B$5,0),MATCH('EIaE-BEE'!X$1,'state specific adjustments'!$C$3:$AG$3,0)),1)</f>
        <v>3400152</v>
      </c>
      <c r="Y2">
        <f>exports!AA2*IFERROR(INDEX('state specific adjustments'!$C$4:$AG$5,MATCH(About!$B$2,'state specific adjustments'!$B$4:$B$5,0),MATCH('EIaE-BEE'!Y$1,'state specific adjustments'!$C$3:$AG$3,0)),1)</f>
        <v>3400152</v>
      </c>
      <c r="Z2">
        <f>exports!AB2*IFERROR(INDEX('state specific adjustments'!$C$4:$AG$5,MATCH(About!$B$2,'state specific adjustments'!$B$4:$B$5,0),MATCH('EIaE-BEE'!Z$1,'state specific adjustments'!$C$3:$AG$3,0)),1)</f>
        <v>3400152</v>
      </c>
      <c r="AA2">
        <f>exports!AC2*IFERROR(INDEX('state specific adjustments'!$C$4:$AG$5,MATCH(About!$B$2,'state specific adjustments'!$B$4:$B$5,0),MATCH('EIaE-BEE'!AA$1,'state specific adjustments'!$C$3:$AG$3,0)),1)</f>
        <v>3400152</v>
      </c>
      <c r="AB2">
        <f>exports!AD2*IFERROR(INDEX('state specific adjustments'!$C$4:$AG$5,MATCH(About!$B$2,'state specific adjustments'!$B$4:$B$5,0),MATCH('EIaE-BEE'!AB$1,'state specific adjustments'!$C$3:$AG$3,0)),1)</f>
        <v>3400152</v>
      </c>
      <c r="AC2">
        <f>exports!AE2*IFERROR(INDEX('state specific adjustments'!$C$4:$AG$5,MATCH(About!$B$2,'state specific adjustments'!$B$4:$B$5,0),MATCH('EIaE-BEE'!AC$1,'state specific adjustments'!$C$3:$AG$3,0)),1)</f>
        <v>3400152</v>
      </c>
      <c r="AD2">
        <f>exports!AF2*IFERROR(INDEX('state specific adjustments'!$C$4:$AG$5,MATCH(About!$B$2,'state specific adjustments'!$B$4:$B$5,0),MATCH('EIaE-BEE'!AD$1,'state specific adjustments'!$C$3:$AG$3,0)),1)</f>
        <v>3400152</v>
      </c>
      <c r="AE2">
        <f>exports!AG2*IFERROR(INDEX('state specific adjustments'!$C$4:$AG$5,MATCH(About!$B$2,'state specific adjustments'!$B$4:$B$5,0),MATCH('EIaE-BEE'!AE$1,'state specific adjustments'!$C$3:$AG$3,0)),1)</f>
        <v>3400152</v>
      </c>
      <c r="AF2">
        <f>exports!AH2*IFERROR(INDEX('state specific adjustments'!$C$4:$AG$5,MATCH(About!$B$2,'state specific adjustments'!$B$4:$B$5,0),MATCH('EIaE-BEE'!AF$1,'state specific adjustments'!$C$3:$AG$3,0)),1)</f>
        <v>3400152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26.176708915596222</v>
      </c>
      <c r="C2" s="12">
        <f t="shared" si="0"/>
        <v>26.176708915596222</v>
      </c>
      <c r="D2" s="12">
        <f>E2</f>
        <v>26.176708915596222</v>
      </c>
      <c r="E2" s="195">
        <f>SUMIFS('Table 7_Wholesale prices'!D$18:D$65,'Table 7_Wholesale prices'!$B$18:$B$65,About!$B$2)</f>
        <v>26.176708915596222</v>
      </c>
      <c r="F2" s="195">
        <f>SUMIFS('Table 7_Wholesale prices'!E$18:E$65,'Table 7_Wholesale prices'!$B$18:$B$65,About!$B$2)</f>
        <v>29.183187573432399</v>
      </c>
      <c r="G2" s="195">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26.176708915596222</v>
      </c>
      <c r="C2" s="12">
        <f t="shared" si="0"/>
        <v>26.176708915596222</v>
      </c>
      <c r="D2" s="12">
        <f>E2</f>
        <v>26.176708915596222</v>
      </c>
      <c r="E2" s="195">
        <f>SUMIFS('Table 7_Wholesale prices'!D$18:D$65,'Table 7_Wholesale prices'!$B$18:$B$65,About!$B$2)</f>
        <v>26.176708915596222</v>
      </c>
      <c r="F2" s="195">
        <f>SUMIFS('Table 7_Wholesale prices'!E$18:E$65,'Table 7_Wholesale prices'!$B$18:$B$65,About!$B$2)</f>
        <v>29.183187573432399</v>
      </c>
      <c r="G2" s="195">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2024-06-17T19:08:07Z</dcterms:modified>
</cp:coreProperties>
</file>