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E\elec\EIaE\"/>
    </mc:Choice>
  </mc:AlternateContent>
  <xr:revisionPtr revIDLastSave="0" documentId="8_{C11FEE14-54B9-48A2-ABF7-AA5CA98C322F}"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60" i="25" l="1"/>
  <c r="M160" i="25" s="1"/>
  <c r="L57" i="25"/>
  <c r="M57" i="25" s="1"/>
  <c r="L101" i="25"/>
  <c r="M101" i="25" s="1"/>
  <c r="L279" i="25"/>
  <c r="M279" i="25" s="1"/>
  <c r="L157" i="25"/>
  <c r="M157" i="25" s="1"/>
  <c r="L82" i="25"/>
  <c r="M82" i="25" s="1"/>
  <c r="I10" i="26"/>
  <c r="L13" i="25"/>
  <c r="M13" i="25" s="1"/>
  <c r="L201" i="25"/>
  <c r="M201" i="25" s="1"/>
  <c r="L182" i="25"/>
  <c r="M182" i="25" s="1"/>
  <c r="AA6" i="26"/>
  <c r="L238" i="25"/>
  <c r="M238" i="25" s="1"/>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H6" i="26"/>
  <c r="L10" i="26"/>
  <c r="J14" i="26"/>
  <c r="AA15" i="26"/>
  <c r="AC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T14" i="26" l="1"/>
  <c r="AE15" i="26"/>
  <c r="W15" i="26"/>
  <c r="AB15" i="26"/>
  <c r="F15" i="26"/>
  <c r="Z14" i="26"/>
  <c r="N15" i="26"/>
  <c r="I14" i="26"/>
  <c r="D12" i="28"/>
  <c r="D31" i="28"/>
  <c r="D27" i="28"/>
  <c r="D30" i="28"/>
  <c r="D26" i="28"/>
  <c r="B26" i="28" s="1"/>
  <c r="D22" i="28"/>
  <c r="B22" i="28" s="1"/>
  <c r="D33" i="28"/>
  <c r="D25" i="28"/>
  <c r="D29" i="28"/>
  <c r="D17" i="28"/>
  <c r="L15" i="26"/>
  <c r="AD15" i="26"/>
  <c r="S15" i="26"/>
  <c r="D21" i="28"/>
  <c r="D13" i="3" s="1"/>
  <c r="D32" i="28"/>
  <c r="D20" i="3"/>
  <c r="C28" i="28"/>
  <c r="B28" i="28"/>
  <c r="D25" i="3"/>
  <c r="B33" i="28"/>
  <c r="C33" i="28"/>
  <c r="Y15" i="26"/>
  <c r="D4" i="3"/>
  <c r="B12" i="28"/>
  <c r="C12" i="28"/>
  <c r="D17" i="3"/>
  <c r="B25" i="28"/>
  <c r="C25" i="28"/>
  <c r="D22" i="3"/>
  <c r="B30" i="28"/>
  <c r="C30" i="28"/>
  <c r="O14" i="26"/>
  <c r="D19" i="3"/>
  <c r="B27" i="28"/>
  <c r="C27" i="28"/>
  <c r="D9" i="3"/>
  <c r="B17" i="28"/>
  <c r="C17" i="28"/>
  <c r="D23" i="3"/>
  <c r="B31" i="28"/>
  <c r="C31" i="28"/>
  <c r="C15" i="26"/>
  <c r="D24" i="3"/>
  <c r="C32" i="28"/>
  <c r="C24" i="3" s="1"/>
  <c r="B32" i="28"/>
  <c r="K14" i="26"/>
  <c r="D21" i="3"/>
  <c r="B29" i="28"/>
  <c r="C29" i="28"/>
  <c r="D16" i="3"/>
  <c r="B24" i="28"/>
  <c r="C24"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B24" i="3"/>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AF14"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18" i="3" l="1"/>
  <c r="C22" i="28"/>
  <c r="D14" i="3"/>
  <c r="B21" i="28"/>
  <c r="C21" i="28"/>
  <c r="C26" i="28"/>
  <c r="C18" i="3" s="1"/>
  <c r="AG11" i="26"/>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C33" i="23" l="1"/>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I10" i="28" s="1"/>
  <c r="I2" i="3" s="1"/>
  <c r="G43" i="28"/>
  <c r="H11" i="28"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I50" i="28" s="1"/>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4" i="28"/>
  <c r="I6" i="3" s="1"/>
  <c r="I19" i="28"/>
  <c r="I11" i="3" s="1"/>
  <c r="I23" i="28"/>
  <c r="I15"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H3" i="3"/>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C19" i="28" l="1"/>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K816" i="22" s="1"/>
  <c r="G2" i="3"/>
  <c r="G35" i="28"/>
  <c r="E40" i="23"/>
  <c r="E2" i="3"/>
  <c r="C50" i="28"/>
  <c r="D18" i="28"/>
  <c r="F2" i="3"/>
  <c r="F35" i="28"/>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N1035" i="22" s="1"/>
  <c r="E4" i="23"/>
  <c r="E29" i="23"/>
  <c r="E8" i="23"/>
  <c r="E28" i="23"/>
  <c r="E21" i="23"/>
  <c r="E23" i="23"/>
  <c r="E43" i="23"/>
  <c r="E48" i="23"/>
  <c r="G1368" i="22" s="1"/>
  <c r="E52" i="23"/>
  <c r="E3" i="23"/>
  <c r="E42" i="23"/>
  <c r="E14" i="23"/>
  <c r="E11" i="23"/>
  <c r="E45" i="23"/>
  <c r="E44" i="23"/>
  <c r="E34" i="23"/>
  <c r="I1155" i="22" s="1"/>
  <c r="E37" i="23"/>
  <c r="E39" i="23"/>
  <c r="E30" i="23"/>
  <c r="E36" i="23"/>
  <c r="E17" i="23"/>
  <c r="E19" i="23"/>
  <c r="E38" i="23"/>
  <c r="E53" i="23"/>
  <c r="M1447" i="22" s="1"/>
  <c r="E46" i="23"/>
  <c r="E32" i="23"/>
  <c r="E15" i="23"/>
  <c r="E33" i="23"/>
  <c r="E35" i="23"/>
  <c r="E25" i="23"/>
  <c r="E41" i="23"/>
  <c r="E50" i="23"/>
  <c r="O1401" i="22" s="1"/>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F806" i="22"/>
  <c r="M812" i="22"/>
  <c r="P808"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M1040" i="22"/>
  <c r="M1030" i="22"/>
  <c r="L1036"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H1160" i="22"/>
  <c r="K1151" i="22"/>
  <c r="G1156"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O1368" i="22"/>
  <c r="O1371" i="22"/>
  <c r="J1364" i="22"/>
  <c r="P1369" i="22"/>
  <c r="K1373" i="22"/>
  <c r="P1364" i="22"/>
  <c r="K1368" i="22"/>
  <c r="R1371" i="22"/>
  <c r="F1367" i="22"/>
  <c r="G1362" i="22"/>
  <c r="G1365" i="22"/>
  <c r="M1369" i="22"/>
  <c r="Q1371" i="22"/>
  <c r="L1359" i="22"/>
  <c r="R1360" i="22"/>
  <c r="K1362" i="22"/>
  <c r="O1365" i="22"/>
  <c r="H1370" i="22"/>
  <c r="G1359" i="22"/>
  <c r="J1362"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L1444" i="22"/>
  <c r="M1439" i="22"/>
  <c r="N1434" i="22"/>
  <c r="F1445" i="22"/>
  <c r="G1440" i="22"/>
  <c r="H1435" i="22"/>
  <c r="R1444" i="22"/>
  <c r="F1440" i="22"/>
  <c r="G1435" i="22"/>
  <c r="Q1444" i="22"/>
  <c r="R1439" i="22"/>
  <c r="F1435" i="22"/>
  <c r="P1444" i="22"/>
  <c r="Q1439" i="22"/>
  <c r="R1434" i="22"/>
  <c r="I1445" i="22"/>
  <c r="J1440" i="22"/>
  <c r="K1435" i="22"/>
  <c r="P1445" i="22"/>
  <c r="Q1440" i="22"/>
  <c r="R1435" i="22"/>
  <c r="N1441" i="22"/>
  <c r="O1444" i="22"/>
  <c r="R1437"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L1400" i="22"/>
  <c r="Q1399" i="22"/>
  <c r="N1398" i="22"/>
  <c r="F1398" i="22"/>
  <c r="Q1401" i="22"/>
  <c r="H1401" i="22"/>
  <c r="O1399" i="22"/>
  <c r="F1399" i="22"/>
  <c r="K1396" i="22"/>
  <c r="P1395" i="22"/>
  <c r="M1394" i="22"/>
  <c r="R1393" i="22"/>
  <c r="L1391" i="22"/>
  <c r="Q1390" i="22"/>
  <c r="N1389" i="22"/>
  <c r="F1389" i="22"/>
  <c r="P1401" i="22"/>
  <c r="F1401" i="22"/>
  <c r="N1399" i="22"/>
  <c r="R1398" i="22"/>
  <c r="J1396" i="22"/>
  <c r="O1395" i="22"/>
  <c r="L1394" i="22"/>
  <c r="Q1393" i="22"/>
  <c r="K1391" i="22"/>
  <c r="P1390" i="22"/>
  <c r="M1389" i="22"/>
  <c r="P1403" i="22"/>
  <c r="R1400" i="22"/>
  <c r="I1400" i="22"/>
  <c r="Q1398" i="22"/>
  <c r="H1398" i="22"/>
  <c r="N1395" i="22"/>
  <c r="F1395" i="22"/>
  <c r="P1393" i="22"/>
  <c r="H1393" i="22"/>
  <c r="O1390" i="22"/>
  <c r="G1390" i="22"/>
  <c r="O1403" i="22"/>
  <c r="F1403" i="22"/>
  <c r="H1400" i="22"/>
  <c r="L1399" i="22"/>
  <c r="G1398" i="22"/>
  <c r="K1397" i="22"/>
  <c r="R1394" i="22"/>
  <c r="J1394" i="22"/>
  <c r="G1393" i="22"/>
  <c r="L1392" i="22"/>
  <c r="N1390" i="22"/>
  <c r="F1390" i="22"/>
  <c r="K1389" i="22"/>
  <c r="Q1402" i="22"/>
  <c r="H1402" i="22"/>
  <c r="G1400" i="22"/>
  <c r="K1399" i="22"/>
  <c r="O1398" i="22"/>
  <c r="J1397" i="22"/>
  <c r="O1396" i="22"/>
  <c r="Q1394" i="22"/>
  <c r="I1394" i="22"/>
  <c r="N1393" i="22"/>
  <c r="K1392" i="22"/>
  <c r="P1391" i="22"/>
  <c r="R1389" i="22"/>
  <c r="J1389" i="22"/>
  <c r="K1403" i="22"/>
  <c r="F1402" i="22"/>
  <c r="J1401" i="22"/>
  <c r="H1399" i="22"/>
  <c r="L1398" i="22"/>
  <c r="P1397" i="22"/>
  <c r="M1396" i="22"/>
  <c r="R1395" i="22"/>
  <c r="G1394" i="22"/>
  <c r="L1393" i="22"/>
  <c r="Q1392" i="22"/>
  <c r="N1391" i="22"/>
  <c r="F1391" i="22"/>
  <c r="H1389" i="22"/>
  <c r="J1403" i="22"/>
  <c r="N1402" i="22"/>
  <c r="I1401" i="22"/>
  <c r="P1399" i="22"/>
  <c r="H1392" i="22"/>
  <c r="O1389" i="22"/>
  <c r="L1403" i="22"/>
  <c r="J1399" i="22"/>
  <c r="N1396" i="22"/>
  <c r="H1394" i="22"/>
  <c r="P1402" i="22"/>
  <c r="G1399" i="22"/>
  <c r="L1396" i="22"/>
  <c r="F1394" i="22"/>
  <c r="M1391" i="22"/>
  <c r="G1389" i="22"/>
  <c r="F1396" i="22"/>
  <c r="M1393" i="22"/>
  <c r="G1391" i="22"/>
  <c r="K1401" i="22"/>
  <c r="K1398" i="22"/>
  <c r="Q1395" i="22"/>
  <c r="M1400" i="22"/>
  <c r="O1397" i="22"/>
  <c r="I1395" i="22"/>
  <c r="P1392" i="22"/>
  <c r="J1390" i="22"/>
  <c r="F1400" i="22"/>
  <c r="J1392" i="22"/>
  <c r="Q1389" i="22"/>
  <c r="K1395" i="22"/>
  <c r="R1392" i="22"/>
  <c r="L1390" i="22"/>
  <c r="O1400"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Q1397" i="22" l="1"/>
  <c r="I1397" i="22"/>
  <c r="K1393" i="22"/>
  <c r="G1402" i="22"/>
  <c r="O1391" i="22"/>
  <c r="G1397" i="22"/>
  <c r="K1390" i="22"/>
  <c r="J1395" i="22"/>
  <c r="E64" i="23" s="1"/>
  <c r="N1400" i="22"/>
  <c r="H1391" i="22"/>
  <c r="G1396" i="22"/>
  <c r="L1401" i="22"/>
  <c r="Q1391" i="22"/>
  <c r="P1396" i="22"/>
  <c r="I1402" i="22"/>
  <c r="M1392" i="22"/>
  <c r="H68" i="23" s="1"/>
  <c r="L1397" i="22"/>
  <c r="G1403" i="22"/>
  <c r="I1393" i="22"/>
  <c r="I1398" i="22"/>
  <c r="Q1403" i="22"/>
  <c r="J1393" i="22"/>
  <c r="J1398" i="22"/>
  <c r="R1403" i="22"/>
  <c r="J1402" i="22"/>
  <c r="I1434" i="22"/>
  <c r="Q1434" i="22"/>
  <c r="R1445" i="22"/>
  <c r="O1434" i="22"/>
  <c r="N1439" i="22"/>
  <c r="M1444" i="22"/>
  <c r="H1434" i="22"/>
  <c r="G1439" i="22"/>
  <c r="F1444" i="22"/>
  <c r="R1448" i="22"/>
  <c r="N1438" i="22"/>
  <c r="M1443" i="22"/>
  <c r="L1448" i="22"/>
  <c r="O1438" i="22"/>
  <c r="N1443" i="22"/>
  <c r="I62" i="23" s="1"/>
  <c r="M1448" i="22"/>
  <c r="P1438" i="22"/>
  <c r="O1443" i="22"/>
  <c r="N1448" i="22"/>
  <c r="Q1438" i="22"/>
  <c r="P1443" i="22"/>
  <c r="O1448" i="22"/>
  <c r="J1438" i="22"/>
  <c r="I1443" i="22"/>
  <c r="H1448" i="22"/>
  <c r="L1363" i="22"/>
  <c r="I1373" i="22"/>
  <c r="I1365" i="22"/>
  <c r="I1362" i="22"/>
  <c r="P1360" i="22"/>
  <c r="K1359" i="22"/>
  <c r="K1371" i="22"/>
  <c r="R1366" i="22"/>
  <c r="N1364" i="22"/>
  <c r="F1362" i="22"/>
  <c r="Q1360" i="22"/>
  <c r="P1365" i="22"/>
  <c r="O1370" i="22"/>
  <c r="M1366" i="22"/>
  <c r="H61" i="23" s="1"/>
  <c r="M1363" i="22"/>
  <c r="R1370" i="22"/>
  <c r="R1367" i="22"/>
  <c r="Q1361" i="22"/>
  <c r="Q1369" i="22"/>
  <c r="L1367" i="22"/>
  <c r="I1156" i="22"/>
  <c r="J1150" i="22"/>
  <c r="G1159" i="22"/>
  <c r="R1041" i="22"/>
  <c r="K1035" i="22"/>
  <c r="O1030" i="22"/>
  <c r="R814" i="22"/>
  <c r="J817" i="22"/>
  <c r="L811" i="22"/>
  <c r="G1444" i="22"/>
  <c r="P1439" i="22"/>
  <c r="O1436" i="22"/>
  <c r="J1435" i="22"/>
  <c r="I1440" i="22"/>
  <c r="H1445" i="22"/>
  <c r="P1434" i="22"/>
  <c r="O1439" i="22"/>
  <c r="N1444" i="22"/>
  <c r="J1434" i="22"/>
  <c r="I1439" i="22"/>
  <c r="H1444" i="22"/>
  <c r="K1434" i="22"/>
  <c r="J1439" i="22"/>
  <c r="I1444" i="22"/>
  <c r="L1434" i="22"/>
  <c r="K1439" i="22"/>
  <c r="F63" i="23" s="1"/>
  <c r="J1444" i="22"/>
  <c r="M1434" i="22"/>
  <c r="L1439" i="22"/>
  <c r="K1444" i="22"/>
  <c r="F1434" i="22"/>
  <c r="R1438" i="22"/>
  <c r="Q1443" i="22"/>
  <c r="P1448" i="22"/>
  <c r="K65" i="23" s="1"/>
  <c r="M1361" i="22"/>
  <c r="O1360" i="22"/>
  <c r="O1367" i="22"/>
  <c r="K1363" i="22"/>
  <c r="N1361" i="22"/>
  <c r="G1360" i="22"/>
  <c r="Q1373" i="22"/>
  <c r="K1369" i="22"/>
  <c r="F72" i="23" s="1"/>
  <c r="G1367" i="22"/>
  <c r="Q1362" i="22"/>
  <c r="L1361" i="22"/>
  <c r="K1366" i="22"/>
  <c r="J1371" i="22"/>
  <c r="P1367" i="22"/>
  <c r="H1364" i="22"/>
  <c r="M1371" i="22"/>
  <c r="M1368" i="22"/>
  <c r="O1363" i="22"/>
  <c r="G1371" i="22"/>
  <c r="H1151" i="22"/>
  <c r="H1161" i="22"/>
  <c r="M1031" i="22"/>
  <c r="J1040" i="22"/>
  <c r="Q811" i="22"/>
  <c r="L61" i="23" s="1"/>
  <c r="N807" i="22"/>
  <c r="H1162" i="22"/>
  <c r="I1157" i="22"/>
  <c r="J1152" i="22"/>
  <c r="O1162" i="22"/>
  <c r="P1157" i="22"/>
  <c r="Q1152" i="22"/>
  <c r="I1163" i="22"/>
  <c r="D65" i="23" s="1"/>
  <c r="J1158" i="22"/>
  <c r="K1153" i="22"/>
  <c r="P1163" i="22"/>
  <c r="Q1158" i="22"/>
  <c r="R1153" i="22"/>
  <c r="F1149" i="22"/>
  <c r="K1159" i="22"/>
  <c r="L1154" i="22"/>
  <c r="M1149" i="22"/>
  <c r="J1159" i="22"/>
  <c r="K1154" i="22"/>
  <c r="L1149" i="22"/>
  <c r="I1159" i="22"/>
  <c r="J1154" i="22"/>
  <c r="K1149" i="22"/>
  <c r="H1159" i="22"/>
  <c r="C72" i="23" s="1"/>
  <c r="I1154" i="22"/>
  <c r="J1149" i="22"/>
  <c r="M1161" i="22"/>
  <c r="N1156" i="22"/>
  <c r="O1151" i="22"/>
  <c r="G1162" i="22"/>
  <c r="H1157" i="22"/>
  <c r="I1152" i="22"/>
  <c r="N1162" i="22"/>
  <c r="O1157" i="22"/>
  <c r="P1152" i="22"/>
  <c r="H1163" i="22"/>
  <c r="I1158" i="22"/>
  <c r="J1153" i="22"/>
  <c r="O1163" i="22"/>
  <c r="P1158" i="22"/>
  <c r="K62" i="23" s="1"/>
  <c r="Q1153" i="22"/>
  <c r="N1163" i="22"/>
  <c r="O1158" i="22"/>
  <c r="P1153" i="22"/>
  <c r="M1163" i="22"/>
  <c r="N1158" i="22"/>
  <c r="O1153" i="22"/>
  <c r="L1163" i="22"/>
  <c r="M1158" i="22"/>
  <c r="N1153" i="22"/>
  <c r="R1160" i="22"/>
  <c r="F1156" i="22"/>
  <c r="G1151" i="22"/>
  <c r="L1161" i="22"/>
  <c r="M1156" i="22"/>
  <c r="N1151" i="22"/>
  <c r="I66" i="23" s="1"/>
  <c r="F1162" i="22"/>
  <c r="G1157" i="22"/>
  <c r="H1152" i="22"/>
  <c r="M1162" i="22"/>
  <c r="N1157" i="22"/>
  <c r="O1152" i="22"/>
  <c r="G1163" i="22"/>
  <c r="H1158" i="22"/>
  <c r="C62" i="23" s="1"/>
  <c r="I1153" i="22"/>
  <c r="F1163" i="22"/>
  <c r="G1158" i="22"/>
  <c r="H1153" i="22"/>
  <c r="R1162" i="22"/>
  <c r="F1158" i="22"/>
  <c r="G1153" i="22"/>
  <c r="Q1162" i="22"/>
  <c r="R1157" i="22"/>
  <c r="F1153" i="22"/>
  <c r="J1160" i="22"/>
  <c r="K1155" i="22"/>
  <c r="L1150" i="22"/>
  <c r="Q1160" i="22"/>
  <c r="R1155" i="22"/>
  <c r="F1151" i="22"/>
  <c r="K1161" i="22"/>
  <c r="L1156" i="22"/>
  <c r="M1151" i="22"/>
  <c r="R1161" i="22"/>
  <c r="F1157" i="22"/>
  <c r="G1152" i="22"/>
  <c r="L1162" i="22"/>
  <c r="M1157" i="22"/>
  <c r="N1152" i="22"/>
  <c r="K1162" i="22"/>
  <c r="L1157" i="22"/>
  <c r="M1152" i="22"/>
  <c r="J1162" i="22"/>
  <c r="K1157" i="22"/>
  <c r="L1152" i="22"/>
  <c r="I1162" i="22"/>
  <c r="J1157" i="22"/>
  <c r="K1152" i="22"/>
  <c r="O1159" i="22"/>
  <c r="P1154" i="22"/>
  <c r="Q1149" i="22"/>
  <c r="I1160" i="22"/>
  <c r="J1155" i="22"/>
  <c r="K1150" i="22"/>
  <c r="F60" i="23" s="1"/>
  <c r="P1160" i="22"/>
  <c r="Q1155" i="22"/>
  <c r="R1150" i="22"/>
  <c r="J1161" i="22"/>
  <c r="K1156" i="22"/>
  <c r="L1151" i="22"/>
  <c r="Q1161" i="22"/>
  <c r="R1156" i="22"/>
  <c r="M61" i="23" s="1"/>
  <c r="F1152" i="22"/>
  <c r="P1161" i="22"/>
  <c r="Q1156" i="22"/>
  <c r="R1151" i="22"/>
  <c r="O1161" i="22"/>
  <c r="P1156" i="22"/>
  <c r="Q1151" i="22"/>
  <c r="N1161" i="22"/>
  <c r="I65" i="23" s="1"/>
  <c r="O1156" i="22"/>
  <c r="P1151" i="22"/>
  <c r="K1163" i="22"/>
  <c r="L1158" i="22"/>
  <c r="M1153" i="22"/>
  <c r="R1163" i="22"/>
  <c r="F1159" i="22"/>
  <c r="G1154" i="22"/>
  <c r="H1149" i="22"/>
  <c r="M1159" i="22"/>
  <c r="N1154" i="22"/>
  <c r="O1149" i="22"/>
  <c r="G1160" i="22"/>
  <c r="H1155" i="22"/>
  <c r="I1150" i="22"/>
  <c r="N1160" i="22"/>
  <c r="I73" i="23" s="1"/>
  <c r="O1155" i="22"/>
  <c r="P1150" i="22"/>
  <c r="M1160" i="22"/>
  <c r="N1155" i="22"/>
  <c r="O1150" i="22"/>
  <c r="L1160" i="22"/>
  <c r="M1155" i="22"/>
  <c r="N1150" i="22"/>
  <c r="I60" i="23" s="1"/>
  <c r="K1160" i="22"/>
  <c r="L1155" i="22"/>
  <c r="M1150" i="22"/>
  <c r="P1162" i="22"/>
  <c r="Q1157" i="22"/>
  <c r="R1152" i="22"/>
  <c r="J1163" i="22"/>
  <c r="K1158" i="22"/>
  <c r="F62" i="23" s="1"/>
  <c r="L1153" i="22"/>
  <c r="Q1163" i="22"/>
  <c r="R1158" i="22"/>
  <c r="F1154" i="22"/>
  <c r="G1149" i="22"/>
  <c r="L1159" i="22"/>
  <c r="M1154" i="22"/>
  <c r="N1149" i="22"/>
  <c r="F1160" i="22"/>
  <c r="G1155" i="22"/>
  <c r="H1150" i="22"/>
  <c r="R1159" i="22"/>
  <c r="F1155" i="22"/>
  <c r="G1150" i="22"/>
  <c r="Q1159" i="22"/>
  <c r="R1154" i="22"/>
  <c r="F1150" i="22"/>
  <c r="P1159" i="22"/>
  <c r="Q1154" i="22"/>
  <c r="R1149" i="22"/>
  <c r="R1369" i="22"/>
  <c r="J1369" i="22"/>
  <c r="K1364" i="22"/>
  <c r="L1370" i="22"/>
  <c r="G73" i="23" s="1"/>
  <c r="M1365" i="22"/>
  <c r="N1360" i="22"/>
  <c r="H1369" i="22"/>
  <c r="I1364" i="22"/>
  <c r="J1370" i="22"/>
  <c r="K1365" i="22"/>
  <c r="G1372" i="22"/>
  <c r="H1367" i="22"/>
  <c r="C70" i="23" s="1"/>
  <c r="P1371" i="22"/>
  <c r="Q1366" i="22"/>
  <c r="R1372" i="22"/>
  <c r="F1368" i="22"/>
  <c r="G1363" i="22"/>
  <c r="N1371" i="22"/>
  <c r="O1366" i="22"/>
  <c r="P1372" i="22"/>
  <c r="Q1367" i="22"/>
  <c r="R1362" i="22"/>
  <c r="N1369" i="22"/>
  <c r="O1364" i="22"/>
  <c r="H1371" i="22"/>
  <c r="I1366" i="22"/>
  <c r="J1372" i="22"/>
  <c r="K1367" i="22"/>
  <c r="F70" i="23" s="1"/>
  <c r="L1362" i="22"/>
  <c r="F1371" i="22"/>
  <c r="G1366" i="22"/>
  <c r="H1372" i="22"/>
  <c r="I1367" i="22"/>
  <c r="R1373" i="22"/>
  <c r="F1369" i="22"/>
  <c r="G1364" i="22"/>
  <c r="N1043" i="22"/>
  <c r="O1038" i="22"/>
  <c r="P1033" i="22"/>
  <c r="M1043" i="22"/>
  <c r="N1038" i="22"/>
  <c r="O1033" i="22"/>
  <c r="L1043" i="22"/>
  <c r="M1038" i="22"/>
  <c r="H62" i="23" s="1"/>
  <c r="N1033" i="22"/>
  <c r="K1043" i="22"/>
  <c r="L1038" i="22"/>
  <c r="M1033" i="22"/>
  <c r="R1043" i="22"/>
  <c r="F1039" i="22"/>
  <c r="G1034" i="22"/>
  <c r="H1029" i="22"/>
  <c r="C67" i="23" s="1"/>
  <c r="M1039" i="22"/>
  <c r="N1034" i="22"/>
  <c r="O1029" i="22"/>
  <c r="G1040" i="22"/>
  <c r="H1035" i="22"/>
  <c r="I1030" i="22"/>
  <c r="N1040" i="22"/>
  <c r="O1035" i="22"/>
  <c r="J64" i="23" s="1"/>
  <c r="P1030" i="22"/>
  <c r="F1043" i="22"/>
  <c r="G1038" i="22"/>
  <c r="H1033" i="22"/>
  <c r="R1042" i="22"/>
  <c r="F1038" i="22"/>
  <c r="G1033" i="22"/>
  <c r="Q1042" i="22"/>
  <c r="R1037" i="22"/>
  <c r="F1033" i="22"/>
  <c r="P1042" i="22"/>
  <c r="Q1037" i="22"/>
  <c r="R1032" i="22"/>
  <c r="J1043" i="22"/>
  <c r="K1038" i="22"/>
  <c r="L1033" i="22"/>
  <c r="G63" i="23" s="1"/>
  <c r="Q1043" i="22"/>
  <c r="R1038" i="22"/>
  <c r="F1034" i="22"/>
  <c r="G1029" i="22"/>
  <c r="L1039" i="22"/>
  <c r="M1034" i="22"/>
  <c r="N1029" i="22"/>
  <c r="F1040" i="22"/>
  <c r="G1035" i="22"/>
  <c r="H1030" i="22"/>
  <c r="K1042" i="22"/>
  <c r="L1037" i="22"/>
  <c r="M1032" i="22"/>
  <c r="J1042" i="22"/>
  <c r="K1037" i="22"/>
  <c r="L1032" i="22"/>
  <c r="I1042" i="22"/>
  <c r="J1037" i="22"/>
  <c r="K1032" i="22"/>
  <c r="H1042" i="22"/>
  <c r="I1037" i="22"/>
  <c r="J1032" i="22"/>
  <c r="O1042" i="22"/>
  <c r="P1037" i="22"/>
  <c r="K70" i="23" s="1"/>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E63" i="23" s="1"/>
  <c r="O1043" i="22"/>
  <c r="P1038" i="22"/>
  <c r="Q1033" i="22"/>
  <c r="H1041" i="22"/>
  <c r="I1036" i="22"/>
  <c r="J1031" i="22"/>
  <c r="G1041" i="22"/>
  <c r="H1036" i="22"/>
  <c r="I1031" i="22"/>
  <c r="F1041" i="22"/>
  <c r="G1036" i="22"/>
  <c r="H1031" i="22"/>
  <c r="R1040" i="22"/>
  <c r="F1036" i="22"/>
  <c r="G1031" i="22"/>
  <c r="L1041" i="22"/>
  <c r="G65" i="23" s="1"/>
  <c r="M1036" i="22"/>
  <c r="N1031" i="22"/>
  <c r="F1042" i="22"/>
  <c r="G1037" i="22"/>
  <c r="H1032" i="22"/>
  <c r="M1042" i="22"/>
  <c r="N1037" i="22"/>
  <c r="O1032" i="22"/>
  <c r="J68" i="23" s="1"/>
  <c r="G1043" i="22"/>
  <c r="H1038" i="22"/>
  <c r="I1033" i="22"/>
  <c r="R1039" i="22"/>
  <c r="F1035" i="22"/>
  <c r="G1030" i="22"/>
  <c r="Q1039" i="22"/>
  <c r="R1034" i="22"/>
  <c r="M63" i="23" s="1"/>
  <c r="F1030" i="22"/>
  <c r="P1039" i="22"/>
  <c r="Q1034" i="22"/>
  <c r="R1029" i="22"/>
  <c r="O1039" i="22"/>
  <c r="P1034" i="22"/>
  <c r="Q1029" i="22"/>
  <c r="I1040" i="22"/>
  <c r="D73" i="23" s="1"/>
  <c r="J1035" i="22"/>
  <c r="K1030" i="22"/>
  <c r="P1040" i="22"/>
  <c r="Q1035" i="22"/>
  <c r="R1030" i="22"/>
  <c r="J1041" i="22"/>
  <c r="K1036" i="22"/>
  <c r="L1031" i="22"/>
  <c r="G66" i="23" s="1"/>
  <c r="Q1041" i="22"/>
  <c r="R1036" i="22"/>
  <c r="F1032" i="22"/>
  <c r="J1039" i="22"/>
  <c r="K1034" i="22"/>
  <c r="L1029" i="22"/>
  <c r="I1039" i="22"/>
  <c r="J1034" i="22"/>
  <c r="K1029" i="22"/>
  <c r="H1039" i="22"/>
  <c r="I1034" i="22"/>
  <c r="J1029" i="22"/>
  <c r="G1039" i="22"/>
  <c r="H1034" i="22"/>
  <c r="I1029" i="22"/>
  <c r="N1039" i="22"/>
  <c r="I72" i="23" s="1"/>
  <c r="O1034" i="22"/>
  <c r="P1029" i="22"/>
  <c r="H1040" i="22"/>
  <c r="I1035" i="22"/>
  <c r="J1030" i="22"/>
  <c r="O1040" i="22"/>
  <c r="P1035" i="22"/>
  <c r="Q1030" i="22"/>
  <c r="L60" i="23" s="1"/>
  <c r="I1041" i="22"/>
  <c r="J1036" i="22"/>
  <c r="K1031" i="22"/>
  <c r="K818" i="22"/>
  <c r="L813" i="22"/>
  <c r="M808" i="22"/>
  <c r="R818" i="22"/>
  <c r="F814" i="22"/>
  <c r="G809" i="22"/>
  <c r="H804" i="22"/>
  <c r="M814" i="22"/>
  <c r="N809" i="22"/>
  <c r="O804" i="22"/>
  <c r="G815" i="22"/>
  <c r="H810" i="22"/>
  <c r="I805" i="22"/>
  <c r="I1449" i="22" s="1"/>
  <c r="N815" i="22"/>
  <c r="O810" i="22"/>
  <c r="P805" i="22"/>
  <c r="L815" i="22"/>
  <c r="M810" i="22"/>
  <c r="N805" i="22"/>
  <c r="K815" i="22"/>
  <c r="L810" i="22"/>
  <c r="G64" i="23" s="1"/>
  <c r="M805" i="22"/>
  <c r="H808" i="22"/>
  <c r="H816" i="22"/>
  <c r="J814" i="22"/>
  <c r="P817" i="22"/>
  <c r="Q812" i="22"/>
  <c r="R807" i="22"/>
  <c r="J818" i="22"/>
  <c r="E65" i="23" s="1"/>
  <c r="K813" i="22"/>
  <c r="L808" i="22"/>
  <c r="Q818" i="22"/>
  <c r="R813" i="22"/>
  <c r="F809" i="22"/>
  <c r="G804" i="22"/>
  <c r="L814" i="22"/>
  <c r="M809" i="22"/>
  <c r="H63" i="23" s="1"/>
  <c r="N804" i="22"/>
  <c r="F815" i="22"/>
  <c r="G810" i="22"/>
  <c r="H805" i="22"/>
  <c r="Q814" i="22"/>
  <c r="R809" i="22"/>
  <c r="F805" i="22"/>
  <c r="P814" i="22"/>
  <c r="K72" i="23" s="1"/>
  <c r="Q809" i="22"/>
  <c r="R804" i="22"/>
  <c r="K817" i="22"/>
  <c r="I811" i="22"/>
  <c r="K809" i="22"/>
  <c r="H817" i="22"/>
  <c r="I812" i="22"/>
  <c r="J807" i="22"/>
  <c r="E68" i="23" s="1"/>
  <c r="O817" i="22"/>
  <c r="P812" i="22"/>
  <c r="Q807" i="22"/>
  <c r="I818" i="22"/>
  <c r="J813" i="22"/>
  <c r="K808" i="22"/>
  <c r="P818" i="22"/>
  <c r="Q813" i="22"/>
  <c r="L62" i="23" s="1"/>
  <c r="R808" i="22"/>
  <c r="F804" i="22"/>
  <c r="K814" i="22"/>
  <c r="L809" i="22"/>
  <c r="M804" i="22"/>
  <c r="I814" i="22"/>
  <c r="J809" i="22"/>
  <c r="K804" i="22"/>
  <c r="F67" i="23" s="1"/>
  <c r="H814" i="22"/>
  <c r="I809" i="22"/>
  <c r="J804" i="22"/>
  <c r="L812" i="22"/>
  <c r="J806" i="22"/>
  <c r="L804" i="22"/>
  <c r="M816" i="22"/>
  <c r="N811" i="22"/>
  <c r="N1449" i="22" s="1"/>
  <c r="O806" i="22"/>
  <c r="G817" i="22"/>
  <c r="H812" i="22"/>
  <c r="I807" i="22"/>
  <c r="N817" i="22"/>
  <c r="O812" i="22"/>
  <c r="P807" i="22"/>
  <c r="H818" i="22"/>
  <c r="I813" i="22"/>
  <c r="J808" i="22"/>
  <c r="O818" i="22"/>
  <c r="P813" i="22"/>
  <c r="Q808" i="22"/>
  <c r="M818" i="22"/>
  <c r="N813" i="22"/>
  <c r="O808" i="22"/>
  <c r="J63" i="23" s="1"/>
  <c r="L818" i="22"/>
  <c r="M813" i="22"/>
  <c r="N808" i="22"/>
  <c r="N818" i="22"/>
  <c r="M807" i="22"/>
  <c r="M815" i="22"/>
  <c r="R815" i="22"/>
  <c r="F811" i="22"/>
  <c r="F1449" i="22" s="1"/>
  <c r="G806" i="22"/>
  <c r="L816" i="22"/>
  <c r="M811" i="22"/>
  <c r="N806" i="22"/>
  <c r="F817" i="22"/>
  <c r="G812" i="22"/>
  <c r="H807" i="22"/>
  <c r="M817" i="22"/>
  <c r="N812" i="22"/>
  <c r="O807" i="22"/>
  <c r="G818" i="22"/>
  <c r="H813" i="22"/>
  <c r="I808" i="22"/>
  <c r="R817" i="22"/>
  <c r="F813" i="22"/>
  <c r="G808" i="22"/>
  <c r="G1449" i="22" s="1"/>
  <c r="Q817" i="22"/>
  <c r="R812" i="22"/>
  <c r="F808" i="22"/>
  <c r="O813" i="22"/>
  <c r="P816" i="22"/>
  <c r="O805" i="22"/>
  <c r="E54" i="23"/>
  <c r="O814" i="22"/>
  <c r="J72" i="23" s="1"/>
  <c r="P809" i="22"/>
  <c r="Q804" i="22"/>
  <c r="I815" i="22"/>
  <c r="J810" i="22"/>
  <c r="K805" i="22"/>
  <c r="P815" i="22"/>
  <c r="Q810" i="22"/>
  <c r="R805" i="22"/>
  <c r="R1449" i="22" s="1"/>
  <c r="J816" i="22"/>
  <c r="K811" i="22"/>
  <c r="L806" i="22"/>
  <c r="Q816" i="22"/>
  <c r="R811" i="22"/>
  <c r="F807" i="22"/>
  <c r="O816" i="22"/>
  <c r="P811" i="22"/>
  <c r="K61" i="23" s="1"/>
  <c r="Q806" i="22"/>
  <c r="N816" i="22"/>
  <c r="O811" i="22"/>
  <c r="P806" i="22"/>
  <c r="F818" i="22"/>
  <c r="R806" i="22"/>
  <c r="F810" i="22"/>
  <c r="G814" i="22"/>
  <c r="B72" i="23" s="1"/>
  <c r="H809" i="22"/>
  <c r="I804" i="22"/>
  <c r="N814" i="22"/>
  <c r="O809" i="22"/>
  <c r="P804" i="22"/>
  <c r="H815" i="22"/>
  <c r="I810" i="22"/>
  <c r="J805" i="22"/>
  <c r="J1449" i="22" s="1"/>
  <c r="O815" i="22"/>
  <c r="P810" i="22"/>
  <c r="Q805" i="22"/>
  <c r="I816" i="22"/>
  <c r="J811" i="22"/>
  <c r="K806" i="22"/>
  <c r="G816" i="22"/>
  <c r="H811" i="22"/>
  <c r="H1449" i="22" s="1"/>
  <c r="I806" i="22"/>
  <c r="F816" i="22"/>
  <c r="G811" i="22"/>
  <c r="H806" i="22"/>
  <c r="G813" i="22"/>
  <c r="N810" i="22"/>
  <c r="G805" i="22"/>
  <c r="R1401" i="22"/>
  <c r="M65" i="23" s="1"/>
  <c r="I1392" i="22"/>
  <c r="H1397" i="22"/>
  <c r="O1402" i="22"/>
  <c r="F1393" i="22"/>
  <c r="R1397" i="22"/>
  <c r="N1403" i="22"/>
  <c r="O1393" i="22"/>
  <c r="P1398" i="22"/>
  <c r="L1389" i="22"/>
  <c r="K1394" i="22"/>
  <c r="M1399" i="22"/>
  <c r="H1390" i="22"/>
  <c r="G1395" i="22"/>
  <c r="J1400" i="22"/>
  <c r="I1390" i="22"/>
  <c r="H1395" i="22"/>
  <c r="K1400" i="22"/>
  <c r="I1399" i="22"/>
  <c r="Q1442" i="22"/>
  <c r="L1435" i="22"/>
  <c r="M1446" i="22"/>
  <c r="M1436" i="22"/>
  <c r="L1441" i="22"/>
  <c r="K1446" i="22"/>
  <c r="F65" i="23" s="1"/>
  <c r="F1436" i="22"/>
  <c r="R1440" i="22"/>
  <c r="Q1445" i="22"/>
  <c r="M1435" i="22"/>
  <c r="L1440" i="22"/>
  <c r="K1445" i="22"/>
  <c r="N1435" i="22"/>
  <c r="M1440" i="22"/>
  <c r="H64" i="23" s="1"/>
  <c r="L1445" i="22"/>
  <c r="O1435" i="22"/>
  <c r="N1440" i="22"/>
  <c r="M1445" i="22"/>
  <c r="P1435" i="22"/>
  <c r="O1440" i="22"/>
  <c r="N1445" i="22"/>
  <c r="I1435" i="22"/>
  <c r="H1440" i="22"/>
  <c r="G1445" i="22"/>
  <c r="Q1365" i="22"/>
  <c r="P1359" i="22"/>
  <c r="N1372" i="22"/>
  <c r="H1368" i="22"/>
  <c r="Q1363" i="22"/>
  <c r="O1361" i="22"/>
  <c r="J66" i="23" s="1"/>
  <c r="H1360" i="22"/>
  <c r="M1359" i="22"/>
  <c r="F1372" i="22"/>
  <c r="M1367" i="22"/>
  <c r="O1362" i="22"/>
  <c r="N1367" i="22"/>
  <c r="M1372" i="22"/>
  <c r="I1370" i="22"/>
  <c r="F1366" i="22"/>
  <c r="F1363" i="22"/>
  <c r="K1370" i="22"/>
  <c r="R1364" i="22"/>
  <c r="M1373" i="22"/>
  <c r="M1370" i="22"/>
  <c r="F1161" i="22"/>
  <c r="J1156" i="22"/>
  <c r="E61" i="23" s="1"/>
  <c r="P1149" i="22"/>
  <c r="N1032" i="22"/>
  <c r="K1041" i="22"/>
  <c r="L1035" i="22"/>
  <c r="K807" i="22"/>
  <c r="L817" i="22"/>
  <c r="R810" i="22"/>
  <c r="P1447" i="22"/>
  <c r="K1440" i="22"/>
  <c r="J1437" i="22"/>
  <c r="H1437" i="22"/>
  <c r="G1442" i="22"/>
  <c r="F1447" i="22"/>
  <c r="N1436" i="22"/>
  <c r="M1441" i="22"/>
  <c r="L1446" i="22"/>
  <c r="H1436" i="22"/>
  <c r="G1441" i="22"/>
  <c r="F1446" i="22"/>
  <c r="I1436" i="22"/>
  <c r="H1441" i="22"/>
  <c r="G1446" i="22"/>
  <c r="J1436" i="22"/>
  <c r="I1441" i="22"/>
  <c r="D61" i="23" s="1"/>
  <c r="H1446" i="22"/>
  <c r="K1436" i="22"/>
  <c r="J1441" i="22"/>
  <c r="I1446" i="22"/>
  <c r="Q1435" i="22"/>
  <c r="P1440" i="22"/>
  <c r="O1445" i="22"/>
  <c r="J1368" i="22"/>
  <c r="E62" i="23" s="1"/>
  <c r="L1360" i="22"/>
  <c r="H1359" i="22"/>
  <c r="N1370" i="22"/>
  <c r="J1366" i="22"/>
  <c r="M1362" i="22"/>
  <c r="F1361" i="22"/>
  <c r="J1360" i="22"/>
  <c r="F1359" i="22"/>
  <c r="F1370" i="22"/>
  <c r="J1363" i="22"/>
  <c r="I1368" i="22"/>
  <c r="H1373" i="22"/>
  <c r="Q1370" i="22"/>
  <c r="N1366" i="22"/>
  <c r="N1363" i="22"/>
  <c r="I1372" i="22"/>
  <c r="H1366" i="22"/>
  <c r="H1363" i="22"/>
  <c r="K1372" i="22"/>
  <c r="I1151" i="22"/>
  <c r="I1161" i="22"/>
  <c r="O1154" i="22"/>
  <c r="M1037" i="22"/>
  <c r="F1031" i="22"/>
  <c r="K1040" i="22"/>
  <c r="J812" i="22"/>
  <c r="G807" i="22"/>
  <c r="Q815" i="22"/>
  <c r="M1438" i="22"/>
  <c r="J1445" i="22"/>
  <c r="I1442" i="22"/>
  <c r="P1437" i="22"/>
  <c r="K68" i="23" s="1"/>
  <c r="O1442" i="22"/>
  <c r="N1447" i="22"/>
  <c r="I1437" i="22"/>
  <c r="H1442" i="22"/>
  <c r="G1447" i="22"/>
  <c r="P1436" i="22"/>
  <c r="O1441" i="22"/>
  <c r="N1446" i="22"/>
  <c r="Q1436" i="22"/>
  <c r="P1441" i="22"/>
  <c r="O1446" i="22"/>
  <c r="R1436" i="22"/>
  <c r="Q1441" i="22"/>
  <c r="P1446" i="22"/>
  <c r="F1437" i="22"/>
  <c r="R1441" i="22"/>
  <c r="Q1446" i="22"/>
  <c r="L1436" i="22"/>
  <c r="K1441" i="22"/>
  <c r="J1446" i="22"/>
  <c r="I1359" i="22"/>
  <c r="J1361" i="22"/>
  <c r="Q1359" i="22"/>
  <c r="G1373" i="22"/>
  <c r="B65" i="23" s="1"/>
  <c r="P1368" i="22"/>
  <c r="F1364" i="22"/>
  <c r="P1361" i="22"/>
  <c r="G1361" i="22"/>
  <c r="O1359" i="22"/>
  <c r="L1372" i="22"/>
  <c r="R1363" i="22"/>
  <c r="Q1368" i="22"/>
  <c r="P1373" i="22"/>
  <c r="L1371" i="22"/>
  <c r="L1368" i="22"/>
  <c r="Q1364" i="22"/>
  <c r="Q1372" i="22"/>
  <c r="P1366" i="22"/>
  <c r="P1363" i="22"/>
  <c r="F1373" i="22"/>
  <c r="H1156" i="22"/>
  <c r="Q1150" i="22"/>
  <c r="N1159" i="22"/>
  <c r="L1042" i="22"/>
  <c r="R1035" i="22"/>
  <c r="N1030" i="22"/>
  <c r="I817" i="22"/>
  <c r="F812" i="22"/>
  <c r="L805" i="22"/>
  <c r="M1395" i="22"/>
  <c r="Q1400" i="22"/>
  <c r="J1391" i="22"/>
  <c r="I1396" i="22"/>
  <c r="N1401" i="22"/>
  <c r="F1392" i="22"/>
  <c r="R1396" i="22"/>
  <c r="L1402" i="22"/>
  <c r="G1392" i="22"/>
  <c r="F1397" i="22"/>
  <c r="M1402" i="22"/>
  <c r="G1401" i="22"/>
  <c r="L1443" i="22"/>
  <c r="G1436" i="22"/>
  <c r="H1447" i="22"/>
  <c r="K1438" i="22"/>
  <c r="J1443" i="22"/>
  <c r="I1448" i="22"/>
  <c r="Q1437" i="22"/>
  <c r="P1442" i="22"/>
  <c r="O1447" i="22"/>
  <c r="K1437" i="22"/>
  <c r="J1442" i="22"/>
  <c r="E70" i="23" s="1"/>
  <c r="I1447" i="22"/>
  <c r="L1437" i="22"/>
  <c r="K1442" i="22"/>
  <c r="J1447" i="22"/>
  <c r="M1437" i="22"/>
  <c r="L1442" i="22"/>
  <c r="K1447" i="22"/>
  <c r="N1437" i="22"/>
  <c r="I68" i="23" s="1"/>
  <c r="M1442" i="22"/>
  <c r="L1447" i="22"/>
  <c r="G1437" i="22"/>
  <c r="F1442" i="22"/>
  <c r="R1446" i="22"/>
  <c r="P1370" i="22"/>
  <c r="H1362" i="22"/>
  <c r="M1360" i="22"/>
  <c r="H60" i="23" s="1"/>
  <c r="J1359" i="22"/>
  <c r="I1371" i="22"/>
  <c r="L1366" i="22"/>
  <c r="N1362" i="22"/>
  <c r="R1361" i="22"/>
  <c r="K1360" i="22"/>
  <c r="N1359" i="22"/>
  <c r="M1364" i="22"/>
  <c r="L1369" i="22"/>
  <c r="J1365" i="22"/>
  <c r="O1372" i="22"/>
  <c r="G1369" i="22"/>
  <c r="L1365" i="22"/>
  <c r="L1373" i="22"/>
  <c r="N1368" i="22"/>
  <c r="F1365" i="22"/>
  <c r="N1373" i="22"/>
  <c r="G1161" i="22"/>
  <c r="P1155" i="22"/>
  <c r="I1149" i="22"/>
  <c r="G1032" i="22"/>
  <c r="Q1040" i="22"/>
  <c r="M1035" i="22"/>
  <c r="L807" i="22"/>
  <c r="L1449" i="22" s="1"/>
  <c r="R816" i="22"/>
  <c r="K810" i="22"/>
  <c r="P1394" i="22"/>
  <c r="R1390" i="22"/>
  <c r="M1398" i="22"/>
  <c r="I1389" i="22"/>
  <c r="N1394" i="22"/>
  <c r="P1389" i="22"/>
  <c r="K67" i="23" s="1"/>
  <c r="O1394" i="22"/>
  <c r="R1399" i="22"/>
  <c r="M1390" i="22"/>
  <c r="L1395" i="22"/>
  <c r="P1400" i="22"/>
  <c r="I1391" i="22"/>
  <c r="H1396" i="22"/>
  <c r="M1401" i="22"/>
  <c r="R1391" i="22"/>
  <c r="Q1396" i="22"/>
  <c r="K1402" i="22"/>
  <c r="N1392" i="22"/>
  <c r="M1397" i="22"/>
  <c r="H1403" i="22"/>
  <c r="O1392" i="22"/>
  <c r="N1397" i="22"/>
  <c r="I70" i="23" s="1"/>
  <c r="I1403" i="22"/>
  <c r="H1439" i="22"/>
  <c r="K1448" i="22"/>
  <c r="F1441" i="22"/>
  <c r="G1434" i="22"/>
  <c r="F1439" i="22"/>
  <c r="R1443" i="22"/>
  <c r="Q1448" i="22"/>
  <c r="L65" i="23" s="1"/>
  <c r="L1438" i="22"/>
  <c r="K1443" i="22"/>
  <c r="J1448" i="22"/>
  <c r="F1438" i="22"/>
  <c r="R1442" i="22"/>
  <c r="Q1447" i="22"/>
  <c r="G1438" i="22"/>
  <c r="F1443" i="22"/>
  <c r="R1447" i="22"/>
  <c r="H1438" i="22"/>
  <c r="G1443" i="22"/>
  <c r="F1448" i="22"/>
  <c r="I1438" i="22"/>
  <c r="H1443" i="22"/>
  <c r="G1448" i="22"/>
  <c r="O1437" i="22"/>
  <c r="N1442" i="22"/>
  <c r="R1359" i="22"/>
  <c r="I1363" i="22"/>
  <c r="K1361" i="22"/>
  <c r="F1360" i="22"/>
  <c r="O1373" i="22"/>
  <c r="R1368" i="22"/>
  <c r="L1364" i="22"/>
  <c r="P1362" i="22"/>
  <c r="H1361" i="22"/>
  <c r="I1360" i="22"/>
  <c r="H1365" i="22"/>
  <c r="G1370" i="22"/>
  <c r="R1365" i="22"/>
  <c r="J1373" i="22"/>
  <c r="O1369" i="22"/>
  <c r="J1367" i="22"/>
  <c r="I1361" i="22"/>
  <c r="I1369" i="22"/>
  <c r="N1365" i="22"/>
  <c r="J1151" i="22"/>
  <c r="O1160" i="22"/>
  <c r="H1154" i="22"/>
  <c r="F1037" i="22"/>
  <c r="L1030" i="22"/>
  <c r="L1040" i="22"/>
  <c r="K812" i="22"/>
  <c r="M806" i="22"/>
  <c r="J815" i="22"/>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H65" i="23"/>
  <c r="D72" i="23"/>
  <c r="E67" i="23"/>
  <c r="E66" i="23"/>
  <c r="C65" i="23"/>
  <c r="D63" i="23"/>
  <c r="B68" i="23"/>
  <c r="J67" i="23"/>
  <c r="H72" i="23"/>
  <c r="F68" i="23"/>
  <c r="D70" i="23"/>
  <c r="L72" i="23"/>
  <c r="K66" i="23"/>
  <c r="M66" i="23"/>
  <c r="L63" i="23"/>
  <c r="E60" i="23"/>
  <c r="D64" i="23"/>
  <c r="C73" i="23"/>
  <c r="M68" i="23"/>
  <c r="L70" i="23"/>
  <c r="B61" i="23"/>
  <c r="G70" i="23"/>
  <c r="H67" i="23"/>
  <c r="M1449" i="22"/>
  <c r="D62" i="23"/>
  <c r="L64" i="23"/>
  <c r="K73" i="23"/>
  <c r="M64" i="23"/>
  <c r="L73" i="23"/>
  <c r="G62" i="23"/>
  <c r="D66" i="23"/>
  <c r="F73" i="23"/>
  <c r="C63" i="23"/>
  <c r="B62" i="23"/>
  <c r="B64" i="23"/>
  <c r="H66" i="23"/>
  <c r="G61" i="23"/>
  <c r="D67" i="23"/>
  <c r="L66" i="23"/>
  <c r="J65" i="23"/>
  <c r="K63" i="23"/>
  <c r="J62" i="23"/>
  <c r="K60" i="23"/>
  <c r="I67" i="23"/>
  <c r="G72" i="23"/>
  <c r="M67" i="23"/>
  <c r="C68" i="23"/>
  <c r="B70" i="23"/>
  <c r="D68" i="23"/>
  <c r="L67" i="23"/>
  <c r="J61" i="23"/>
  <c r="G67" i="23"/>
  <c r="E72" i="23"/>
  <c r="C66" i="23"/>
  <c r="F66" i="23"/>
  <c r="C64" i="23"/>
  <c r="B73" i="23"/>
  <c r="I63" i="23"/>
  <c r="J70" i="23"/>
  <c r="L68" i="23"/>
  <c r="G60" i="23"/>
  <c r="F64" i="23"/>
  <c r="E73" i="23"/>
  <c r="M72" i="23"/>
  <c r="K64" i="23"/>
  <c r="J73" i="23"/>
  <c r="B66" i="23"/>
  <c r="M73" i="23"/>
  <c r="J60" i="23"/>
  <c r="I64" i="23"/>
  <c r="H73" i="23"/>
  <c r="M70" i="23"/>
  <c r="H70" i="23"/>
  <c r="F61" i="23"/>
  <c r="B67" i="23"/>
  <c r="M62" i="23"/>
  <c r="AM10" i="26"/>
  <c r="AL14" i="26"/>
  <c r="AL15" i="26"/>
  <c r="AM11" i="26"/>
  <c r="AF93" i="23"/>
  <c r="AG87" i="23"/>
  <c r="AG93" i="23" s="1"/>
  <c r="AF101" i="23"/>
  <c r="AG88" i="23"/>
  <c r="AG101" i="23" s="1"/>
  <c r="AF96" i="23"/>
  <c r="AG82" i="23"/>
  <c r="AG96" i="23" s="1"/>
  <c r="AF100" i="23"/>
  <c r="AF99" i="23"/>
  <c r="AG83" i="23"/>
  <c r="AF92" i="23"/>
  <c r="AG86" i="23"/>
  <c r="AG92" i="23" s="1"/>
  <c r="O1449" i="22" l="1"/>
  <c r="I61" i="23"/>
  <c r="D60" i="23"/>
  <c r="G68" i="23"/>
  <c r="C61" i="23"/>
  <c r="M60" i="23"/>
  <c r="Q1449" i="22"/>
  <c r="B63" i="23"/>
  <c r="P1449" i="22"/>
  <c r="K1449" i="22"/>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<sst xmlns="http://schemas.openxmlformats.org/spreadsheetml/2006/main" count="14165" uniqueCount="911">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</sst>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514</v>
      </c>
      <c r="C1" s="86">
        <v>45237</v>
      </c>
      <c r="D1" s="87"/>
      <c r="E1" s="87"/>
      <c r="F1" s="87"/>
      <c r="G1" s="87"/>
      <c r="H1" s="87"/>
      <c r="I1" s="87"/>
      <c r="J1" s="87"/>
      <c r="K1" s="85" t="s">
        <v>534</v>
      </c>
      <c r="L1" s="85" t="s">
        <v>536</v>
      </c>
    </row>
    <row r="2" spans="1:12">
      <c r="A2" s="1" t="s">
        <v>1</v>
      </c>
      <c r="B2" s="87" t="str">
        <f>LOOKUP(B1,K1:L50,L1:L50)</f>
        <v>NE</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NE</v>
      </c>
      <c r="C6" s="91">
        <f t="shared" ref="C6:AE6" si="1">SUMIFS(C$20:C$119,$B$20:$B$119,$B$6,$A$20:$A$119,$A$6)</f>
        <v>0</v>
      </c>
      <c r="D6" s="91">
        <f t="shared" si="1"/>
        <v>0</v>
      </c>
      <c r="E6" s="91">
        <f t="shared" si="1"/>
        <v>0</v>
      </c>
      <c r="F6" s="91">
        <f t="shared" si="1"/>
        <v>0</v>
      </c>
      <c r="G6" s="91">
        <f t="shared" si="1"/>
        <v>305543</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849</v>
      </c>
      <c r="B7" s="91" t="str">
        <f>About!B2</f>
        <v>NE</v>
      </c>
      <c r="C7" s="91">
        <f t="shared" ref="C7:AE7" si="3">SUMIFS(C$20:C$119,$B$20:$B$119,$B$7,$A$20:$A$119,$A$7)</f>
        <v>1616352</v>
      </c>
      <c r="D7" s="91">
        <f t="shared" si="3"/>
        <v>2161970</v>
      </c>
      <c r="E7" s="91">
        <f t="shared" si="3"/>
        <v>2412686</v>
      </c>
      <c r="F7" s="91">
        <f t="shared" si="3"/>
        <v>1637078</v>
      </c>
      <c r="G7" s="91">
        <f t="shared" si="3"/>
        <v>0</v>
      </c>
      <c r="H7" s="91">
        <f t="shared" si="3"/>
        <v>1787436</v>
      </c>
      <c r="I7" s="91">
        <f t="shared" si="3"/>
        <v>3203809</v>
      </c>
      <c r="J7" s="91">
        <f t="shared" si="3"/>
        <v>3140065</v>
      </c>
      <c r="K7" s="91">
        <f t="shared" si="3"/>
        <v>2896873</v>
      </c>
      <c r="L7" s="91">
        <f t="shared" si="3"/>
        <v>4367738</v>
      </c>
      <c r="M7" s="91">
        <f t="shared" si="3"/>
        <v>1811802</v>
      </c>
      <c r="N7" s="91">
        <f t="shared" si="3"/>
        <v>3124617</v>
      </c>
      <c r="O7" s="91">
        <f t="shared" si="3"/>
        <v>3055679</v>
      </c>
      <c r="P7" s="91">
        <f t="shared" si="3"/>
        <v>1669897</v>
      </c>
      <c r="Q7" s="91">
        <f t="shared" si="3"/>
        <v>2956224</v>
      </c>
      <c r="R7" s="91">
        <f t="shared" si="3"/>
        <v>1394819</v>
      </c>
      <c r="S7" s="91">
        <f t="shared" si="3"/>
        <v>1319329</v>
      </c>
      <c r="T7" s="91">
        <f t="shared" si="3"/>
        <v>1919826</v>
      </c>
      <c r="U7" s="91">
        <f t="shared" si="3"/>
        <v>1322466</v>
      </c>
      <c r="V7" s="91">
        <f t="shared" si="3"/>
        <v>3420843</v>
      </c>
      <c r="W7" s="91">
        <f t="shared" si="3"/>
        <v>4447510</v>
      </c>
      <c r="X7" s="91">
        <f t="shared" si="3"/>
        <v>4023507</v>
      </c>
      <c r="Y7" s="91">
        <f t="shared" si="3"/>
        <v>750811</v>
      </c>
      <c r="Z7" s="91">
        <f t="shared" si="3"/>
        <v>3859928</v>
      </c>
      <c r="AA7" s="91">
        <f t="shared" si="3"/>
        <v>6798663</v>
      </c>
      <c r="AB7" s="91">
        <f t="shared" si="3"/>
        <v>7984795</v>
      </c>
      <c r="AC7" s="91">
        <f t="shared" si="3"/>
        <v>3981852</v>
      </c>
      <c r="AD7" s="91">
        <f t="shared" si="3"/>
        <v>2750192</v>
      </c>
      <c r="AE7" s="91">
        <f t="shared" si="3"/>
        <v>3733172</v>
      </c>
      <c r="AF7" s="119">
        <f>AVERAGE(U7:AE7)</f>
        <v>3915794.4545454546</v>
      </c>
      <c r="AG7" s="119">
        <f t="shared" si="2"/>
        <v>3915794.4545454546</v>
      </c>
      <c r="AH7" s="119">
        <f t="shared" si="2"/>
        <v>3915794.4545454546</v>
      </c>
      <c r="AI7" s="119">
        <f t="shared" si="2"/>
        <v>3915794.4545454546</v>
      </c>
      <c r="AJ7" s="119">
        <f t="shared" si="2"/>
        <v>3915794.4545454546</v>
      </c>
      <c r="AK7" s="119">
        <f t="shared" si="2"/>
        <v>3915794.4545454546</v>
      </c>
      <c r="AL7" s="119">
        <f t="shared" si="2"/>
        <v>3915794.4545454546</v>
      </c>
      <c r="AM7" s="119">
        <f t="shared" si="2"/>
        <v>3915794.4545454546</v>
      </c>
      <c r="AN7" s="119">
        <f t="shared" si="2"/>
        <v>3915794.4545454546</v>
      </c>
      <c r="AO7" s="119">
        <f t="shared" si="2"/>
        <v>3915794.4545454546</v>
      </c>
      <c r="AP7" s="119">
        <f t="shared" si="2"/>
        <v>3915794.4545454546</v>
      </c>
      <c r="AQ7" s="119">
        <f t="shared" si="2"/>
        <v>3915794.4545454546</v>
      </c>
      <c r="AR7" s="119">
        <f t="shared" si="2"/>
        <v>3915794.4545454546</v>
      </c>
      <c r="AS7" s="119">
        <f t="shared" si="2"/>
        <v>3915794.4545454546</v>
      </c>
      <c r="AT7" s="119">
        <f t="shared" si="2"/>
        <v>3915794.4545454546</v>
      </c>
      <c r="AU7" s="119">
        <f t="shared" si="2"/>
        <v>3915794.4545454546</v>
      </c>
      <c r="AV7" s="119">
        <f t="shared" si="2"/>
        <v>3915794.4545454546</v>
      </c>
      <c r="AW7" s="119">
        <f t="shared" si="2"/>
        <v>3915794.4545454546</v>
      </c>
      <c r="AX7" s="119">
        <f t="shared" si="2"/>
        <v>3915794.4545454546</v>
      </c>
      <c r="AY7" s="119">
        <f t="shared" si="2"/>
        <v>3915794.4545454546</v>
      </c>
      <c r="AZ7" s="119">
        <f t="shared" si="2"/>
        <v>3915794.4545454546</v>
      </c>
      <c r="BA7" s="119">
        <f t="shared" si="2"/>
        <v>3915794.4545454546</v>
      </c>
      <c r="BB7" s="119">
        <f t="shared" si="2"/>
        <v>3915794.4545454546</v>
      </c>
      <c r="BC7" s="119">
        <f t="shared" si="2"/>
        <v>3915794.4545454546</v>
      </c>
      <c r="BD7" s="119">
        <f t="shared" si="2"/>
        <v>3915794.4545454546</v>
      </c>
      <c r="BE7" s="119">
        <f t="shared" si="2"/>
        <v>3915794.4545454546</v>
      </c>
      <c r="BF7" s="119">
        <f t="shared" si="2"/>
        <v>3915794.4545454546</v>
      </c>
      <c r="BG7" s="119">
        <f t="shared" si="2"/>
        <v>3915794.4545454546</v>
      </c>
      <c r="BH7" s="119">
        <f t="shared" si="2"/>
        <v>3915794.4545454546</v>
      </c>
      <c r="BI7" s="119">
        <f t="shared" si="2"/>
        <v>3915794.4545454546</v>
      </c>
      <c r="BJ7" s="119">
        <f t="shared" si="2"/>
        <v>3915794.4545454546</v>
      </c>
      <c r="BK7" s="119">
        <f t="shared" si="2"/>
        <v>3915794.4545454546</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NE</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608</v>
      </c>
      <c r="K10" s="91">
        <f t="shared" si="5"/>
        <v>29602</v>
      </c>
      <c r="L10" s="91">
        <f t="shared" si="5"/>
        <v>26729</v>
      </c>
      <c r="M10" s="91">
        <f t="shared" si="5"/>
        <v>0</v>
      </c>
      <c r="N10" s="91">
        <f t="shared" si="5"/>
        <v>0</v>
      </c>
      <c r="O10" s="91">
        <f t="shared" si="5"/>
        <v>0</v>
      </c>
      <c r="P10" s="91">
        <f t="shared" si="5"/>
        <v>2402</v>
      </c>
      <c r="Q10" s="91">
        <f t="shared" si="5"/>
        <v>0</v>
      </c>
      <c r="R10" s="91">
        <f t="shared" si="5"/>
        <v>306</v>
      </c>
      <c r="S10" s="91">
        <f t="shared" si="5"/>
        <v>10</v>
      </c>
      <c r="T10" s="91">
        <f t="shared" si="5"/>
        <v>9762</v>
      </c>
      <c r="U10" s="91">
        <f t="shared" si="5"/>
        <v>257</v>
      </c>
      <c r="V10" s="91">
        <f t="shared" si="5"/>
        <v>0</v>
      </c>
      <c r="W10" s="91">
        <f t="shared" si="5"/>
        <v>0</v>
      </c>
      <c r="X10" s="91">
        <f t="shared" si="5"/>
        <v>0</v>
      </c>
      <c r="Y10" s="91">
        <f t="shared" si="5"/>
        <v>0</v>
      </c>
      <c r="Z10" s="91">
        <f t="shared" si="5"/>
        <v>0</v>
      </c>
      <c r="AA10" s="91">
        <f t="shared" si="5"/>
        <v>860</v>
      </c>
      <c r="AB10" s="91">
        <f t="shared" si="5"/>
        <v>0</v>
      </c>
      <c r="AC10" s="91">
        <f t="shared" si="5"/>
        <v>12</v>
      </c>
      <c r="AD10" s="91">
        <f t="shared" si="5"/>
        <v>5351</v>
      </c>
      <c r="AE10" s="91">
        <f t="shared" si="5"/>
        <v>12226</v>
      </c>
      <c r="AF10" s="119">
        <f t="shared" ref="AF10:BK11" si="6">AE10</f>
        <v>12226</v>
      </c>
      <c r="AG10" s="119">
        <f t="shared" si="6"/>
        <v>12226</v>
      </c>
      <c r="AH10" s="119">
        <f t="shared" si="6"/>
        <v>12226</v>
      </c>
      <c r="AI10" s="119">
        <f t="shared" si="6"/>
        <v>12226</v>
      </c>
      <c r="AJ10" s="119">
        <f t="shared" si="6"/>
        <v>12226</v>
      </c>
      <c r="AK10" s="119">
        <f t="shared" si="6"/>
        <v>12226</v>
      </c>
      <c r="AL10" s="119">
        <f t="shared" si="6"/>
        <v>12226</v>
      </c>
      <c r="AM10" s="119">
        <f t="shared" si="6"/>
        <v>12226</v>
      </c>
      <c r="AN10" s="119">
        <f t="shared" si="6"/>
        <v>12226</v>
      </c>
      <c r="AO10" s="119">
        <f t="shared" si="6"/>
        <v>12226</v>
      </c>
      <c r="AP10" s="119">
        <f t="shared" si="6"/>
        <v>12226</v>
      </c>
      <c r="AQ10" s="119">
        <f t="shared" si="6"/>
        <v>12226</v>
      </c>
      <c r="AR10" s="119">
        <f t="shared" si="6"/>
        <v>12226</v>
      </c>
      <c r="AS10" s="119">
        <f t="shared" si="6"/>
        <v>12226</v>
      </c>
      <c r="AT10" s="119">
        <f t="shared" si="6"/>
        <v>12226</v>
      </c>
      <c r="AU10" s="119">
        <f t="shared" si="6"/>
        <v>12226</v>
      </c>
      <c r="AV10" s="119">
        <f t="shared" si="6"/>
        <v>12226</v>
      </c>
      <c r="AW10" s="119">
        <f t="shared" si="6"/>
        <v>12226</v>
      </c>
      <c r="AX10" s="119">
        <f t="shared" si="6"/>
        <v>12226</v>
      </c>
      <c r="AY10" s="119">
        <f t="shared" si="6"/>
        <v>12226</v>
      </c>
      <c r="AZ10" s="119">
        <f t="shared" si="6"/>
        <v>12226</v>
      </c>
      <c r="BA10" s="119">
        <f t="shared" si="6"/>
        <v>12226</v>
      </c>
      <c r="BB10" s="119">
        <f t="shared" si="6"/>
        <v>12226</v>
      </c>
      <c r="BC10" s="119">
        <f t="shared" si="6"/>
        <v>12226</v>
      </c>
      <c r="BD10" s="119">
        <f t="shared" si="6"/>
        <v>12226</v>
      </c>
      <c r="BE10" s="119">
        <f t="shared" si="6"/>
        <v>12226</v>
      </c>
      <c r="BF10" s="119">
        <f t="shared" si="6"/>
        <v>12226</v>
      </c>
      <c r="BG10" s="119">
        <f t="shared" si="6"/>
        <v>12226</v>
      </c>
      <c r="BH10" s="119">
        <f t="shared" si="6"/>
        <v>12226</v>
      </c>
      <c r="BI10" s="119">
        <f t="shared" si="6"/>
        <v>12226</v>
      </c>
      <c r="BJ10" s="119">
        <f t="shared" si="6"/>
        <v>12226</v>
      </c>
      <c r="BK10" s="119">
        <f t="shared" si="6"/>
        <v>12226</v>
      </c>
    </row>
    <row r="11" spans="1:63" ht="14.75">
      <c r="A11" s="91" t="s">
        <v>849</v>
      </c>
      <c r="B11" s="91" t="str">
        <f>About!B2</f>
        <v>NE</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77840</v>
      </c>
      <c r="L11" s="91">
        <f t="shared" si="7"/>
        <v>68382</v>
      </c>
      <c r="M11" s="91">
        <f t="shared" si="7"/>
        <v>0</v>
      </c>
      <c r="N11" s="91">
        <f t="shared" si="7"/>
        <v>0</v>
      </c>
      <c r="O11" s="91">
        <f t="shared" si="7"/>
        <v>0</v>
      </c>
      <c r="P11" s="91">
        <f t="shared" si="7"/>
        <v>0</v>
      </c>
      <c r="Q11" s="91">
        <f t="shared" si="7"/>
        <v>2575</v>
      </c>
      <c r="R11" s="91">
        <f t="shared" si="7"/>
        <v>4443</v>
      </c>
      <c r="S11" s="91">
        <f t="shared" si="7"/>
        <v>1288</v>
      </c>
      <c r="T11" s="91">
        <f t="shared" si="7"/>
        <v>611</v>
      </c>
      <c r="U11" s="91">
        <f t="shared" si="7"/>
        <v>149</v>
      </c>
      <c r="V11" s="91">
        <f t="shared" si="7"/>
        <v>13</v>
      </c>
      <c r="W11" s="91">
        <f t="shared" si="7"/>
        <v>0</v>
      </c>
      <c r="X11" s="91">
        <f t="shared" si="7"/>
        <v>0</v>
      </c>
      <c r="Y11" s="91">
        <f t="shared" si="7"/>
        <v>0</v>
      </c>
      <c r="Z11" s="91">
        <f t="shared" si="7"/>
        <v>0</v>
      </c>
      <c r="AA11" s="91">
        <f t="shared" si="7"/>
        <v>1074</v>
      </c>
      <c r="AB11" s="91">
        <f t="shared" si="7"/>
        <v>0</v>
      </c>
      <c r="AC11" s="91">
        <f t="shared" si="7"/>
        <v>14</v>
      </c>
      <c r="AD11" s="91">
        <f t="shared" si="7"/>
        <v>813</v>
      </c>
      <c r="AE11" s="91">
        <f t="shared" si="7"/>
        <v>47791</v>
      </c>
      <c r="AF11" s="119">
        <f>AVERAGE(W11:AE11)</f>
        <v>5521.333333333333</v>
      </c>
      <c r="AG11" s="119">
        <f t="shared" si="6"/>
        <v>5521.333333333333</v>
      </c>
      <c r="AH11" s="119">
        <f t="shared" si="6"/>
        <v>5521.333333333333</v>
      </c>
      <c r="AI11" s="119">
        <f t="shared" si="6"/>
        <v>5521.333333333333</v>
      </c>
      <c r="AJ11" s="119">
        <f t="shared" si="6"/>
        <v>5521.333333333333</v>
      </c>
      <c r="AK11" s="119">
        <f t="shared" si="6"/>
        <v>5521.333333333333</v>
      </c>
      <c r="AL11" s="119">
        <f t="shared" si="6"/>
        <v>5521.333333333333</v>
      </c>
      <c r="AM11" s="119">
        <f t="shared" si="6"/>
        <v>5521.333333333333</v>
      </c>
      <c r="AN11" s="119">
        <f t="shared" si="6"/>
        <v>5521.333333333333</v>
      </c>
      <c r="AO11" s="119">
        <f t="shared" si="6"/>
        <v>5521.333333333333</v>
      </c>
      <c r="AP11" s="119">
        <f t="shared" si="6"/>
        <v>5521.333333333333</v>
      </c>
      <c r="AQ11" s="119">
        <f t="shared" si="6"/>
        <v>5521.333333333333</v>
      </c>
      <c r="AR11" s="119">
        <f t="shared" si="6"/>
        <v>5521.333333333333</v>
      </c>
      <c r="AS11" s="119">
        <f t="shared" si="6"/>
        <v>5521.333333333333</v>
      </c>
      <c r="AT11" s="119">
        <f t="shared" si="6"/>
        <v>5521.333333333333</v>
      </c>
      <c r="AU11" s="119">
        <f t="shared" si="6"/>
        <v>5521.333333333333</v>
      </c>
      <c r="AV11" s="119">
        <f t="shared" si="6"/>
        <v>5521.333333333333</v>
      </c>
      <c r="AW11" s="119">
        <f t="shared" si="6"/>
        <v>5521.333333333333</v>
      </c>
      <c r="AX11" s="119">
        <f t="shared" si="6"/>
        <v>5521.333333333333</v>
      </c>
      <c r="AY11" s="119">
        <f t="shared" si="6"/>
        <v>5521.333333333333</v>
      </c>
      <c r="AZ11" s="119">
        <f t="shared" si="6"/>
        <v>5521.333333333333</v>
      </c>
      <c r="BA11" s="119">
        <f t="shared" si="6"/>
        <v>5521.333333333333</v>
      </c>
      <c r="BB11" s="119">
        <f t="shared" si="6"/>
        <v>5521.333333333333</v>
      </c>
      <c r="BC11" s="119">
        <f t="shared" si="6"/>
        <v>5521.333333333333</v>
      </c>
      <c r="BD11" s="119">
        <f t="shared" si="6"/>
        <v>5521.333333333333</v>
      </c>
      <c r="BE11" s="119">
        <f t="shared" si="6"/>
        <v>5521.333333333333</v>
      </c>
      <c r="BF11" s="119">
        <f t="shared" si="6"/>
        <v>5521.333333333333</v>
      </c>
      <c r="BG11" s="119">
        <f t="shared" si="6"/>
        <v>5521.333333333333</v>
      </c>
      <c r="BH11" s="119">
        <f t="shared" si="6"/>
        <v>5521.333333333333</v>
      </c>
      <c r="BI11" s="119">
        <f t="shared" si="6"/>
        <v>5521.333333333333</v>
      </c>
      <c r="BJ11" s="119">
        <f t="shared" si="6"/>
        <v>5521.333333333333</v>
      </c>
      <c r="BK11" s="119">
        <f t="shared" si="6"/>
        <v>5521.333333333333</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NE</v>
      </c>
      <c r="C14" s="91">
        <f t="shared" ref="C14:BK14" si="9">IF(C10&gt;C11,C10-C11,0)</f>
        <v>0</v>
      </c>
      <c r="D14" s="91">
        <f t="shared" si="9"/>
        <v>0</v>
      </c>
      <c r="E14" s="91">
        <f t="shared" si="9"/>
        <v>0</v>
      </c>
      <c r="F14" s="91">
        <f t="shared" si="9"/>
        <v>0</v>
      </c>
      <c r="G14" s="91">
        <f t="shared" si="9"/>
        <v>0</v>
      </c>
      <c r="H14" s="91">
        <f t="shared" si="9"/>
        <v>0</v>
      </c>
      <c r="I14" s="91">
        <f t="shared" si="9"/>
        <v>0</v>
      </c>
      <c r="J14" s="91">
        <f t="shared" si="9"/>
        <v>608</v>
      </c>
      <c r="K14" s="91">
        <f t="shared" si="9"/>
        <v>0</v>
      </c>
      <c r="L14" s="91">
        <f t="shared" si="9"/>
        <v>0</v>
      </c>
      <c r="M14" s="91">
        <f t="shared" si="9"/>
        <v>0</v>
      </c>
      <c r="N14" s="91">
        <f t="shared" si="9"/>
        <v>0</v>
      </c>
      <c r="O14" s="91">
        <f t="shared" si="9"/>
        <v>0</v>
      </c>
      <c r="P14" s="91">
        <f t="shared" si="9"/>
        <v>2402</v>
      </c>
      <c r="Q14" s="91">
        <f t="shared" si="9"/>
        <v>0</v>
      </c>
      <c r="R14" s="91">
        <f t="shared" si="9"/>
        <v>0</v>
      </c>
      <c r="S14" s="91">
        <f t="shared" si="9"/>
        <v>0</v>
      </c>
      <c r="T14" s="91">
        <f t="shared" si="9"/>
        <v>9151</v>
      </c>
      <c r="U14" s="91">
        <f t="shared" si="9"/>
        <v>108</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4538</v>
      </c>
      <c r="AE14" s="91">
        <f t="shared" si="9"/>
        <v>0</v>
      </c>
      <c r="AF14" s="91">
        <f t="shared" si="9"/>
        <v>6704.666666666667</v>
      </c>
      <c r="AG14" s="91">
        <f t="shared" si="9"/>
        <v>6704.666666666667</v>
      </c>
      <c r="AH14" s="91">
        <f t="shared" si="9"/>
        <v>6704.666666666667</v>
      </c>
      <c r="AI14" s="91">
        <f t="shared" si="9"/>
        <v>6704.666666666667</v>
      </c>
      <c r="AJ14" s="91">
        <f t="shared" si="9"/>
        <v>6704.666666666667</v>
      </c>
      <c r="AK14" s="91">
        <f t="shared" si="9"/>
        <v>6704.666666666667</v>
      </c>
      <c r="AL14" s="91">
        <f t="shared" si="9"/>
        <v>6704.666666666667</v>
      </c>
      <c r="AM14" s="91">
        <f t="shared" si="9"/>
        <v>6704.666666666667</v>
      </c>
      <c r="AN14" s="91">
        <f t="shared" si="9"/>
        <v>6704.666666666667</v>
      </c>
      <c r="AO14" s="91">
        <f t="shared" si="9"/>
        <v>6704.666666666667</v>
      </c>
      <c r="AP14" s="91">
        <f t="shared" si="9"/>
        <v>6704.666666666667</v>
      </c>
      <c r="AQ14" s="91">
        <f t="shared" si="9"/>
        <v>6704.666666666667</v>
      </c>
      <c r="AR14" s="91">
        <f t="shared" si="9"/>
        <v>6704.666666666667</v>
      </c>
      <c r="AS14" s="91">
        <f t="shared" si="9"/>
        <v>6704.666666666667</v>
      </c>
      <c r="AT14" s="91">
        <f t="shared" si="9"/>
        <v>6704.666666666667</v>
      </c>
      <c r="AU14" s="91">
        <f t="shared" si="9"/>
        <v>6704.666666666667</v>
      </c>
      <c r="AV14" s="91">
        <f t="shared" si="9"/>
        <v>6704.666666666667</v>
      </c>
      <c r="AW14" s="91">
        <f t="shared" si="9"/>
        <v>6704.666666666667</v>
      </c>
      <c r="AX14" s="91">
        <f t="shared" si="9"/>
        <v>6704.666666666667</v>
      </c>
      <c r="AY14" s="91">
        <f t="shared" si="9"/>
        <v>6704.666666666667</v>
      </c>
      <c r="AZ14" s="91">
        <f t="shared" si="9"/>
        <v>6704.666666666667</v>
      </c>
      <c r="BA14" s="91">
        <f t="shared" si="9"/>
        <v>6704.666666666667</v>
      </c>
      <c r="BB14" s="91">
        <f t="shared" si="9"/>
        <v>6704.666666666667</v>
      </c>
      <c r="BC14" s="91">
        <f t="shared" si="9"/>
        <v>6704.666666666667</v>
      </c>
      <c r="BD14" s="91">
        <f t="shared" si="9"/>
        <v>6704.666666666667</v>
      </c>
      <c r="BE14" s="91">
        <f t="shared" si="9"/>
        <v>6704.666666666667</v>
      </c>
      <c r="BF14" s="91">
        <f t="shared" si="9"/>
        <v>6704.666666666667</v>
      </c>
      <c r="BG14" s="91">
        <f t="shared" si="9"/>
        <v>6704.666666666667</v>
      </c>
      <c r="BH14" s="91">
        <f t="shared" si="9"/>
        <v>6704.666666666667</v>
      </c>
      <c r="BI14" s="91">
        <f t="shared" si="9"/>
        <v>6704.666666666667</v>
      </c>
      <c r="BJ14" s="91">
        <f t="shared" si="9"/>
        <v>6704.666666666667</v>
      </c>
      <c r="BK14" s="91">
        <f t="shared" si="9"/>
        <v>6704.666666666667</v>
      </c>
    </row>
    <row r="15" spans="1:63" ht="14.75">
      <c r="A15" s="91" t="s">
        <v>849</v>
      </c>
      <c r="B15" s="91" t="str">
        <f>About!B2</f>
        <v>NE</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48238</v>
      </c>
      <c r="L15" s="91">
        <f t="shared" si="10"/>
        <v>41653</v>
      </c>
      <c r="M15" s="91">
        <f t="shared" si="10"/>
        <v>0</v>
      </c>
      <c r="N15" s="91">
        <f t="shared" si="10"/>
        <v>0</v>
      </c>
      <c r="O15" s="91">
        <f t="shared" si="10"/>
        <v>0</v>
      </c>
      <c r="P15" s="91">
        <f t="shared" si="10"/>
        <v>0</v>
      </c>
      <c r="Q15" s="91">
        <f t="shared" si="10"/>
        <v>2575</v>
      </c>
      <c r="R15" s="91">
        <f t="shared" si="10"/>
        <v>4137</v>
      </c>
      <c r="S15" s="91">
        <f t="shared" si="10"/>
        <v>1278</v>
      </c>
      <c r="T15" s="91">
        <f t="shared" si="10"/>
        <v>0</v>
      </c>
      <c r="U15" s="91">
        <f t="shared" si="10"/>
        <v>0</v>
      </c>
      <c r="V15" s="91">
        <f t="shared" si="10"/>
        <v>13</v>
      </c>
      <c r="W15" s="91">
        <f t="shared" si="10"/>
        <v>0</v>
      </c>
      <c r="X15" s="91">
        <f t="shared" si="10"/>
        <v>0</v>
      </c>
      <c r="Y15" s="91">
        <f t="shared" si="10"/>
        <v>0</v>
      </c>
      <c r="Z15" s="91">
        <f t="shared" si="10"/>
        <v>0</v>
      </c>
      <c r="AA15" s="91">
        <f t="shared" si="10"/>
        <v>214</v>
      </c>
      <c r="AB15" s="91">
        <f t="shared" si="10"/>
        <v>0</v>
      </c>
      <c r="AC15" s="91">
        <f t="shared" si="10"/>
        <v>2</v>
      </c>
      <c r="AD15" s="91">
        <f t="shared" si="10"/>
        <v>0</v>
      </c>
      <c r="AE15" s="91">
        <f t="shared" si="10"/>
        <v>35565</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2.0081244540834309E-6</v>
      </c>
      <c r="P864" s="107">
        <f>P138/SUMIFS(P$3:P$722,$B$3:$B$722,$B864)*SUMIFS(Calculations!$E$3:$E$53,Calculations!$A$3:$A$53,$B864)</f>
        <v>3.942704832633419E-6</v>
      </c>
      <c r="Q864" s="107">
        <f>Q138/SUMIFS(Q$3:Q$722,$B$3:$B$722,$B864)*SUMIFS(Calculations!$E$3:$E$53,Calculations!$A$3:$A$53,$B864)</f>
        <v>6.0011053678718829E-6</v>
      </c>
      <c r="R864" s="107">
        <f>R138/SUMIFS(R$3:R$722,$B$3:$B$722,$B864)*SUMIFS(Calculations!$E$3:$E$53,Calculations!$A$3:$A$53,$B864)</f>
        <v>8.0771094973493564E-6</v>
      </c>
    </row>
    <row r="865" spans="2:18" ht="15.75" customHeight="1">
      <c r="B865" s="107" t="s">
        <v>550</v>
      </c>
      <c r="C865" s="107" t="s">
        <v>449</v>
      </c>
      <c r="D865" s="107" t="s">
        <v>640</v>
      </c>
      <c r="E865" s="107" t="str">
        <f t="shared" si="302"/>
        <v>hard coal</v>
      </c>
      <c r="F865" s="107">
        <f>F139/SUMIFS(F$3:F$722,$B$3:$B$722,$B865)*SUMIFS(Calculations!$E$3:$E$53,Calculations!$A$3:$A$53,$B865)</f>
        <v>0.37705425897187017</v>
      </c>
      <c r="G865" s="107">
        <f>G139/SUMIFS(G$3:G$722,$B$3:$B$722,$B865)*SUMIFS(Calculations!$E$3:$E$53,Calculations!$A$3:$A$53,$B865)</f>
        <v>0.37439817536211784</v>
      </c>
      <c r="H865" s="107">
        <f>H139/SUMIFS(H$3:H$722,$B$3:$B$722,$B865)*SUMIFS(Calculations!$E$3:$E$53,Calculations!$A$3:$A$53,$B865)</f>
        <v>0.37176407211990359</v>
      </c>
      <c r="I865" s="107">
        <f>I139/SUMIFS(I$3:I$722,$B$3:$B$722,$B865)*SUMIFS(Calculations!$E$3:$E$53,Calculations!$A$3:$A$53,$B865)</f>
        <v>0.37328686986198184</v>
      </c>
      <c r="J865" s="107">
        <f>J139/SUMIFS(J$3:J$722,$B$3:$B$722,$B865)*SUMIFS(Calculations!$E$3:$E$53,Calculations!$A$3:$A$53,$B865)</f>
        <v>0.37479120321029985</v>
      </c>
      <c r="K865" s="107">
        <f>K139/SUMIFS(K$3:K$722,$B$3:$B$722,$B865)*SUMIFS(Calculations!$E$3:$E$53,Calculations!$A$3:$A$53,$B865)</f>
        <v>0.37848124700215824</v>
      </c>
      <c r="L865" s="107">
        <f>L139/SUMIFS(L$3:L$722,$B$3:$B$722,$B865)*SUMIFS(Calculations!$E$3:$E$53,Calculations!$A$3:$A$53,$B865)</f>
        <v>0.38221717362109359</v>
      </c>
      <c r="M865" s="107">
        <f>M139/SUMIFS(M$3:M$722,$B$3:$B$722,$B865)*SUMIFS(Calculations!$E$3:$E$53,Calculations!$A$3:$A$53,$B865)</f>
        <v>0.3826868913567939</v>
      </c>
      <c r="N865" s="107">
        <f>N139/SUMIFS(N$3:N$722,$B$3:$B$722,$B865)*SUMIFS(Calculations!$E$3:$E$53,Calculations!$A$3:$A$53,$B865)</f>
        <v>0.38315985898795096</v>
      </c>
      <c r="O865" s="107">
        <f>O139/SUMIFS(O$3:O$722,$B$3:$B$722,$B865)*SUMIFS(Calculations!$E$3:$E$53,Calculations!$A$3:$A$53,$B865)</f>
        <v>0.3746773160653849</v>
      </c>
      <c r="P865" s="107">
        <f>P139/SUMIFS(P$3:P$722,$B$3:$B$722,$B865)*SUMIFS(Calculations!$E$3:$E$53,Calculations!$A$3:$A$53,$B865)</f>
        <v>0.36650543156647591</v>
      </c>
      <c r="Q865" s="107">
        <f>Q139/SUMIFS(Q$3:Q$722,$B$3:$B$722,$B865)*SUMIFS(Calculations!$E$3:$E$53,Calculations!$A$3:$A$53,$B865)</f>
        <v>0.36938961062863052</v>
      </c>
      <c r="R865" s="107">
        <f>R139/SUMIFS(R$3:R$722,$B$3:$B$722,$B865)*SUMIFS(Calculations!$E$3:$E$53,Calculations!$A$3:$A$53,$B865)</f>
        <v>0.37229845540431061</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1.0997239693243442E-2</v>
      </c>
      <c r="G868" s="107">
        <f>G142/SUMIFS(G$3:G$722,$B$3:$B$722,$B868)*SUMIFS(Calculations!$E$3:$E$53,Calculations!$A$3:$A$53,$B868)</f>
        <v>1.1311986163834281E-2</v>
      </c>
      <c r="H868" s="107">
        <f>H142/SUMIFS(H$3:H$722,$B$3:$B$722,$B868)*SUMIFS(Calculations!$E$3:$E$53,Calculations!$A$3:$A$53,$B868)</f>
        <v>1.1624127956214148E-2</v>
      </c>
      <c r="I868" s="107">
        <f>I142/SUMIFS(I$3:I$722,$B$3:$B$722,$B868)*SUMIFS(Calculations!$E$3:$E$53,Calculations!$A$3:$A$53,$B868)</f>
        <v>1.1553225022282489E-2</v>
      </c>
      <c r="J868" s="107">
        <f>J142/SUMIFS(J$3:J$722,$B$3:$B$722,$B868)*SUMIFS(Calculations!$E$3:$E$53,Calculations!$A$3:$A$53,$B868)</f>
        <v>1.148318180836138E-2</v>
      </c>
      <c r="K868" s="107">
        <f>K142/SUMIFS(K$3:K$722,$B$3:$B$722,$B868)*SUMIFS(Calculations!$E$3:$E$53,Calculations!$A$3:$A$53,$B868)</f>
        <v>1.1554132918594638E-2</v>
      </c>
      <c r="L868" s="107">
        <f>L142/SUMIFS(L$3:L$722,$B$3:$B$722,$B868)*SUMIFS(Calculations!$E$3:$E$53,Calculations!$A$3:$A$53,$B868)</f>
        <v>1.1625966250748658E-2</v>
      </c>
      <c r="M868" s="107">
        <f>M142/SUMIFS(M$3:M$722,$B$3:$B$722,$B868)*SUMIFS(Calculations!$E$3:$E$53,Calculations!$A$3:$A$53,$B868)</f>
        <v>1.1666046617139268E-2</v>
      </c>
      <c r="N868" s="107">
        <f>N142/SUMIFS(N$3:N$722,$B$3:$B$722,$B868)*SUMIFS(Calculations!$E$3:$E$53,Calculations!$A$3:$A$53,$B868)</f>
        <v>1.1706404292625802E-2</v>
      </c>
      <c r="O868" s="107">
        <f>O142/SUMIFS(O$3:O$722,$B$3:$B$722,$B868)*SUMIFS(Calculations!$E$3:$E$53,Calculations!$A$3:$A$53,$B868)</f>
        <v>1.1488042351250938E-2</v>
      </c>
      <c r="P868" s="107">
        <f>P142/SUMIFS(P$3:P$722,$B$3:$B$722,$B868)*SUMIFS(Calculations!$E$3:$E$53,Calculations!$A$3:$A$53,$B868)</f>
        <v>1.1277677537283912E-2</v>
      </c>
      <c r="Q868" s="107">
        <f>Q142/SUMIFS(Q$3:Q$722,$B$3:$B$722,$B868)*SUMIFS(Calculations!$E$3:$E$53,Calculations!$A$3:$A$53,$B868)</f>
        <v>1.1325695976557413E-2</v>
      </c>
      <c r="R868" s="107">
        <f>R142/SUMIFS(R$3:R$722,$B$3:$B$722,$B868)*SUMIFS(Calculations!$E$3:$E$53,Calculations!$A$3:$A$53,$B868)</f>
        <v>1.1374125073089542E-2</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0.23821691720611365</v>
      </c>
      <c r="G870" s="107">
        <f>G144/SUMIFS(G$3:G$722,$B$3:$B$722,$B870)*SUMIFS(Calculations!$E$3:$E$53,Calculations!$A$3:$A$53,$B870)</f>
        <v>0.27245350884844477</v>
      </c>
      <c r="H870" s="107">
        <f>H144/SUMIFS(H$3:H$722,$B$3:$B$722,$B870)*SUMIFS(Calculations!$E$3:$E$53,Calculations!$A$3:$A$53,$B870)</f>
        <v>0.30640677625174184</v>
      </c>
      <c r="I870" s="107">
        <f>I144/SUMIFS(I$3:I$722,$B$3:$B$722,$B870)*SUMIFS(Calculations!$E$3:$E$53,Calculations!$A$3:$A$53,$B870)</f>
        <v>0.3041765276492801</v>
      </c>
      <c r="J870" s="107">
        <f>J144/SUMIFS(J$3:J$722,$B$3:$B$722,$B870)*SUMIFS(Calculations!$E$3:$E$53,Calculations!$A$3:$A$53,$B870)</f>
        <v>0.30197332150113898</v>
      </c>
      <c r="K870" s="107">
        <f>K144/SUMIFS(K$3:K$722,$B$3:$B$722,$B870)*SUMIFS(Calculations!$E$3:$E$53,Calculations!$A$3:$A$53,$B870)</f>
        <v>0.30401890498400841</v>
      </c>
      <c r="L870" s="107">
        <f>L144/SUMIFS(L$3:L$722,$B$3:$B$722,$B870)*SUMIFS(Calculations!$E$3:$E$53,Calculations!$A$3:$A$53,$B870)</f>
        <v>0.30608992370789673</v>
      </c>
      <c r="M870" s="107">
        <f>M144/SUMIFS(M$3:M$722,$B$3:$B$722,$B870)*SUMIFS(Calculations!$E$3:$E$53,Calculations!$A$3:$A$53,$B870)</f>
        <v>0.30656955686601223</v>
      </c>
      <c r="N870" s="107">
        <f>N144/SUMIFS(N$3:N$722,$B$3:$B$722,$B870)*SUMIFS(Calculations!$E$3:$E$53,Calculations!$A$3:$A$53,$B870)</f>
        <v>0.30705250852267046</v>
      </c>
      <c r="O870" s="107">
        <f>O144/SUMIFS(O$3:O$722,$B$3:$B$722,$B870)*SUMIFS(Calculations!$E$3:$E$53,Calculations!$A$3:$A$53,$B870)</f>
        <v>0.30071418728464611</v>
      </c>
      <c r="P870" s="107">
        <f>P144/SUMIFS(P$3:P$722,$B$3:$B$722,$B870)*SUMIFS(Calculations!$E$3:$E$53,Calculations!$A$3:$A$53,$B870)</f>
        <v>0.29460799606970711</v>
      </c>
      <c r="Q870" s="107">
        <f>Q144/SUMIFS(Q$3:Q$722,$B$3:$B$722,$B870)*SUMIFS(Calculations!$E$3:$E$53,Calculations!$A$3:$A$53,$B870)</f>
        <v>0.29325020837229893</v>
      </c>
      <c r="R870" s="107">
        <f>R144/SUMIFS(R$3:R$722,$B$3:$B$722,$B870)*SUMIFS(Calculations!$E$3:$E$53,Calculations!$A$3:$A$53,$B870)</f>
        <v>0.29188080877367006</v>
      </c>
    </row>
    <row r="871" spans="2:18" ht="15.75" customHeight="1">
      <c r="B871" s="107" t="s">
        <v>550</v>
      </c>
      <c r="C871" s="107" t="s">
        <v>449</v>
      </c>
      <c r="D871" s="107" t="s">
        <v>645</v>
      </c>
      <c r="E871" s="107" t="str">
        <f t="shared" si="302"/>
        <v>natural gas nonpeaker</v>
      </c>
      <c r="F871" s="107">
        <f>F145/SUMIFS(F$3:F$722,$B$3:$B$722,$B871)*SUMIFS(Calculations!$E$3:$E$53,Calculations!$A$3:$A$53,$B871)</f>
        <v>7.3369521718820607E-2</v>
      </c>
      <c r="G871" s="107">
        <f>G145/SUMIFS(G$3:G$722,$B$3:$B$722,$B871)*SUMIFS(Calculations!$E$3:$E$53,Calculations!$A$3:$A$53,$B871)</f>
        <v>6.6995700517338802E-2</v>
      </c>
      <c r="H871" s="107">
        <f>H145/SUMIFS(H$3:H$722,$B$3:$B$722,$B871)*SUMIFS(Calculations!$E$3:$E$53,Calculations!$A$3:$A$53,$B871)</f>
        <v>6.0674625747526273E-2</v>
      </c>
      <c r="I871" s="107">
        <f>I145/SUMIFS(I$3:I$722,$B$3:$B$722,$B871)*SUMIFS(Calculations!$E$3:$E$53,Calculations!$A$3:$A$53,$B871)</f>
        <v>6.1347674236347918E-2</v>
      </c>
      <c r="J871" s="107">
        <f>J145/SUMIFS(J$3:J$722,$B$3:$B$722,$B871)*SUMIFS(Calculations!$E$3:$E$53,Calculations!$A$3:$A$53,$B871)</f>
        <v>6.2012561804008458E-2</v>
      </c>
      <c r="K871" s="107">
        <f>K145/SUMIFS(K$3:K$722,$B$3:$B$722,$B871)*SUMIFS(Calculations!$E$3:$E$53,Calculations!$A$3:$A$53,$B871)</f>
        <v>5.633620250985414E-2</v>
      </c>
      <c r="L871" s="107">
        <f>L145/SUMIFS(L$3:L$722,$B$3:$B$722,$B871)*SUMIFS(Calculations!$E$3:$E$53,Calculations!$A$3:$A$53,$B871)</f>
        <v>5.058926209888643E-2</v>
      </c>
      <c r="M871" s="107">
        <f>M145/SUMIFS(M$3:M$722,$B$3:$B$722,$B871)*SUMIFS(Calculations!$E$3:$E$53,Calculations!$A$3:$A$53,$B871)</f>
        <v>4.5097004854530109E-2</v>
      </c>
      <c r="N871" s="107">
        <f>N145/SUMIFS(N$3:N$722,$B$3:$B$722,$B871)*SUMIFS(Calculations!$E$3:$E$53,Calculations!$A$3:$A$53,$B871)</f>
        <v>3.9566747635918498E-2</v>
      </c>
      <c r="O871" s="107">
        <f>O145/SUMIFS(O$3:O$722,$B$3:$B$722,$B871)*SUMIFS(Calculations!$E$3:$E$53,Calculations!$A$3:$A$53,$B871)</f>
        <v>3.5573483966503991E-2</v>
      </c>
      <c r="P871" s="107">
        <f>P145/SUMIFS(P$3:P$722,$B$3:$B$722,$B871)*SUMIFS(Calculations!$E$3:$E$53,Calculations!$A$3:$A$53,$B871)</f>
        <v>3.1726466653649296E-2</v>
      </c>
      <c r="Q871" s="107">
        <f>Q145/SUMIFS(Q$3:Q$722,$B$3:$B$722,$B871)*SUMIFS(Calculations!$E$3:$E$53,Calculations!$A$3:$A$53,$B871)</f>
        <v>3.0195773758509906E-2</v>
      </c>
      <c r="R871" s="107">
        <f>R145/SUMIFS(R$3:R$722,$B$3:$B$722,$B871)*SUMIFS(Calculations!$E$3:$E$53,Calculations!$A$3:$A$53,$B871)</f>
        <v>2.8651990264058451E-2</v>
      </c>
    </row>
    <row r="872" spans="2:18" ht="15.75" customHeight="1">
      <c r="B872" s="107" t="s">
        <v>550</v>
      </c>
      <c r="C872" s="107" t="s">
        <v>449</v>
      </c>
      <c r="D872" s="107" t="s">
        <v>646</v>
      </c>
      <c r="E872" s="107" t="str">
        <f t="shared" si="302"/>
        <v>natural gas peaker</v>
      </c>
      <c r="F872" s="107">
        <f>F146/SUMIFS(F$3:F$722,$B$3:$B$722,$B872)*SUMIFS(Calculations!$E$3:$E$53,Calculations!$A$3:$A$53,$B872)</f>
        <v>9.1615485589534307E-4</v>
      </c>
      <c r="G872" s="107">
        <f>G146/SUMIFS(G$3:G$722,$B$3:$B$722,$B872)*SUMIFS(Calculations!$E$3:$E$53,Calculations!$A$3:$A$53,$B872)</f>
        <v>7.0618937767258773E-4</v>
      </c>
      <c r="H872" s="107">
        <f>H146/SUMIFS(H$3:H$722,$B$3:$B$722,$B872)*SUMIFS(Calculations!$E$3:$E$53,Calculations!$A$3:$A$53,$B872)</f>
        <v>4.9796146462461298E-4</v>
      </c>
      <c r="I872" s="107">
        <f>I146/SUMIFS(I$3:I$722,$B$3:$B$722,$B872)*SUMIFS(Calculations!$E$3:$E$53,Calculations!$A$3:$A$53,$B872)</f>
        <v>6.0903645574885107E-4</v>
      </c>
      <c r="J872" s="107">
        <f>J146/SUMIFS(J$3:J$722,$B$3:$B$722,$B872)*SUMIFS(Calculations!$E$3:$E$53,Calculations!$A$3:$A$53,$B872)</f>
        <v>7.1876462824026677E-4</v>
      </c>
      <c r="K872" s="107">
        <f>K146/SUMIFS(K$3:K$722,$B$3:$B$722,$B872)*SUMIFS(Calculations!$E$3:$E$53,Calculations!$A$3:$A$53,$B872)</f>
        <v>5.6941526017550796E-4</v>
      </c>
      <c r="L872" s="107">
        <f>L146/SUMIFS(L$3:L$722,$B$3:$B$722,$B872)*SUMIFS(Calculations!$E$3:$E$53,Calculations!$A$3:$A$53,$B872)</f>
        <v>4.1820884877590535E-4</v>
      </c>
      <c r="M872" s="107">
        <f>M146/SUMIFS(M$3:M$722,$B$3:$B$722,$B872)*SUMIFS(Calculations!$E$3:$E$53,Calculations!$A$3:$A$53,$B872)</f>
        <v>3.8641670886721595E-4</v>
      </c>
      <c r="N872" s="107">
        <f>N146/SUMIFS(N$3:N$722,$B$3:$B$722,$B872)*SUMIFS(Calculations!$E$3:$E$53,Calculations!$A$3:$A$53,$B872)</f>
        <v>3.5440460466255478E-4</v>
      </c>
      <c r="O872" s="107">
        <f>O146/SUMIFS(O$3:O$722,$B$3:$B$722,$B872)*SUMIFS(Calculations!$E$3:$E$53,Calculations!$A$3:$A$53,$B872)</f>
        <v>3.4779382345495071E-4</v>
      </c>
      <c r="P872" s="107">
        <f>P146/SUMIFS(P$3:P$722,$B$3:$B$722,$B872)*SUMIFS(Calculations!$E$3:$E$53,Calculations!$A$3:$A$53,$B872)</f>
        <v>3.4142515064430299E-4</v>
      </c>
      <c r="Q872" s="107">
        <f>Q146/SUMIFS(Q$3:Q$722,$B$3:$B$722,$B872)*SUMIFS(Calculations!$E$3:$E$53,Calculations!$A$3:$A$53,$B872)</f>
        <v>2.9862383244500597E-4</v>
      </c>
      <c r="R872" s="107">
        <f>R146/SUMIFS(R$3:R$722,$B$3:$B$722,$B872)*SUMIFS(Calculations!$E$3:$E$53,Calculations!$A$3:$A$53,$B872)</f>
        <v>2.5545647419394224E-4</v>
      </c>
    </row>
    <row r="873" spans="2:18" ht="15.75" customHeight="1">
      <c r="B873" s="107" t="s">
        <v>550</v>
      </c>
      <c r="C873" s="107" t="s">
        <v>449</v>
      </c>
      <c r="D873" s="107" t="s">
        <v>647</v>
      </c>
      <c r="E873" s="107" t="str">
        <f t="shared" si="302"/>
        <v>nuclear</v>
      </c>
      <c r="F873" s="107">
        <f>F147/SUMIFS(F$3:F$722,$B$3:$B$722,$B873)*SUMIFS(Calculations!$E$3:$E$53,Calculations!$A$3:$A$53,$B873)</f>
        <v>5.0417043871482388E-2</v>
      </c>
      <c r="G873" s="107">
        <f>G147/SUMIFS(G$3:G$722,$B$3:$B$722,$B873)*SUMIFS(Calculations!$E$3:$E$53,Calculations!$A$3:$A$53,$B873)</f>
        <v>2.5103782236985714E-2</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7.7659916921680376E-4</v>
      </c>
      <c r="G875" s="107">
        <f>G149/SUMIFS(G$3:G$722,$B$3:$B$722,$B875)*SUMIFS(Calculations!$E$3:$E$53,Calculations!$A$3:$A$53,$B875)</f>
        <v>7.7337245234522869E-4</v>
      </c>
      <c r="H875" s="107">
        <f>H149/SUMIFS(H$3:H$722,$B$3:$B$722,$B875)*SUMIFS(Calculations!$E$3:$E$53,Calculations!$A$3:$A$53,$B875)</f>
        <v>7.7017243810549802E-4</v>
      </c>
      <c r="I875" s="107">
        <f>I149/SUMIFS(I$3:I$722,$B$3:$B$722,$B875)*SUMIFS(Calculations!$E$3:$E$53,Calculations!$A$3:$A$53,$B875)</f>
        <v>7.6547466759740686E-4</v>
      </c>
      <c r="J875" s="107">
        <f>J149/SUMIFS(J$3:J$722,$B$3:$B$722,$B875)*SUMIFS(Calculations!$E$3:$E$53,Calculations!$A$3:$A$53,$B875)</f>
        <v>7.6083385901016772E-4</v>
      </c>
      <c r="K875" s="107">
        <f>K149/SUMIFS(K$3:K$722,$B$3:$B$722,$B875)*SUMIFS(Calculations!$E$3:$E$53,Calculations!$A$3:$A$53,$B875)</f>
        <v>7.6553482150477177E-4</v>
      </c>
      <c r="L875" s="107">
        <f>L149/SUMIFS(L$3:L$722,$B$3:$B$722,$B875)*SUMIFS(Calculations!$E$3:$E$53,Calculations!$A$3:$A$53,$B875)</f>
        <v>7.7029423681495245E-4</v>
      </c>
      <c r="M875" s="107">
        <f>M149/SUMIFS(M$3:M$722,$B$3:$B$722,$B875)*SUMIFS(Calculations!$E$3:$E$53,Calculations!$A$3:$A$53,$B875)</f>
        <v>7.7294981610825453E-4</v>
      </c>
      <c r="N875" s="107">
        <f>N149/SUMIFS(N$3:N$722,$B$3:$B$722,$B875)*SUMIFS(Calculations!$E$3:$E$53,Calculations!$A$3:$A$53,$B875)</f>
        <v>7.7562376889360029E-4</v>
      </c>
      <c r="O875" s="107">
        <f>O149/SUMIFS(O$3:O$722,$B$3:$B$722,$B875)*SUMIFS(Calculations!$E$3:$E$53,Calculations!$A$3:$A$53,$B875)</f>
        <v>7.6115590090284713E-4</v>
      </c>
      <c r="P875" s="107">
        <f>P149/SUMIFS(P$3:P$722,$B$3:$B$722,$B875)*SUMIFS(Calculations!$E$3:$E$53,Calculations!$A$3:$A$53,$B875)</f>
        <v>7.4721789348630111E-4</v>
      </c>
      <c r="Q875" s="107">
        <f>Q149/SUMIFS(Q$3:Q$722,$B$3:$B$722,$B875)*SUMIFS(Calculations!$E$3:$E$53,Calculations!$A$3:$A$53,$B875)</f>
        <v>7.5039942061578559E-4</v>
      </c>
      <c r="R875" s="107">
        <f>R149/SUMIFS(R$3:R$722,$B$3:$B$722,$B875)*SUMIFS(Calculations!$E$3:$E$53,Calculations!$A$3:$A$53,$B875)</f>
        <v>7.5360815640154884E-4</v>
      </c>
    </row>
    <row r="876" spans="2:18" ht="15.75" customHeight="1">
      <c r="B876" s="107" t="s">
        <v>550</v>
      </c>
      <c r="C876" s="107" t="s">
        <v>449</v>
      </c>
      <c r="D876" s="107" t="s">
        <v>650</v>
      </c>
      <c r="E876" s="107" t="str">
        <f t="shared" si="302"/>
        <v>solar PV</v>
      </c>
      <c r="F876" s="107">
        <f>F150/SUMIFS(F$3:F$722,$B$3:$B$722,$B876)*SUMIFS(Calculations!$E$3:$E$53,Calculations!$A$3:$A$53,$B876)</f>
        <v>1.1503540696301208E-3</v>
      </c>
      <c r="G876" s="107">
        <f>G150/SUMIFS(G$3:G$722,$B$3:$B$722,$B876)*SUMIFS(Calculations!$E$3:$E$53,Calculations!$A$3:$A$53,$B876)</f>
        <v>1.1560909524124571E-3</v>
      </c>
      <c r="H876" s="107">
        <f>H150/SUMIFS(H$3:H$722,$B$3:$B$722,$B876)*SUMIFS(Calculations!$E$3:$E$53,Calculations!$A$3:$A$53,$B876)</f>
        <v>1.1617803597344526E-3</v>
      </c>
      <c r="I876" s="107">
        <f>I150/SUMIFS(I$3:I$722,$B$3:$B$722,$B876)*SUMIFS(Calculations!$E$3:$E$53,Calculations!$A$3:$A$53,$B876)</f>
        <v>1.1617513842184179E-3</v>
      </c>
      <c r="J876" s="107">
        <f>J150/SUMIFS(J$3:J$722,$B$3:$B$722,$B876)*SUMIFS(Calculations!$E$3:$E$53,Calculations!$A$3:$A$53,$B876)</f>
        <v>1.1617227600394804E-3</v>
      </c>
      <c r="K876" s="107">
        <f>K150/SUMIFS(K$3:K$722,$B$3:$B$722,$B876)*SUMIFS(Calculations!$E$3:$E$53,Calculations!$A$3:$A$53,$B876)</f>
        <v>1.1759523679963715E-3</v>
      </c>
      <c r="L876" s="107">
        <f>L150/SUMIFS(L$3:L$722,$B$3:$B$722,$B876)*SUMIFS(Calculations!$E$3:$E$53,Calculations!$A$3:$A$53,$B876)</f>
        <v>1.1903589100706025E-3</v>
      </c>
      <c r="M876" s="107">
        <f>M150/SUMIFS(M$3:M$722,$B$3:$B$722,$B876)*SUMIFS(Calculations!$E$3:$E$53,Calculations!$A$3:$A$53,$B876)</f>
        <v>1.2078794283658597E-3</v>
      </c>
      <c r="N876" s="107">
        <f>N150/SUMIFS(N$3:N$722,$B$3:$B$722,$B876)*SUMIFS(Calculations!$E$3:$E$53,Calculations!$A$3:$A$53,$B876)</f>
        <v>1.2255211680851216E-3</v>
      </c>
      <c r="O876" s="107">
        <f>O150/SUMIFS(O$3:O$722,$B$3:$B$722,$B876)*SUMIFS(Calculations!$E$3:$E$53,Calculations!$A$3:$A$53,$B876)</f>
        <v>1.2218796979562511E-3</v>
      </c>
      <c r="P876" s="107">
        <f>P150/SUMIFS(P$3:P$722,$B$3:$B$722,$B876)*SUMIFS(Calculations!$E$3:$E$53,Calculations!$A$3:$A$53,$B876)</f>
        <v>1.2183715903556177E-3</v>
      </c>
      <c r="Q876" s="107">
        <f>Q150/SUMIFS(Q$3:Q$722,$B$3:$B$722,$B876)*SUMIFS(Calculations!$E$3:$E$53,Calculations!$A$3:$A$53,$B876)</f>
        <v>1.247824220736625E-3</v>
      </c>
      <c r="R876" s="107">
        <f>R150/SUMIFS(R$3:R$722,$B$3:$B$722,$B876)*SUMIFS(Calculations!$E$3:$E$53,Calculations!$A$3:$A$53,$B876)</f>
        <v>1.2775287321998721E-3</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1.7241072776277283E-4</v>
      </c>
      <c r="G878" s="107">
        <f>G152/SUMIFS(G$3:G$722,$B$3:$B$722,$B878)*SUMIFS(Calculations!$E$3:$E$53,Calculations!$A$3:$A$53,$B878)</f>
        <v>1.7169437288349357E-4</v>
      </c>
      <c r="H878" s="107">
        <f>H152/SUMIFS(H$3:H$722,$B$3:$B$722,$B878)*SUMIFS(Calculations!$E$3:$E$53,Calculations!$A$3:$A$53,$B878)</f>
        <v>1.7098394618489228E-4</v>
      </c>
      <c r="I878" s="107">
        <f>I152/SUMIFS(I$3:I$722,$B$3:$B$722,$B878)*SUMIFS(Calculations!$E$3:$E$53,Calculations!$A$3:$A$53,$B878)</f>
        <v>1.6994100657812021E-4</v>
      </c>
      <c r="J878" s="107">
        <f>J152/SUMIFS(J$3:J$722,$B$3:$B$722,$B878)*SUMIFS(Calculations!$E$3:$E$53,Calculations!$A$3:$A$53,$B878)</f>
        <v>1.6891071293675497E-4</v>
      </c>
      <c r="K878" s="107">
        <f>K152/SUMIFS(K$3:K$722,$B$3:$B$722,$B878)*SUMIFS(Calculations!$E$3:$E$53,Calculations!$A$3:$A$53,$B878)</f>
        <v>1.6911041974315903E-4</v>
      </c>
      <c r="L878" s="107">
        <f>L152/SUMIFS(L$3:L$722,$B$3:$B$722,$B878)*SUMIFS(Calculations!$E$3:$E$53,Calculations!$A$3:$A$53,$B878)</f>
        <v>1.6931260974851169E-4</v>
      </c>
      <c r="M878" s="107">
        <f>M152/SUMIFS(M$3:M$722,$B$3:$B$722,$B878)*SUMIFS(Calculations!$E$3:$E$53,Calculations!$A$3:$A$53,$B878)</f>
        <v>4.6837546362181407E-3</v>
      </c>
      <c r="N878" s="107">
        <f>N152/SUMIFS(N$3:N$722,$B$3:$B$722,$B878)*SUMIFS(Calculations!$E$3:$E$53,Calculations!$A$3:$A$53,$B878)</f>
        <v>9.2294313032281854E-3</v>
      </c>
      <c r="O878" s="107">
        <f>O152/SUMIFS(O$3:O$722,$B$3:$B$722,$B878)*SUMIFS(Calculations!$E$3:$E$53,Calculations!$A$3:$A$53,$B878)</f>
        <v>2.8284633069481094E-2</v>
      </c>
      <c r="P878" s="107">
        <f>P152/SUMIFS(P$3:P$722,$B$3:$B$722,$B878)*SUMIFS(Calculations!$E$3:$E$53,Calculations!$A$3:$A$53,$B878)</f>
        <v>4.6641971117600094E-2</v>
      </c>
      <c r="Q878" s="107">
        <f>Q152/SUMIFS(Q$3:Q$722,$B$3:$B$722,$B878)*SUMIFS(Calculations!$E$3:$E$53,Calculations!$A$3:$A$53,$B878)</f>
        <v>4.6606362968873098E-2</v>
      </c>
      <c r="R878" s="107">
        <f>R152/SUMIFS(R$3:R$722,$B$3:$B$722,$B878)*SUMIFS(Calculations!$E$3:$E$53,Calculations!$A$3:$A$53,$B878)</f>
        <v>4.6570450296613844E-2</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8.6316698526438584E-2</v>
      </c>
      <c r="G925" s="107">
        <f>G199/SUMIFS(G$3:G$722,$B$3:$B$722,$B925)*SUMIFS(Calculations!$E$3:$E$53,Calculations!$A$3:$A$53,$B925)</f>
        <v>8.4356611553457181E-2</v>
      </c>
      <c r="H925" s="107">
        <f>H199/SUMIFS(H$3:H$722,$B$3:$B$722,$B925)*SUMIFS(Calculations!$E$3:$E$53,Calculations!$A$3:$A$53,$B925)</f>
        <v>8.2372338299212006E-2</v>
      </c>
      <c r="I925" s="107">
        <f>I199/SUMIFS(I$3:I$722,$B$3:$B$722,$B925)*SUMIFS(Calculations!$E$3:$E$53,Calculations!$A$3:$A$53,$B925)</f>
        <v>8.3125965597786039E-2</v>
      </c>
      <c r="J925" s="107">
        <f>J199/SUMIFS(J$3:J$722,$B$3:$B$722,$B925)*SUMIFS(Calculations!$E$3:$E$53,Calculations!$A$3:$A$53,$B925)</f>
        <v>8.386480580507126E-2</v>
      </c>
      <c r="K925" s="107">
        <f>K199/SUMIFS(K$3:K$722,$B$3:$B$722,$B925)*SUMIFS(Calculations!$E$3:$E$53,Calculations!$A$3:$A$53,$B925)</f>
        <v>7.974968563313177E-2</v>
      </c>
      <c r="L925" s="107">
        <f>L199/SUMIFS(L$3:L$722,$B$3:$B$722,$B925)*SUMIFS(Calculations!$E$3:$E$53,Calculations!$A$3:$A$53,$B925)</f>
        <v>7.6108662490799464E-2</v>
      </c>
      <c r="M925" s="107">
        <f>M199/SUMIFS(M$3:M$722,$B$3:$B$722,$B925)*SUMIFS(Calculations!$E$3:$E$53,Calculations!$A$3:$A$53,$B925)</f>
        <v>7.4219318421352709E-2</v>
      </c>
      <c r="N925" s="107">
        <f>N199/SUMIFS(N$3:N$722,$B$3:$B$722,$B925)*SUMIFS(Calculations!$E$3:$E$53,Calculations!$A$3:$A$53,$B925)</f>
        <v>7.2418515439268166E-2</v>
      </c>
      <c r="O925" s="107">
        <f>O199/SUMIFS(O$3:O$722,$B$3:$B$722,$B925)*SUMIFS(Calculations!$E$3:$E$53,Calculations!$A$3:$A$53,$B925)</f>
        <v>7.2042832604499896E-2</v>
      </c>
      <c r="P925" s="107">
        <f>P199/SUMIFS(P$3:P$722,$B$3:$B$722,$B925)*SUMIFS(Calculations!$E$3:$E$53,Calculations!$A$3:$A$53,$B925)</f>
        <v>7.1670914665973265E-2</v>
      </c>
      <c r="Q925" s="107">
        <f>Q199/SUMIFS(Q$3:Q$722,$B$3:$B$722,$B925)*SUMIFS(Calculations!$E$3:$E$53,Calculations!$A$3:$A$53,$B925)</f>
        <v>7.1176134772910779E-2</v>
      </c>
      <c r="R925" s="107">
        <f>R199/SUMIFS(R$3:R$722,$B$3:$B$722,$B925)*SUMIFS(Calculations!$E$3:$E$53,Calculations!$A$3:$A$53,$B925)</f>
        <v>7.0682639315667706E-2</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8.4611642731415786E-5</v>
      </c>
      <c r="G928" s="107">
        <f>G202/SUMIFS(G$3:G$722,$B$3:$B$722,$B928)*SUMIFS(Calculations!$E$3:$E$53,Calculations!$A$3:$A$53,$B928)</f>
        <v>8.5130469834265968E-5</v>
      </c>
      <c r="H928" s="107">
        <f>H202/SUMIFS(H$3:H$722,$B$3:$B$722,$B928)*SUMIFS(Calculations!$E$3:$E$53,Calculations!$A$3:$A$53,$B928)</f>
        <v>8.5655698948052301E-5</v>
      </c>
      <c r="I928" s="107">
        <f>I202/SUMIFS(I$3:I$722,$B$3:$B$722,$B928)*SUMIFS(Calculations!$E$3:$E$53,Calculations!$A$3:$A$53,$B928)</f>
        <v>8.480703816664079E-5</v>
      </c>
      <c r="J928" s="107">
        <f>J202/SUMIFS(J$3:J$722,$B$3:$B$722,$B928)*SUMIFS(Calculations!$E$3:$E$53,Calculations!$A$3:$A$53,$B928)</f>
        <v>8.3975029149930159E-5</v>
      </c>
      <c r="K928" s="107">
        <f>K202/SUMIFS(K$3:K$722,$B$3:$B$722,$B928)*SUMIFS(Calculations!$E$3:$E$53,Calculations!$A$3:$A$53,$B928)</f>
        <v>7.8842025507785068E-5</v>
      </c>
      <c r="L928" s="107">
        <f>L202/SUMIFS(L$3:L$722,$B$3:$B$722,$B928)*SUMIFS(Calculations!$E$3:$E$53,Calculations!$A$3:$A$53,$B928)</f>
        <v>7.4300387774295032E-5</v>
      </c>
      <c r="M928" s="107">
        <f>M202/SUMIFS(M$3:M$722,$B$3:$B$722,$B928)*SUMIFS(Calculations!$E$3:$E$53,Calculations!$A$3:$A$53,$B928)</f>
        <v>7.2517630330458629E-5</v>
      </c>
      <c r="N928" s="107">
        <f>N202/SUMIFS(N$3:N$722,$B$3:$B$722,$B928)*SUMIFS(Calculations!$E$3:$E$53,Calculations!$A$3:$A$53,$B928)</f>
        <v>7.0818418962285707E-5</v>
      </c>
      <c r="O928" s="107">
        <f>O202/SUMIFS(O$3:O$722,$B$3:$B$722,$B928)*SUMIFS(Calculations!$E$3:$E$53,Calculations!$A$3:$A$53,$B928)</f>
        <v>7.0461779417605803E-5</v>
      </c>
      <c r="P928" s="107">
        <f>P202/SUMIFS(P$3:P$722,$B$3:$B$722,$B928)*SUMIFS(Calculations!$E$3:$E$53,Calculations!$A$3:$A$53,$B928)</f>
        <v>7.0108713927306677E-5</v>
      </c>
      <c r="Q928" s="107">
        <f>Q202/SUMIFS(Q$3:Q$722,$B$3:$B$722,$B928)*SUMIFS(Calculations!$E$3:$E$53,Calculations!$A$3:$A$53,$B928)</f>
        <v>7.0017595451675953E-5</v>
      </c>
      <c r="R928" s="107">
        <f>R202/SUMIFS(R$3:R$722,$B$3:$B$722,$B928)*SUMIFS(Calculations!$E$3:$E$53,Calculations!$A$3:$A$53,$B928)</f>
        <v>6.9926713517253861E-5</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4.6612352061657876E-2</v>
      </c>
      <c r="G930" s="107">
        <f>G204/SUMIFS(G$3:G$722,$B$3:$B$722,$B930)*SUMIFS(Calculations!$E$3:$E$53,Calculations!$A$3:$A$53,$B930)</f>
        <v>4.8888676692513712E-2</v>
      </c>
      <c r="H930" s="107">
        <f>H204/SUMIFS(H$3:H$722,$B$3:$B$722,$B930)*SUMIFS(Calculations!$E$3:$E$53,Calculations!$A$3:$A$53,$B930)</f>
        <v>5.1193089785018638E-2</v>
      </c>
      <c r="I930" s="107">
        <f>I204/SUMIFS(I$3:I$722,$B$3:$B$722,$B930)*SUMIFS(Calculations!$E$3:$E$53,Calculations!$A$3:$A$53,$B930)</f>
        <v>5.0470028886839526E-2</v>
      </c>
      <c r="J930" s="107">
        <f>J204/SUMIFS(J$3:J$722,$B$3:$B$722,$B930)*SUMIFS(Calculations!$E$3:$E$53,Calculations!$A$3:$A$53,$B930)</f>
        <v>4.9761155329709497E-2</v>
      </c>
      <c r="K930" s="107">
        <f>K204/SUMIFS(K$3:K$722,$B$3:$B$722,$B930)*SUMIFS(Calculations!$E$3:$E$53,Calculations!$A$3:$A$53,$B930)</f>
        <v>4.6177643397224577E-2</v>
      </c>
      <c r="L930" s="107">
        <f>L204/SUMIFS(L$3:L$722,$B$3:$B$722,$B930)*SUMIFS(Calculations!$E$3:$E$53,Calculations!$A$3:$A$53,$B930)</f>
        <v>4.3006982679714562E-2</v>
      </c>
      <c r="M930" s="107">
        <f>M204/SUMIFS(M$3:M$722,$B$3:$B$722,$B930)*SUMIFS(Calculations!$E$3:$E$53,Calculations!$A$3:$A$53,$B930)</f>
        <v>4.1736866729478843E-2</v>
      </c>
      <c r="N930" s="107">
        <f>N204/SUMIFS(N$3:N$722,$B$3:$B$722,$B930)*SUMIFS(Calculations!$E$3:$E$53,Calculations!$A$3:$A$53,$B930)</f>
        <v>4.0526272731400248E-2</v>
      </c>
      <c r="O930" s="107">
        <f>O204/SUMIFS(O$3:O$722,$B$3:$B$722,$B930)*SUMIFS(Calculations!$E$3:$E$53,Calculations!$A$3:$A$53,$B930)</f>
        <v>4.0365358897445233E-2</v>
      </c>
      <c r="P930" s="107">
        <f>P204/SUMIFS(P$3:P$722,$B$3:$B$722,$B930)*SUMIFS(Calculations!$E$3:$E$53,Calculations!$A$3:$A$53,$B930)</f>
        <v>4.0206057657499371E-2</v>
      </c>
      <c r="Q930" s="107">
        <f>Q204/SUMIFS(Q$3:Q$722,$B$3:$B$722,$B930)*SUMIFS(Calculations!$E$3:$E$53,Calculations!$A$3:$A$53,$B930)</f>
        <v>4.0137875691426017E-2</v>
      </c>
      <c r="R930" s="107">
        <f>R204/SUMIFS(R$3:R$722,$B$3:$B$722,$B930)*SUMIFS(Calculations!$E$3:$E$53,Calculations!$A$3:$A$53,$B930)</f>
        <v>4.0069870723975068E-2</v>
      </c>
    </row>
    <row r="931" spans="2:18" ht="15.75" customHeight="1">
      <c r="B931" s="107" t="s">
        <v>551</v>
      </c>
      <c r="C931" s="107" t="s">
        <v>449</v>
      </c>
      <c r="D931" s="107" t="s">
        <v>645</v>
      </c>
      <c r="E931" s="107" t="str">
        <f t="shared" si="303"/>
        <v>natural gas nonpeaker</v>
      </c>
      <c r="F931" s="107">
        <f>F205/SUMIFS(F$3:F$722,$B$3:$B$722,$B931)*SUMIFS(Calculations!$E$3:$E$53,Calculations!$A$3:$A$53,$B931)</f>
        <v>4.3101281480678322E-3</v>
      </c>
      <c r="G931" s="107">
        <f>G205/SUMIFS(G$3:G$722,$B$3:$B$722,$B931)*SUMIFS(Calculations!$E$3:$E$53,Calculations!$A$3:$A$53,$B931)</f>
        <v>3.8193508965947811E-3</v>
      </c>
      <c r="H931" s="107">
        <f>H205/SUMIFS(H$3:H$722,$B$3:$B$722,$B931)*SUMIFS(Calculations!$E$3:$E$53,Calculations!$A$3:$A$53,$B931)</f>
        <v>3.3225177522937101E-3</v>
      </c>
      <c r="I931" s="107">
        <f>I205/SUMIFS(I$3:I$722,$B$3:$B$722,$B931)*SUMIFS(Calculations!$E$3:$E$53,Calculations!$A$3:$A$53,$B931)</f>
        <v>3.5409090849031211E-3</v>
      </c>
      <c r="J931" s="107">
        <f>J205/SUMIFS(J$3:J$722,$B$3:$B$722,$B931)*SUMIFS(Calculations!$E$3:$E$53,Calculations!$A$3:$A$53,$B931)</f>
        <v>3.7550153118932226E-3</v>
      </c>
      <c r="K931" s="107">
        <f>K205/SUMIFS(K$3:K$722,$B$3:$B$722,$B931)*SUMIFS(Calculations!$E$3:$E$53,Calculations!$A$3:$A$53,$B931)</f>
        <v>2.9265501311064399E-3</v>
      </c>
      <c r="L931" s="107">
        <f>L205/SUMIFS(L$3:L$722,$B$3:$B$722,$B931)*SUMIFS(Calculations!$E$3:$E$53,Calculations!$A$3:$A$53,$B931)</f>
        <v>2.1935312228300555E-3</v>
      </c>
      <c r="M931" s="107">
        <f>M205/SUMIFS(M$3:M$722,$B$3:$B$722,$B931)*SUMIFS(Calculations!$E$3:$E$53,Calculations!$A$3:$A$53,$B931)</f>
        <v>2.0958628911953089E-3</v>
      </c>
      <c r="N931" s="107">
        <f>N205/SUMIFS(N$3:N$722,$B$3:$B$722,$B931)*SUMIFS(Calculations!$E$3:$E$53,Calculations!$A$3:$A$53,$B931)</f>
        <v>2.0027716296790424E-3</v>
      </c>
      <c r="O931" s="107">
        <f>O205/SUMIFS(O$3:O$722,$B$3:$B$722,$B931)*SUMIFS(Calculations!$E$3:$E$53,Calculations!$A$3:$A$53,$B931)</f>
        <v>1.7813880150060956E-3</v>
      </c>
      <c r="P931" s="107">
        <f>P205/SUMIFS(P$3:P$722,$B$3:$B$722,$B931)*SUMIFS(Calculations!$E$3:$E$53,Calculations!$A$3:$A$53,$B931)</f>
        <v>1.5622229907549276E-3</v>
      </c>
      <c r="Q931" s="107">
        <f>Q205/SUMIFS(Q$3:Q$722,$B$3:$B$722,$B931)*SUMIFS(Calculations!$E$3:$E$53,Calculations!$A$3:$A$53,$B931)</f>
        <v>1.447210460223745E-3</v>
      </c>
      <c r="R931" s="107">
        <f>R205/SUMIFS(R$3:R$722,$B$3:$B$722,$B931)*SUMIFS(Calculations!$E$3:$E$53,Calculations!$A$3:$A$53,$B931)</f>
        <v>1.3324964992504013E-3</v>
      </c>
    </row>
    <row r="932" spans="2:18" ht="15.75" customHeight="1">
      <c r="B932" s="107" t="s">
        <v>551</v>
      </c>
      <c r="C932" s="107" t="s">
        <v>449</v>
      </c>
      <c r="D932" s="107" t="s">
        <v>646</v>
      </c>
      <c r="E932" s="107" t="str">
        <f t="shared" si="303"/>
        <v>natural gas peaker</v>
      </c>
      <c r="F932" s="107">
        <f>F206/SUMIFS(F$3:F$722,$B$3:$B$722,$B932)*SUMIFS(Calculations!$E$3:$E$53,Calculations!$A$3:$A$53,$B932)</f>
        <v>2.6469430428009016E-4</v>
      </c>
      <c r="G932" s="107">
        <f>G206/SUMIFS(G$3:G$722,$B$3:$B$722,$B932)*SUMIFS(Calculations!$E$3:$E$53,Calculations!$A$3:$A$53,$B932)</f>
        <v>2.6121507453703396E-4</v>
      </c>
      <c r="H932" s="107">
        <f>H206/SUMIFS(H$3:H$722,$B$3:$B$722,$B932)*SUMIFS(Calculations!$E$3:$E$53,Calculations!$A$3:$A$53,$B932)</f>
        <v>2.5769291321476375E-4</v>
      </c>
      <c r="I932" s="107">
        <f>I206/SUMIFS(I$3:I$722,$B$3:$B$722,$B932)*SUMIFS(Calculations!$E$3:$E$53,Calculations!$A$3:$A$53,$B932)</f>
        <v>2.5335015919942074E-4</v>
      </c>
      <c r="J932" s="107">
        <f>J206/SUMIFS(J$3:J$722,$B$3:$B$722,$B932)*SUMIFS(Calculations!$E$3:$E$53,Calculations!$A$3:$A$53,$B932)</f>
        <v>2.4909261534059848E-4</v>
      </c>
      <c r="K932" s="107">
        <f>K206/SUMIFS(K$3:K$722,$B$3:$B$722,$B932)*SUMIFS(Calculations!$E$3:$E$53,Calculations!$A$3:$A$53,$B932)</f>
        <v>1.8223487625618304E-4</v>
      </c>
      <c r="L932" s="107">
        <f>L206/SUMIFS(L$3:L$722,$B$3:$B$722,$B932)*SUMIFS(Calculations!$E$3:$E$53,Calculations!$A$3:$A$53,$B932)</f>
        <v>1.2307972037269339E-4</v>
      </c>
      <c r="M932" s="107">
        <f>M206/SUMIFS(M$3:M$722,$B$3:$B$722,$B932)*SUMIFS(Calculations!$E$3:$E$53,Calculations!$A$3:$A$53,$B932)</f>
        <v>1.1999499176260837E-4</v>
      </c>
      <c r="N932" s="107">
        <f>N206/SUMIFS(N$3:N$722,$B$3:$B$722,$B932)*SUMIFS(Calculations!$E$3:$E$53,Calculations!$A$3:$A$53,$B932)</f>
        <v>1.1705482402408246E-4</v>
      </c>
      <c r="O932" s="107">
        <f>O206/SUMIFS(O$3:O$722,$B$3:$B$722,$B932)*SUMIFS(Calculations!$E$3:$E$53,Calculations!$A$3:$A$53,$B932)</f>
        <v>1.1646533925791215E-4</v>
      </c>
      <c r="P932" s="107">
        <f>P206/SUMIFS(P$3:P$722,$B$3:$B$722,$B932)*SUMIFS(Calculations!$E$3:$E$53,Calculations!$A$3:$A$53,$B932)</f>
        <v>1.1588176199875378E-4</v>
      </c>
      <c r="Q932" s="107">
        <f>Q206/SUMIFS(Q$3:Q$722,$B$3:$B$722,$B932)*SUMIFS(Calculations!$E$3:$E$53,Calculations!$A$3:$A$53,$B932)</f>
        <v>1.1569727929558205E-4</v>
      </c>
      <c r="R932" s="107">
        <f>R206/SUMIFS(R$3:R$722,$B$3:$B$722,$B932)*SUMIFS(Calculations!$E$3:$E$53,Calculations!$A$3:$A$53,$B932)</f>
        <v>1.1551327550474154E-4</v>
      </c>
    </row>
    <row r="933" spans="2:18" ht="15.75" customHeight="1">
      <c r="B933" s="107" t="s">
        <v>551</v>
      </c>
      <c r="C933" s="107" t="s">
        <v>449</v>
      </c>
      <c r="D933" s="107" t="s">
        <v>647</v>
      </c>
      <c r="E933" s="107" t="str">
        <f t="shared" si="303"/>
        <v>nuclear</v>
      </c>
      <c r="F933" s="107">
        <f>F207/SUMIFS(F$3:F$722,$B$3:$B$722,$B933)*SUMIFS(Calculations!$E$3:$E$53,Calculations!$A$3:$A$53,$B933)</f>
        <v>2.554131843516411E-2</v>
      </c>
      <c r="G933" s="107">
        <f>G207/SUMIFS(G$3:G$722,$B$3:$B$722,$B933)*SUMIFS(Calculations!$E$3:$E$53,Calculations!$A$3:$A$53,$B933)</f>
        <v>2.5697934331261944E-2</v>
      </c>
      <c r="H933" s="107">
        <f>H207/SUMIFS(H$3:H$722,$B$3:$B$722,$B933)*SUMIFS(Calculations!$E$3:$E$53,Calculations!$A$3:$A$53,$B933)</f>
        <v>2.5856482772275181E-2</v>
      </c>
      <c r="I933" s="107">
        <f>I207/SUMIFS(I$3:I$722,$B$3:$B$722,$B933)*SUMIFS(Calculations!$E$3:$E$53,Calculations!$A$3:$A$53,$B933)</f>
        <v>2.5600301535725123E-2</v>
      </c>
      <c r="J933" s="107">
        <f>J207/SUMIFS(J$3:J$722,$B$3:$B$722,$B933)*SUMIFS(Calculations!$E$3:$E$53,Calculations!$A$3:$A$53,$B933)</f>
        <v>2.5349146889027261E-2</v>
      </c>
      <c r="K933" s="107">
        <f>K207/SUMIFS(K$3:K$722,$B$3:$B$722,$B933)*SUMIFS(Calculations!$E$3:$E$53,Calculations!$A$3:$A$53,$B933)</f>
        <v>2.3799671233897274E-2</v>
      </c>
      <c r="L933" s="107">
        <f>L207/SUMIFS(L$3:L$722,$B$3:$B$722,$B933)*SUMIFS(Calculations!$E$3:$E$53,Calculations!$A$3:$A$53,$B933)</f>
        <v>2.2428708422828299E-2</v>
      </c>
      <c r="M933" s="107">
        <f>M207/SUMIFS(M$3:M$722,$B$3:$B$722,$B933)*SUMIFS(Calculations!$E$3:$E$53,Calculations!$A$3:$A$53,$B933)</f>
        <v>2.1890555822361431E-2</v>
      </c>
      <c r="N933" s="107">
        <f>N207/SUMIFS(N$3:N$722,$B$3:$B$722,$B933)*SUMIFS(Calculations!$E$3:$E$53,Calculations!$A$3:$A$53,$B933)</f>
        <v>2.1377622882613159E-2</v>
      </c>
      <c r="O933" s="107">
        <f>O207/SUMIFS(O$3:O$722,$B$3:$B$722,$B933)*SUMIFS(Calculations!$E$3:$E$53,Calculations!$A$3:$A$53,$B933)</f>
        <v>2.1269965781495807E-2</v>
      </c>
      <c r="P933" s="107">
        <f>P207/SUMIFS(P$3:P$722,$B$3:$B$722,$B933)*SUMIFS(Calculations!$E$3:$E$53,Calculations!$A$3:$A$53,$B933)</f>
        <v>2.1163387563355993E-2</v>
      </c>
      <c r="Q933" s="107">
        <f>Q207/SUMIFS(Q$3:Q$722,$B$3:$B$722,$B933)*SUMIFS(Calculations!$E$3:$E$53,Calculations!$A$3:$A$53,$B933)</f>
        <v>2.1135882057892647E-2</v>
      </c>
      <c r="R933" s="107">
        <f>R207/SUMIFS(R$3:R$722,$B$3:$B$722,$B933)*SUMIFS(Calculations!$E$3:$E$53,Calculations!$A$3:$A$53,$B933)</f>
        <v>2.1108447956010867E-2</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1.0864574372884995E-4</v>
      </c>
      <c r="G935" s="107">
        <f>G209/SUMIFS(G$3:G$722,$B$3:$B$722,$B935)*SUMIFS(Calculations!$E$3:$E$53,Calculations!$A$3:$A$53,$B935)</f>
        <v>1.0931194467515205E-4</v>
      </c>
      <c r="H935" s="107">
        <f>H209/SUMIFS(H$3:H$722,$B$3:$B$722,$B935)*SUMIFS(Calculations!$E$3:$E$53,Calculations!$A$3:$A$53,$B935)</f>
        <v>1.0998636613599635E-4</v>
      </c>
      <c r="I935" s="107">
        <f>I209/SUMIFS(I$3:I$722,$B$3:$B$722,$B935)*SUMIFS(Calculations!$E$3:$E$53,Calculations!$A$3:$A$53,$B935)</f>
        <v>1.0889664161590115E-4</v>
      </c>
      <c r="J935" s="107">
        <f>J209/SUMIFS(J$3:J$722,$B$3:$B$722,$B935)*SUMIFS(Calculations!$E$3:$E$53,Calculations!$A$3:$A$53,$B935)</f>
        <v>1.0782829882652194E-4</v>
      </c>
      <c r="K935" s="107">
        <f>K209/SUMIFS(K$3:K$722,$B$3:$B$722,$B935)*SUMIFS(Calculations!$E$3:$E$53,Calculations!$A$3:$A$53,$B935)</f>
        <v>1.0123725555799685E-4</v>
      </c>
      <c r="L935" s="107">
        <f>L209/SUMIFS(L$3:L$722,$B$3:$B$722,$B935)*SUMIFS(Calculations!$E$3:$E$53,Calculations!$A$3:$A$53,$B935)</f>
        <v>9.5405556829863969E-5</v>
      </c>
      <c r="M935" s="107">
        <f>M209/SUMIFS(M$3:M$722,$B$3:$B$722,$B935)*SUMIFS(Calculations!$E$3:$E$53,Calculations!$A$3:$A$53,$B935)</f>
        <v>9.311640368118228E-5</v>
      </c>
      <c r="N935" s="107">
        <f>N209/SUMIFS(N$3:N$722,$B$3:$B$722,$B935)*SUMIFS(Calculations!$E$3:$E$53,Calculations!$A$3:$A$53,$B935)</f>
        <v>9.0934528032772028E-5</v>
      </c>
      <c r="O935" s="107">
        <f>O209/SUMIFS(O$3:O$722,$B$3:$B$722,$B935)*SUMIFS(Calculations!$E$3:$E$53,Calculations!$A$3:$A$53,$B935)</f>
        <v>9.0476584334670541E-5</v>
      </c>
      <c r="P935" s="107">
        <f>P209/SUMIFS(P$3:P$722,$B$3:$B$722,$B935)*SUMIFS(Calculations!$E$3:$E$53,Calculations!$A$3:$A$53,$B935)</f>
        <v>9.0023229908019084E-5</v>
      </c>
      <c r="Q935" s="107">
        <f>Q209/SUMIFS(Q$3:Q$722,$B$3:$B$722,$B935)*SUMIFS(Calculations!$E$3:$E$53,Calculations!$A$3:$A$53,$B935)</f>
        <v>8.9906229052903153E-5</v>
      </c>
      <c r="R935" s="107">
        <f>R209/SUMIFS(R$3:R$722,$B$3:$B$722,$B935)*SUMIFS(Calculations!$E$3:$E$53,Calculations!$A$3:$A$53,$B935)</f>
        <v>8.9789531928984303E-5</v>
      </c>
    </row>
    <row r="936" spans="2:18" ht="15.75" customHeight="1">
      <c r="B936" s="107" t="s">
        <v>551</v>
      </c>
      <c r="C936" s="107" t="s">
        <v>449</v>
      </c>
      <c r="D936" s="107" t="s">
        <v>650</v>
      </c>
      <c r="E936" s="107" t="str">
        <f t="shared" si="303"/>
        <v>solar PV</v>
      </c>
      <c r="F936" s="107">
        <f>F210/SUMIFS(F$3:F$722,$B$3:$B$722,$B936)*SUMIFS(Calculations!$E$3:$E$53,Calculations!$A$3:$A$53,$B936)</f>
        <v>2.1436825505242443E-4</v>
      </c>
      <c r="G936" s="107">
        <f>G210/SUMIFS(G$3:G$722,$B$3:$B$722,$B936)*SUMIFS(Calculations!$E$3:$E$53,Calculations!$A$3:$A$53,$B936)</f>
        <v>2.3441557123991089E-4</v>
      </c>
      <c r="H936" s="107">
        <f>H210/SUMIFS(H$3:H$722,$B$3:$B$722,$B936)*SUMIFS(Calculations!$E$3:$E$53,Calculations!$A$3:$A$53,$B936)</f>
        <v>2.5471025911782611E-4</v>
      </c>
      <c r="I936" s="107">
        <f>I210/SUMIFS(I$3:I$722,$B$3:$B$722,$B936)*SUMIFS(Calculations!$E$3:$E$53,Calculations!$A$3:$A$53,$B936)</f>
        <v>2.6849392963221032E-4</v>
      </c>
      <c r="J936" s="107">
        <f>J210/SUMIFS(J$3:J$722,$B$3:$B$722,$B936)*SUMIFS(Calculations!$E$3:$E$53,Calculations!$A$3:$A$53,$B936)</f>
        <v>2.820071476370092E-4</v>
      </c>
      <c r="K936" s="107">
        <f>K210/SUMIFS(K$3:K$722,$B$3:$B$722,$B936)*SUMIFS(Calculations!$E$3:$E$53,Calculations!$A$3:$A$53,$B936)</f>
        <v>2.8258658183685813E-4</v>
      </c>
      <c r="L936" s="107">
        <f>L210/SUMIFS(L$3:L$722,$B$3:$B$722,$B936)*SUMIFS(Calculations!$E$3:$E$53,Calculations!$A$3:$A$53,$B936)</f>
        <v>2.8309926026250776E-4</v>
      </c>
      <c r="M936" s="107">
        <f>M210/SUMIFS(M$3:M$722,$B$3:$B$722,$B936)*SUMIFS(Calculations!$E$3:$E$53,Calculations!$A$3:$A$53,$B936)</f>
        <v>3.0029249502074338E-4</v>
      </c>
      <c r="N936" s="107">
        <f>N210/SUMIFS(N$3:N$722,$B$3:$B$722,$B936)*SUMIFS(Calculations!$E$3:$E$53,Calculations!$A$3:$A$53,$B936)</f>
        <v>3.1667999633667744E-4</v>
      </c>
      <c r="O936" s="107">
        <f>O210/SUMIFS(O$3:O$722,$B$3:$B$722,$B936)*SUMIFS(Calculations!$E$3:$E$53,Calculations!$A$3:$A$53,$B936)</f>
        <v>3.4546550794901378E-4</v>
      </c>
      <c r="P936" s="107">
        <f>P210/SUMIFS(P$3:P$722,$B$3:$B$722,$B936)*SUMIFS(Calculations!$E$3:$E$53,Calculations!$A$3:$A$53,$B936)</f>
        <v>3.7396254626831328E-4</v>
      </c>
      <c r="Q936" s="107">
        <f>Q210/SUMIFS(Q$3:Q$722,$B$3:$B$722,$B936)*SUMIFS(Calculations!$E$3:$E$53,Calculations!$A$3:$A$53,$B936)</f>
        <v>4.1233133320398263E-4</v>
      </c>
      <c r="R936" s="107">
        <f>R210/SUMIFS(R$3:R$722,$B$3:$B$722,$B936)*SUMIFS(Calculations!$E$3:$E$53,Calculations!$A$3:$A$53,$B936)</f>
        <v>4.506005157600486E-4</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2.7819110423021607E-5</v>
      </c>
      <c r="G938" s="107">
        <f>G212/SUMIFS(G$3:G$722,$B$3:$B$722,$B938)*SUMIFS(Calculations!$E$3:$E$53,Calculations!$A$3:$A$53,$B938)</f>
        <v>2.7989693430261656E-5</v>
      </c>
      <c r="H938" s="107">
        <f>H212/SUMIFS(H$3:H$722,$B$3:$B$722,$B938)*SUMIFS(Calculations!$E$3:$E$53,Calculations!$A$3:$A$53,$B938)</f>
        <v>2.8162381328074829E-5</v>
      </c>
      <c r="I938" s="107">
        <f>I212/SUMIFS(I$3:I$722,$B$3:$B$722,$B938)*SUMIFS(Calculations!$E$3:$E$53,Calculations!$A$3:$A$53,$B938)</f>
        <v>2.7883353676233622E-5</v>
      </c>
      <c r="J938" s="107">
        <f>J212/SUMIFS(J$3:J$722,$B$3:$B$722,$B938)*SUMIFS(Calculations!$E$3:$E$53,Calculations!$A$3:$A$53,$B938)</f>
        <v>2.7609800888914564E-5</v>
      </c>
      <c r="K938" s="107">
        <f>K212/SUMIFS(K$3:K$722,$B$3:$B$722,$B938)*SUMIFS(Calculations!$E$3:$E$53,Calculations!$A$3:$A$53,$B938)</f>
        <v>1.0182185093025318E-2</v>
      </c>
      <c r="L938" s="107">
        <f>L212/SUMIFS(L$3:L$722,$B$3:$B$722,$B938)*SUMIFS(Calculations!$E$3:$E$53,Calculations!$A$3:$A$53,$B938)</f>
        <v>1.91668664861325E-2</v>
      </c>
      <c r="M938" s="107">
        <f>M212/SUMIFS(M$3:M$722,$B$3:$B$722,$B938)*SUMIFS(Calculations!$E$3:$E$53,Calculations!$A$3:$A$53,$B938)</f>
        <v>2.2952110842360918E-2</v>
      </c>
      <c r="N938" s="107">
        <f>N212/SUMIFS(N$3:N$722,$B$3:$B$722,$B938)*SUMIFS(Calculations!$E$3:$E$53,Calculations!$A$3:$A$53,$B938)</f>
        <v>2.6559965777227777E-2</v>
      </c>
      <c r="O938" s="107">
        <f>O212/SUMIFS(O$3:O$722,$B$3:$B$722,$B938)*SUMIFS(Calculations!$E$3:$E$53,Calculations!$A$3:$A$53,$B938)</f>
        <v>2.7398221718137977E-2</v>
      </c>
      <c r="P938" s="107">
        <f>P212/SUMIFS(P$3:P$722,$B$3:$B$722,$B938)*SUMIFS(Calculations!$E$3:$E$53,Calculations!$A$3:$A$53,$B938)</f>
        <v>2.8228077097858274E-2</v>
      </c>
      <c r="Q938" s="107">
        <f>Q212/SUMIFS(Q$3:Q$722,$B$3:$B$722,$B938)*SUMIFS(Calculations!$E$3:$E$53,Calculations!$A$3:$A$53,$B938)</f>
        <v>2.8895580808086904E-2</v>
      </c>
      <c r="R938" s="107">
        <f>R212/SUMIFS(R$3:R$722,$B$3:$B$722,$B938)*SUMIFS(Calculations!$E$3:$E$53,Calculations!$A$3:$A$53,$B938)</f>
        <v>2.9561351695929147E-2</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7.2666756005540761E-2</v>
      </c>
      <c r="G1435" s="107">
        <f>G709/SUMIFS(G$3:G$722,$B$3:$B$722,$B1435)*SUMIFS(Calculations!$E$3:$E$53,Calculations!$A$3:$A$53,$B1435)</f>
        <v>7.0550389298537172E-2</v>
      </c>
      <c r="H1435" s="107">
        <f>H709/SUMIFS(H$3:H$722,$B$3:$B$722,$B1435)*SUMIFS(Calculations!$E$3:$E$53,Calculations!$A$3:$A$53,$B1435)</f>
        <v>6.8563230054241683E-2</v>
      </c>
      <c r="I1435" s="107">
        <f>I709/SUMIFS(I$3:I$722,$B$3:$B$722,$B1435)*SUMIFS(Calculations!$E$3:$E$53,Calculations!$A$3:$A$53,$B1435)</f>
        <v>6.9333370030923214E-2</v>
      </c>
      <c r="J1435" s="107">
        <f>J709/SUMIFS(J$3:J$722,$B$3:$B$722,$B1435)*SUMIFS(Calculations!$E$3:$E$53,Calculations!$A$3:$A$53,$B1435)</f>
        <v>7.0047696018537844E-2</v>
      </c>
      <c r="K1435" s="107">
        <f>K709/SUMIFS(K$3:K$722,$B$3:$B$722,$B1435)*SUMIFS(Calculations!$E$3:$E$53,Calculations!$A$3:$A$53,$B1435)</f>
        <v>7.0195810359307331E-2</v>
      </c>
      <c r="L1435" s="107">
        <f>L709/SUMIFS(L$3:L$722,$B$3:$B$722,$B1435)*SUMIFS(Calculations!$E$3:$E$53,Calculations!$A$3:$A$53,$B1435)</f>
        <v>7.0340702108339925E-2</v>
      </c>
      <c r="M1435" s="107">
        <f>M709/SUMIFS(M$3:M$722,$B$3:$B$722,$B1435)*SUMIFS(Calculations!$E$3:$E$53,Calculations!$A$3:$A$53,$B1435)</f>
        <v>7.0434517816766851E-2</v>
      </c>
      <c r="N1435" s="107">
        <f>N709/SUMIFS(N$3:N$722,$B$3:$B$722,$B1435)*SUMIFS(Calculations!$E$3:$E$53,Calculations!$A$3:$A$53,$B1435)</f>
        <v>7.0527294375694785E-2</v>
      </c>
      <c r="O1435" s="107">
        <f>O709/SUMIFS(O$3:O$722,$B$3:$B$722,$B1435)*SUMIFS(Calculations!$E$3:$E$53,Calculations!$A$3:$A$53,$B1435)</f>
        <v>6.9117712908903561E-2</v>
      </c>
      <c r="P1435" s="107">
        <f>P709/SUMIFS(P$3:P$722,$B$3:$B$722,$B1435)*SUMIFS(Calculations!$E$3:$E$53,Calculations!$A$3:$A$53,$B1435)</f>
        <v>6.7641367657424414E-2</v>
      </c>
      <c r="Q1435" s="107">
        <f>Q709/SUMIFS(Q$3:Q$722,$B$3:$B$722,$B1435)*SUMIFS(Calculations!$E$3:$E$53,Calculations!$A$3:$A$53,$B1435)</f>
        <v>6.7780553575335079E-2</v>
      </c>
      <c r="R1435" s="107">
        <f>R709/SUMIFS(R$3:R$722,$B$3:$B$722,$B1435)*SUMIFS(Calculations!$E$3:$E$53,Calculations!$A$3:$A$53,$B1435)</f>
        <v>6.7920959133922557E-2</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1.4817056883720126E-3</v>
      </c>
      <c r="G1438" s="107">
        <f>G712/SUMIFS(G$3:G$722,$B$3:$B$722,$B1438)*SUMIFS(Calculations!$E$3:$E$53,Calculations!$A$3:$A$53,$B1438)</f>
        <v>1.4350513148535225E-3</v>
      </c>
      <c r="H1438" s="107">
        <f>H712/SUMIFS(H$3:H$722,$B$3:$B$722,$B1438)*SUMIFS(Calculations!$E$3:$E$53,Calculations!$A$3:$A$53,$B1438)</f>
        <v>1.3912452630396837E-3</v>
      </c>
      <c r="I1438" s="107">
        <f>I712/SUMIFS(I$3:I$722,$B$3:$B$722,$B1438)*SUMIFS(Calculations!$E$3:$E$53,Calculations!$A$3:$A$53,$B1438)</f>
        <v>1.3389362510661501E-3</v>
      </c>
      <c r="J1438" s="107">
        <f>J712/SUMIFS(J$3:J$722,$B$3:$B$722,$B1438)*SUMIFS(Calculations!$E$3:$E$53,Calculations!$A$3:$A$53,$B1438)</f>
        <v>1.2904182052945932E-3</v>
      </c>
      <c r="K1438" s="107">
        <f>K712/SUMIFS(K$3:K$722,$B$3:$B$722,$B1438)*SUMIFS(Calculations!$E$3:$E$53,Calculations!$A$3:$A$53,$B1438)</f>
        <v>1.2762256980728833E-3</v>
      </c>
      <c r="L1438" s="107">
        <f>L712/SUMIFS(L$3:L$722,$B$3:$B$722,$B1438)*SUMIFS(Calculations!$E$3:$E$53,Calculations!$A$3:$A$53,$B1438)</f>
        <v>1.262341983749018E-3</v>
      </c>
      <c r="M1438" s="107">
        <f>M712/SUMIFS(M$3:M$722,$B$3:$B$722,$B1438)*SUMIFS(Calculations!$E$3:$E$53,Calculations!$A$3:$A$53,$B1438)</f>
        <v>1.2553118851359273E-3</v>
      </c>
      <c r="N1438" s="107">
        <f>N712/SUMIFS(N$3:N$722,$B$3:$B$722,$B1438)*SUMIFS(Calculations!$E$3:$E$53,Calculations!$A$3:$A$53,$B1438)</f>
        <v>1.2483596553954808E-3</v>
      </c>
      <c r="O1438" s="107">
        <f>O712/SUMIFS(O$3:O$722,$B$3:$B$722,$B1438)*SUMIFS(Calculations!$E$3:$E$53,Calculations!$A$3:$A$53,$B1438)</f>
        <v>1.2772395346794018E-3</v>
      </c>
      <c r="P1438" s="107">
        <f>P712/SUMIFS(P$3:P$722,$B$3:$B$722,$B1438)*SUMIFS(Calculations!$E$3:$E$53,Calculations!$A$3:$A$53,$B1438)</f>
        <v>1.3074872881073504E-3</v>
      </c>
      <c r="Q1438" s="107">
        <f>Q712/SUMIFS(Q$3:Q$722,$B$3:$B$722,$B1438)*SUMIFS(Calculations!$E$3:$E$53,Calculations!$A$3:$A$53,$B1438)</f>
        <v>1.313190840665528E-3</v>
      </c>
      <c r="R1438" s="107">
        <f>R712/SUMIFS(R$3:R$722,$B$3:$B$722,$B1438)*SUMIFS(Calculations!$E$3:$E$53,Calculations!$A$3:$A$53,$B1438)</f>
        <v>1.3189443715893824E-3</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7.6012304680654541E-3</v>
      </c>
      <c r="G1440" s="107">
        <f>G714/SUMIFS(G$3:G$722,$B$3:$B$722,$B1440)*SUMIFS(Calculations!$E$3:$E$53,Calculations!$A$3:$A$53,$B1440)</f>
        <v>9.867813634517511E-3</v>
      </c>
      <c r="H1440" s="107">
        <f>H714/SUMIFS(H$3:H$722,$B$3:$B$722,$B1440)*SUMIFS(Calculations!$E$3:$E$53,Calculations!$A$3:$A$53,$B1440)</f>
        <v>1.1996018390940225E-2</v>
      </c>
      <c r="I1440" s="107">
        <f>I714/SUMIFS(I$3:I$722,$B$3:$B$722,$B1440)*SUMIFS(Calculations!$E$3:$E$53,Calculations!$A$3:$A$53,$B1440)</f>
        <v>1.1548337078664137E-2</v>
      </c>
      <c r="J1440" s="107">
        <f>J714/SUMIFS(J$3:J$722,$B$3:$B$722,$B1440)*SUMIFS(Calculations!$E$3:$E$53,Calculations!$A$3:$A$53,$B1440)</f>
        <v>1.1133100361689406E-2</v>
      </c>
      <c r="K1440" s="107">
        <f>K714/SUMIFS(K$3:K$722,$B$3:$B$722,$B1440)*SUMIFS(Calculations!$E$3:$E$53,Calculations!$A$3:$A$53,$B1440)</f>
        <v>1.1025219019323157E-2</v>
      </c>
      <c r="L1440" s="107">
        <f>L714/SUMIFS(L$3:L$722,$B$3:$B$722,$B1440)*SUMIFS(Calculations!$E$3:$E$53,Calculations!$A$3:$A$53,$B1440)</f>
        <v>1.091968490086965E-2</v>
      </c>
      <c r="M1440" s="107">
        <f>M714/SUMIFS(M$3:M$722,$B$3:$B$722,$B1440)*SUMIFS(Calculations!$E$3:$E$53,Calculations!$A$3:$A$53,$B1440)</f>
        <v>1.0860416673739838E-2</v>
      </c>
      <c r="N1440" s="107">
        <f>N714/SUMIFS(N$3:N$722,$B$3:$B$722,$B1440)*SUMIFS(Calculations!$E$3:$E$53,Calculations!$A$3:$A$53,$B1440)</f>
        <v>1.0801804931004371E-2</v>
      </c>
      <c r="O1440" s="107">
        <f>O714/SUMIFS(O$3:O$722,$B$3:$B$722,$B1440)*SUMIFS(Calculations!$E$3:$E$53,Calculations!$A$3:$A$53,$B1440)</f>
        <v>1.226040975895649E-2</v>
      </c>
      <c r="P1440" s="107">
        <f>P714/SUMIFS(P$3:P$722,$B$3:$B$722,$B1440)*SUMIFS(Calculations!$E$3:$E$53,Calculations!$A$3:$A$53,$B1440)</f>
        <v>1.3788100326876383E-2</v>
      </c>
      <c r="Q1440" s="107">
        <f>Q714/SUMIFS(Q$3:Q$722,$B$3:$B$722,$B1440)*SUMIFS(Calculations!$E$3:$E$53,Calculations!$A$3:$A$53,$B1440)</f>
        <v>1.3663573766324667E-2</v>
      </c>
      <c r="R1440" s="107">
        <f>R714/SUMIFS(R$3:R$722,$B$3:$B$722,$B1440)*SUMIFS(Calculations!$E$3:$E$53,Calculations!$A$3:$A$53,$B1440)</f>
        <v>1.3537956020250196E-2</v>
      </c>
    </row>
    <row r="1441" spans="2:18" ht="15.75" customHeight="1">
      <c r="B1441" s="107" t="s">
        <v>585</v>
      </c>
      <c r="C1441" s="107" t="s">
        <v>449</v>
      </c>
      <c r="D1441" s="107" t="s">
        <v>645</v>
      </c>
      <c r="E1441" s="107" t="str">
        <f t="shared" si="311"/>
        <v>natural gas nonpeaker</v>
      </c>
      <c r="F1441" s="107">
        <f>F715/SUMIFS(F$3:F$722,$B$3:$B$722,$B1441)*SUMIFS(Calculations!$E$3:$E$53,Calculations!$A$3:$A$53,$B1441)</f>
        <v>1.3176691035197065E-3</v>
      </c>
      <c r="G1441" s="107">
        <f>G715/SUMIFS(G$3:G$722,$B$3:$B$722,$B1441)*SUMIFS(Calculations!$E$3:$E$53,Calculations!$A$3:$A$53,$B1441)</f>
        <v>1.2237215595452644E-3</v>
      </c>
      <c r="H1441" s="107">
        <f>H715/SUMIFS(H$3:H$722,$B$3:$B$722,$B1441)*SUMIFS(Calculations!$E$3:$E$53,Calculations!$A$3:$A$53,$B1441)</f>
        <v>1.1355096585217467E-3</v>
      </c>
      <c r="I1441" s="107">
        <f>I715/SUMIFS(I$3:I$722,$B$3:$B$722,$B1441)*SUMIFS(Calculations!$E$3:$E$53,Calculations!$A$3:$A$53,$B1441)</f>
        <v>8.7601081324704369E-4</v>
      </c>
      <c r="J1441" s="107">
        <f>J715/SUMIFS(J$3:J$722,$B$3:$B$722,$B1441)*SUMIFS(Calculations!$E$3:$E$53,Calculations!$A$3:$A$53,$B1441)</f>
        <v>6.3531850464304302E-4</v>
      </c>
      <c r="K1441" s="107">
        <f>K715/SUMIFS(K$3:K$722,$B$3:$B$722,$B1441)*SUMIFS(Calculations!$E$3:$E$53,Calculations!$A$3:$A$53,$B1441)</f>
        <v>6.1083641044399847E-4</v>
      </c>
      <c r="L1441" s="107">
        <f>L715/SUMIFS(L$3:L$722,$B$3:$B$722,$B1441)*SUMIFS(Calculations!$E$3:$E$53,Calculations!$A$3:$A$53,$B1441)</f>
        <v>5.8688698441238343E-4</v>
      </c>
      <c r="M1441" s="107">
        <f>M715/SUMIFS(M$3:M$722,$B$3:$B$722,$B1441)*SUMIFS(Calculations!$E$3:$E$53,Calculations!$A$3:$A$53,$B1441)</f>
        <v>5.5699613931816446E-4</v>
      </c>
      <c r="N1441" s="107">
        <f>N715/SUMIFS(N$3:N$722,$B$3:$B$722,$B1441)*SUMIFS(Calculations!$E$3:$E$53,Calculations!$A$3:$A$53,$B1441)</f>
        <v>5.2743638010736881E-4</v>
      </c>
      <c r="O1441" s="107">
        <f>O715/SUMIFS(O$3:O$722,$B$3:$B$722,$B1441)*SUMIFS(Calculations!$E$3:$E$53,Calculations!$A$3:$A$53,$B1441)</f>
        <v>4.3866935642529871E-4</v>
      </c>
      <c r="P1441" s="107">
        <f>P715/SUMIFS(P$3:P$722,$B$3:$B$722,$B1441)*SUMIFS(Calculations!$E$3:$E$53,Calculations!$A$3:$A$53,$B1441)</f>
        <v>3.4569794825313813E-4</v>
      </c>
      <c r="Q1441" s="107">
        <f>Q715/SUMIFS(Q$3:Q$722,$B$3:$B$722,$B1441)*SUMIFS(Calculations!$E$3:$E$53,Calculations!$A$3:$A$53,$B1441)</f>
        <v>3.1925757410730714E-4</v>
      </c>
      <c r="R1441" s="107">
        <f>R715/SUMIFS(R$3:R$722,$B$3:$B$722,$B1441)*SUMIFS(Calculations!$E$3:$E$53,Calculations!$A$3:$A$53,$B1441)</f>
        <v>2.9258551161036143E-4</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1.0783618306360463E-6</v>
      </c>
      <c r="N1442" s="107">
        <f>N716/SUMIFS(N$3:N$722,$B$3:$B$722,$B1442)*SUMIFS(Calculations!$E$3:$E$53,Calculations!$A$3:$A$53,$B1442)</f>
        <v>2.1447791887012807E-6</v>
      </c>
      <c r="O1442" s="107">
        <f>O716/SUMIFS(O$3:O$722,$B$3:$B$722,$B1442)*SUMIFS(Calculations!$E$3:$E$53,Calculations!$A$3:$A$53,$B1442)</f>
        <v>1.0971985361458379E-6</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8.5901374126051719E-6</v>
      </c>
      <c r="G1446" s="107">
        <f>G720/SUMIFS(G$3:G$722,$B$3:$B$722,$B1446)*SUMIFS(Calculations!$E$3:$E$53,Calculations!$A$3:$A$53,$B1446)</f>
        <v>1.0868047365332825E-5</v>
      </c>
      <c r="H1446" s="107">
        <f>H720/SUMIFS(H$3:H$722,$B$3:$B$722,$B1446)*SUMIFS(Calculations!$E$3:$E$53,Calculations!$A$3:$A$53,$B1446)</f>
        <v>1.3006887390199915E-5</v>
      </c>
      <c r="I1446" s="107">
        <f>I720/SUMIFS(I$3:I$722,$B$3:$B$722,$B1446)*SUMIFS(Calculations!$E$3:$E$53,Calculations!$A$3:$A$53,$B1446)</f>
        <v>1.5649207966729001E-5</v>
      </c>
      <c r="J1446" s="107">
        <f>J720/SUMIFS(J$3:J$722,$B$3:$B$722,$B1446)*SUMIFS(Calculations!$E$3:$E$53,Calculations!$A$3:$A$53,$B1446)</f>
        <v>1.8100032898005246E-5</v>
      </c>
      <c r="K1446" s="107">
        <f>K720/SUMIFS(K$3:K$722,$B$3:$B$722,$B1446)*SUMIFS(Calculations!$E$3:$E$53,Calculations!$A$3:$A$53,$B1446)</f>
        <v>2.1694745346638185E-5</v>
      </c>
      <c r="L1446" s="107">
        <f>L720/SUMIFS(L$3:L$722,$B$3:$B$722,$B1446)*SUMIFS(Calculations!$E$3:$E$53,Calculations!$A$3:$A$53,$B1446)</f>
        <v>2.5211245985575353E-5</v>
      </c>
      <c r="M1446" s="107">
        <f>M720/SUMIFS(M$3:M$722,$B$3:$B$722,$B1446)*SUMIFS(Calculations!$E$3:$E$53,Calculations!$A$3:$A$53,$B1446)</f>
        <v>2.9815902192995308E-5</v>
      </c>
      <c r="N1446" s="107">
        <f>N720/SUMIFS(N$3:N$722,$B$3:$B$722,$B1446)*SUMIFS(Calculations!$E$3:$E$53,Calculations!$A$3:$A$53,$B1446)</f>
        <v>3.4369554935525276E-5</v>
      </c>
      <c r="O1446" s="107">
        <f>O720/SUMIFS(O$3:O$722,$B$3:$B$722,$B1446)*SUMIFS(Calculations!$E$3:$E$53,Calculations!$A$3:$A$53,$B1446)</f>
        <v>4.0739754661524763E-5</v>
      </c>
      <c r="P1446" s="107">
        <f>P720/SUMIFS(P$3:P$722,$B$3:$B$722,$B1446)*SUMIFS(Calculations!$E$3:$E$53,Calculations!$A$3:$A$53,$B1446)</f>
        <v>4.7411674190845523E-5</v>
      </c>
      <c r="Q1446" s="107">
        <f>Q720/SUMIFS(Q$3:Q$722,$B$3:$B$722,$B1446)*SUMIFS(Calculations!$E$3:$E$53,Calculations!$A$3:$A$53,$B1446)</f>
        <v>5.3697579378229425E-5</v>
      </c>
      <c r="R1446" s="107">
        <f>R720/SUMIFS(R$3:R$722,$B$3:$B$722,$B1446)*SUMIFS(Calculations!$E$3:$E$53,Calculations!$A$3:$A$53,$B1446)</f>
        <v>6.0038565896917295E-5</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3.7291208550998975E-4</v>
      </c>
      <c r="G1448" s="107">
        <f>G722/SUMIFS(G$3:G$722,$B$3:$B$722,$B1448)*SUMIFS(Calculations!$E$3:$E$53,Calculations!$A$3:$A$53,$B1448)</f>
        <v>3.6101963360172639E-4</v>
      </c>
      <c r="H1448" s="107">
        <f>H722/SUMIFS(H$3:H$722,$B$3:$B$722,$B1448)*SUMIFS(Calculations!$E$3:$E$53,Calculations!$A$3:$A$53,$B1448)</f>
        <v>3.4985323428697623E-4</v>
      </c>
      <c r="I1448" s="107">
        <f>I722/SUMIFS(I$3:I$722,$B$3:$B$722,$B1448)*SUMIFS(Calculations!$E$3:$E$53,Calculations!$A$3:$A$53,$B1448)</f>
        <v>3.3656010655325089E-4</v>
      </c>
      <c r="J1448" s="107">
        <f>J722/SUMIFS(J$3:J$722,$B$3:$B$722,$B1448)*SUMIFS(Calculations!$E$3:$E$53,Calculations!$A$3:$A$53,$B1448)</f>
        <v>3.2423036535763499E-4</v>
      </c>
      <c r="K1448" s="107">
        <f>K722/SUMIFS(K$3:K$722,$B$3:$B$722,$B1448)*SUMIFS(Calculations!$E$3:$E$53,Calculations!$A$3:$A$53,$B1448)</f>
        <v>3.1907725592652137E-4</v>
      </c>
      <c r="L1448" s="107">
        <f>L722/SUMIFS(L$3:L$722,$B$3:$B$722,$B1448)*SUMIFS(Calculations!$E$3:$E$53,Calculations!$A$3:$A$53,$B1448)</f>
        <v>3.1403626506397946E-4</v>
      </c>
      <c r="M1448" s="107">
        <f>M722/SUMIFS(M$3:M$722,$B$3:$B$722,$B1448)*SUMIFS(Calculations!$E$3:$E$53,Calculations!$A$3:$A$53,$B1448)</f>
        <v>3.1072670943612345E-4</v>
      </c>
      <c r="N1448" s="107">
        <f>N722/SUMIFS(N$3:N$722,$B$3:$B$722,$B1448)*SUMIFS(Calculations!$E$3:$E$53,Calculations!$A$3:$A$53,$B1448)</f>
        <v>3.0745381209428555E-4</v>
      </c>
      <c r="O1448" s="107">
        <f>O722/SUMIFS(O$3:O$722,$B$3:$B$722,$B1448)*SUMIFS(Calculations!$E$3:$E$53,Calculations!$A$3:$A$53,$B1448)</f>
        <v>3.1299497625810575E-4</v>
      </c>
      <c r="P1448" s="107">
        <f>P722/SUMIFS(P$3:P$722,$B$3:$B$722,$B1448)*SUMIFS(Calculations!$E$3:$E$53,Calculations!$A$3:$A$53,$B1448)</f>
        <v>3.1879859356838777E-4</v>
      </c>
      <c r="Q1448" s="107">
        <f>Q722/SUMIFS(Q$3:Q$722,$B$3:$B$722,$B1448)*SUMIFS(Calculations!$E$3:$E$53,Calculations!$A$3:$A$53,$B1448)</f>
        <v>3.1859015260972184E-4</v>
      </c>
      <c r="R1448" s="107">
        <f>R722/SUMIFS(R$3:R$722,$B$3:$B$722,$B1448)*SUMIFS(Calculations!$E$3:$E$53,Calculations!$A$3:$A$53,$B1448)</f>
        <v>3.1837988515110734E-4</v>
      </c>
    </row>
    <row r="1449" spans="2:18" ht="15.75" customHeight="1">
      <c r="B1449" s="107" t="s">
        <v>618</v>
      </c>
      <c r="F1449" s="95">
        <f t="shared" ref="F1449:R1449" si="312">SUM(F729:F1448)</f>
        <v>1.0000000000000002</v>
      </c>
      <c r="G1449" s="95">
        <f t="shared" si="312"/>
        <v>1.0000000000000002</v>
      </c>
      <c r="H1449" s="95">
        <f t="shared" si="312"/>
        <v>1.0000000000000002</v>
      </c>
      <c r="I1449" s="95">
        <f t="shared" si="312"/>
        <v>0.99999999999999978</v>
      </c>
      <c r="J1449" s="95">
        <f t="shared" si="312"/>
        <v>1.0000000000000002</v>
      </c>
      <c r="K1449" s="95">
        <f t="shared" si="312"/>
        <v>1</v>
      </c>
      <c r="L1449" s="95">
        <f t="shared" si="312"/>
        <v>1.0000000000000002</v>
      </c>
      <c r="M1449" s="95">
        <f t="shared" si="312"/>
        <v>0.99999999999999956</v>
      </c>
      <c r="N1449" s="95">
        <f t="shared" si="312"/>
        <v>0.99999999999999978</v>
      </c>
      <c r="O1449" s="95">
        <f t="shared" si="312"/>
        <v>1</v>
      </c>
      <c r="P1449" s="95">
        <f t="shared" si="312"/>
        <v>1</v>
      </c>
      <c r="Q1449" s="95">
        <f t="shared" si="312"/>
        <v>1</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NE</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4398.5781999999999</v>
      </c>
      <c r="R18" s="91">
        <f t="shared" si="2"/>
        <v>0.49914209985418201</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954.86725660000002</v>
      </c>
      <c r="R19" s="91">
        <f t="shared" si="2"/>
        <v>0.1083564792689888</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1923.0088499999999</v>
      </c>
      <c r="R28" s="91">
        <f t="shared" si="2"/>
        <v>0.21821930446233187</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1048.4092000000001</v>
      </c>
      <c r="R44" s="91">
        <f t="shared" si="2"/>
        <v>0.11897143708720312</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487.41300000000001</v>
      </c>
      <c r="R53" s="91">
        <f t="shared" si="2"/>
        <v>5.5310679327294082E-2</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8812.2765066000011</v>
      </c>
      <c r="R54" s="149">
        <f>SUM(R3:R53)</f>
        <v>0.99999999999999989</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f t="shared" si="4"/>
        <v>487.41300000000001</v>
      </c>
      <c r="M67" s="91" t="str">
        <f t="shared" si="5"/>
        <v>WY</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f t="shared" si="4"/>
        <v>314.58679999999998</v>
      </c>
      <c r="M91" s="91" t="str">
        <f t="shared" si="5"/>
        <v>SD</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f t="shared" si="4"/>
        <v>733.82240000000002</v>
      </c>
      <c r="M92" s="91" t="str">
        <f t="shared" si="5"/>
        <v>SD</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f t="shared" si="4"/>
        <v>781.05799999999999</v>
      </c>
      <c r="M98" s="91" t="str">
        <f t="shared" si="5"/>
        <v>IA</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f t="shared" si="4"/>
        <v>622.12389380000002</v>
      </c>
      <c r="M99" s="91" t="str">
        <f t="shared" si="5"/>
        <v>KS</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f t="shared" si="4"/>
        <v>2798.1120000000001</v>
      </c>
      <c r="M100" s="91" t="str">
        <f t="shared" si="5"/>
        <v>IA</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f t="shared" si="4"/>
        <v>332.7433628</v>
      </c>
      <c r="M101" s="91" t="str">
        <f t="shared" si="5"/>
        <v>KS</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f t="shared" si="4"/>
        <v>1923.0088499999999</v>
      </c>
      <c r="M102" s="91" t="str">
        <f t="shared" si="5"/>
        <v>MO</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f t="shared" si="4"/>
        <v>819.40819999999997</v>
      </c>
      <c r="M103" s="91" t="str">
        <f t="shared" si="5"/>
        <v>IA</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8812.2765066000011</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0.49914209985418201</v>
      </c>
      <c r="D15" s="91">
        <f t="shared" si="0"/>
        <v>0.49914209985418201</v>
      </c>
      <c r="E15" s="91">
        <f t="shared" si="1"/>
        <v>0.75307050028403522</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0.1083564792689888</v>
      </c>
      <c r="D19" s="91">
        <f t="shared" si="0"/>
        <v>0.1083564792689888</v>
      </c>
      <c r="E19" s="91">
        <f t="shared" si="1"/>
        <v>0.16348063622754422</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0.21821930446233187</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0.11897143708720312</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5.5310679327294082E-2</v>
      </c>
      <c r="D53" s="91">
        <f t="shared" si="0"/>
        <v>5.5310679327294082E-2</v>
      </c>
      <c r="E53" s="91">
        <f t="shared" si="1"/>
        <v>8.3448863488420524E-2</v>
      </c>
    </row>
    <row r="54" spans="1:33" ht="15.75" customHeight="1">
      <c r="A54" s="112" t="s">
        <v>618</v>
      </c>
      <c r="B54" s="95">
        <f>SUM(B3:B53)</f>
        <v>25</v>
      </c>
      <c r="C54" s="95">
        <f>SUM(C3:C53)</f>
        <v>0.99999999999999989</v>
      </c>
      <c r="D54" s="95">
        <f>SUM(D3:D53)</f>
        <v>0.6628092584504649</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0.52930517621411222</v>
      </c>
      <c r="C60" s="91">
        <f>SUMIFS('ReEDs Generation Data'!H$729:H$1448,'ReEDs Generation Data'!$E$729:$E$1448,Calculations!$A60)</f>
        <v>0.52269964047335726</v>
      </c>
      <c r="D60" s="91">
        <f>SUMIFS('ReEDs Generation Data'!I$729:I$1448,'ReEDs Generation Data'!$E$729:$E$1448,Calculations!$A60)</f>
        <v>0.52574620549069107</v>
      </c>
      <c r="E60" s="91">
        <f>SUMIFS('ReEDs Generation Data'!J$729:J$1448,'ReEDs Generation Data'!$E$729:$E$1448,Calculations!$A60)</f>
        <v>0.52870370503390896</v>
      </c>
      <c r="F60" s="91">
        <f>SUMIFS('ReEDs Generation Data'!K$729:K$1448,'ReEDs Generation Data'!$E$729:$E$1448,Calculations!$A60)</f>
        <v>0.52842674299459735</v>
      </c>
      <c r="G60" s="91">
        <f>SUMIFS('ReEDs Generation Data'!L$729:L$1448,'ReEDs Generation Data'!$E$729:$E$1448,Calculations!$A60)</f>
        <v>0.52866653822023291</v>
      </c>
      <c r="H60" s="91">
        <f>SUMIFS('ReEDs Generation Data'!M$729:M$1448,'ReEDs Generation Data'!$E$729:$E$1448,Calculations!$A60)</f>
        <v>0.52734072759491346</v>
      </c>
      <c r="I60" s="91">
        <f>SUMIFS('ReEDs Generation Data'!N$729:N$1448,'ReEDs Generation Data'!$E$729:$E$1448,Calculations!$A60)</f>
        <v>0.52610566880291398</v>
      </c>
      <c r="J60" s="91">
        <f>SUMIFS('ReEDs Generation Data'!O$729:O$1448,'ReEDs Generation Data'!$E$729:$E$1448,Calculations!$A60)</f>
        <v>0.51583786157878841</v>
      </c>
      <c r="K60" s="91">
        <f>SUMIFS('ReEDs Generation Data'!P$729:P$1448,'ReEDs Generation Data'!$E$729:$E$1448,Calculations!$A60)</f>
        <v>0.50581771388987362</v>
      </c>
      <c r="L60" s="91">
        <f>SUMIFS('ReEDs Generation Data'!Q$729:Q$1448,'ReEDs Generation Data'!$E$729:$E$1448,Calculations!$A60)</f>
        <v>0.50834629897687633</v>
      </c>
      <c r="M60" s="91">
        <f>SUMIFS('ReEDs Generation Data'!R$729:R$1448,'ReEDs Generation Data'!$E$729:$E$1448,Calculations!$A60)</f>
        <v>0.51090205385390086</v>
      </c>
    </row>
    <row r="61" spans="1:33" ht="15.75" customHeight="1">
      <c r="A61" s="111" t="s">
        <v>634</v>
      </c>
      <c r="B61" s="91">
        <f>SUMIFS('ReEDs Generation Data'!G$729:G$1448,'ReEDs Generation Data'!$E$729:$E$1448,Calculations!$A61)</f>
        <v>7.2038772973478854E-2</v>
      </c>
      <c r="C61" s="91">
        <f>SUMIFS('ReEDs Generation Data'!H$729:H$1448,'ReEDs Generation Data'!$E$729:$E$1448,Calculations!$A61)</f>
        <v>6.5132653158341727E-2</v>
      </c>
      <c r="D61" s="91">
        <f>SUMIFS('ReEDs Generation Data'!I$729:I$1448,'ReEDs Generation Data'!$E$729:$E$1448,Calculations!$A61)</f>
        <v>6.5764594134498089E-2</v>
      </c>
      <c r="E61" s="91">
        <f>SUMIFS('ReEDs Generation Data'!J$729:J$1448,'ReEDs Generation Data'!$E$729:$E$1448,Calculations!$A61)</f>
        <v>6.640289562054473E-2</v>
      </c>
      <c r="F61" s="91">
        <f>SUMIFS('ReEDs Generation Data'!K$729:K$1448,'ReEDs Generation Data'!$E$729:$E$1448,Calculations!$A61)</f>
        <v>5.987358905140458E-2</v>
      </c>
      <c r="G61" s="91">
        <f>SUMIFS('ReEDs Generation Data'!L$729:L$1448,'ReEDs Generation Data'!$E$729:$E$1448,Calculations!$A61)</f>
        <v>5.3369680306128875E-2</v>
      </c>
      <c r="H61" s="91">
        <f>SUMIFS('ReEDs Generation Data'!M$729:M$1448,'ReEDs Generation Data'!$E$729:$E$1448,Calculations!$A61)</f>
        <v>4.7749863885043584E-2</v>
      </c>
      <c r="I61" s="91">
        <f>SUMIFS('ReEDs Generation Data'!N$729:N$1448,'ReEDs Generation Data'!$E$729:$E$1448,Calculations!$A61)</f>
        <v>4.2096955645704912E-2</v>
      </c>
      <c r="J61" s="91">
        <f>SUMIFS('ReEDs Generation Data'!O$729:O$1448,'ReEDs Generation Data'!$E$729:$E$1448,Calculations!$A61)</f>
        <v>3.7793541337935388E-2</v>
      </c>
      <c r="K61" s="91">
        <f>SUMIFS('ReEDs Generation Data'!P$729:P$1448,'ReEDs Generation Data'!$E$729:$E$1448,Calculations!$A61)</f>
        <v>3.3634387592657355E-2</v>
      </c>
      <c r="L61" s="91">
        <f>SUMIFS('ReEDs Generation Data'!Q$729:Q$1448,'ReEDs Generation Data'!$E$729:$E$1448,Calculations!$A61)</f>
        <v>3.1962241792840955E-2</v>
      </c>
      <c r="M61" s="91">
        <f>SUMIFS('ReEDs Generation Data'!R$729:R$1448,'ReEDs Generation Data'!$E$729:$E$1448,Calculations!$A61)</f>
        <v>3.0277072274919214E-2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5.0801716568247654E-2</v>
      </c>
      <c r="C62" s="91">
        <f>SUMIFS('ReEDs Generation Data'!H$729:H$1448,'ReEDs Generation Data'!$E$729:$E$1448,Calculations!$A62)</f>
        <v>2.5856482772275181E-2</v>
      </c>
      <c r="D62" s="91">
        <f>SUMIFS('ReEDs Generation Data'!I$729:I$1448,'ReEDs Generation Data'!$E$729:$E$1448,Calculations!$A62)</f>
        <v>2.5600301535725123E-2</v>
      </c>
      <c r="E62" s="91">
        <f>SUMIFS('ReEDs Generation Data'!J$729:J$1448,'ReEDs Generation Data'!$E$729:$E$1448,Calculations!$A62)</f>
        <v>2.5349146889027261E-2</v>
      </c>
      <c r="F62" s="91">
        <f>SUMIFS('ReEDs Generation Data'!K$729:K$1448,'ReEDs Generation Data'!$E$729:$E$1448,Calculations!$A62)</f>
        <v>2.3799671233897274E-2</v>
      </c>
      <c r="G62" s="91">
        <f>SUMIFS('ReEDs Generation Data'!L$729:L$1448,'ReEDs Generation Data'!$E$729:$E$1448,Calculations!$A62)</f>
        <v>2.2428708422828299E-2</v>
      </c>
      <c r="H62" s="91">
        <f>SUMIFS('ReEDs Generation Data'!M$729:M$1448,'ReEDs Generation Data'!$E$729:$E$1448,Calculations!$A62)</f>
        <v>2.1890555822361431E-2</v>
      </c>
      <c r="I62" s="91">
        <f>SUMIFS('ReEDs Generation Data'!N$729:N$1448,'ReEDs Generation Data'!$E$729:$E$1448,Calculations!$A62)</f>
        <v>2.1377622882613159E-2</v>
      </c>
      <c r="J62" s="91">
        <f>SUMIFS('ReEDs Generation Data'!O$729:O$1448,'ReEDs Generation Data'!$E$729:$E$1448,Calculations!$A62)</f>
        <v>2.1269965781495807E-2</v>
      </c>
      <c r="K62" s="91">
        <f>SUMIFS('ReEDs Generation Data'!P$729:P$1448,'ReEDs Generation Data'!$E$729:$E$1448,Calculations!$A62)</f>
        <v>2.1163387563355993E-2</v>
      </c>
      <c r="L62" s="91">
        <f>SUMIFS('ReEDs Generation Data'!Q$729:Q$1448,'ReEDs Generation Data'!$E$729:$E$1448,Calculations!$A62)</f>
        <v>2.1135882057892647E-2</v>
      </c>
      <c r="M62" s="91">
        <f>SUMIFS('ReEDs Generation Data'!R$729:R$1448,'ReEDs Generation Data'!$E$729:$E$1448,Calculations!$A62)</f>
        <v>2.1108447956010867E-2</v>
      </c>
    </row>
    <row r="63" spans="1:33" ht="15.75" customHeight="1">
      <c r="A63" s="111" t="s">
        <v>101</v>
      </c>
      <c r="B63" s="91">
        <f>SUMIFS('ReEDs Generation Data'!G$729:G$1448,'ReEDs Generation Data'!$E$729:$E$1448,Calculations!$A63)</f>
        <v>1.283216794852207E-2</v>
      </c>
      <c r="C63" s="91">
        <f>SUMIFS('ReEDs Generation Data'!H$729:H$1448,'ReEDs Generation Data'!$E$729:$E$1448,Calculations!$A63)</f>
        <v>1.3101028918201883E-2</v>
      </c>
      <c r="D63" s="91">
        <f>SUMIFS('ReEDs Generation Data'!I$729:I$1448,'ReEDs Generation Data'!$E$729:$E$1448,Calculations!$A63)</f>
        <v>1.2976968311515279E-2</v>
      </c>
      <c r="E63" s="91">
        <f>SUMIFS('ReEDs Generation Data'!J$729:J$1448,'ReEDs Generation Data'!$E$729:$E$1448,Calculations!$A63)</f>
        <v>1.2857575042805904E-2</v>
      </c>
      <c r="F63" s="91">
        <f>SUMIFS('ReEDs Generation Data'!K$729:K$1448,'ReEDs Generation Data'!$E$729:$E$1448,Calculations!$A63)</f>
        <v>1.2909200642175305E-2</v>
      </c>
      <c r="G63" s="91">
        <f>SUMIFS('ReEDs Generation Data'!L$729:L$1448,'ReEDs Generation Data'!$E$729:$E$1448,Calculations!$A63)</f>
        <v>1.2962608622271971E-2</v>
      </c>
      <c r="H63" s="91">
        <f>SUMIFS('ReEDs Generation Data'!M$729:M$1448,'ReEDs Generation Data'!$E$729:$E$1448,Calculations!$A63)</f>
        <v>1.2993876132605654E-2</v>
      </c>
      <c r="I63" s="91">
        <f>SUMIFS('ReEDs Generation Data'!N$729:N$1448,'ReEDs Generation Data'!$E$729:$E$1448,Calculations!$A63)</f>
        <v>1.3025582366983568E-2</v>
      </c>
      <c r="J63" s="91">
        <f>SUMIFS('ReEDs Generation Data'!O$729:O$1448,'ReEDs Generation Data'!$E$729:$E$1448,Calculations!$A63)</f>
        <v>1.2835743665347947E-2</v>
      </c>
      <c r="K63" s="91">
        <f>SUMIFS('ReEDs Generation Data'!P$729:P$1448,'ReEDs Generation Data'!$E$729:$E$1448,Calculations!$A63)</f>
        <v>1.2655273539318569E-2</v>
      </c>
      <c r="L63" s="91">
        <f>SUMIFS('ReEDs Generation Data'!Q$729:Q$1448,'ReEDs Generation Data'!$E$729:$E$1448,Calculations!$A63)</f>
        <v>1.2708904412674617E-2</v>
      </c>
      <c r="M63" s="91">
        <f>SUMIFS('ReEDs Generation Data'!R$729:R$1448,'ReEDs Generation Data'!$E$729:$E$1448,Calculations!$A63)</f>
        <v>1.2762996158196177E-2</v>
      </c>
    </row>
    <row r="64" spans="1:33" ht="15.75" customHeight="1">
      <c r="A64" s="111" t="s">
        <v>100</v>
      </c>
      <c r="B64" s="91">
        <f>SUMIFS('ReEDs Generation Data'!G$729:G$1448,'ReEDs Generation Data'!$E$729:$E$1448,Calculations!$A64)</f>
        <v>0.331209999175476</v>
      </c>
      <c r="C64" s="91">
        <f>SUMIFS('ReEDs Generation Data'!H$729:H$1448,'ReEDs Generation Data'!$E$729:$E$1448,Calculations!$A64)</f>
        <v>0.36959588442770069</v>
      </c>
      <c r="D64" s="91">
        <f>SUMIFS('ReEDs Generation Data'!I$729:I$1448,'ReEDs Generation Data'!$E$729:$E$1448,Calculations!$A64)</f>
        <v>0.3661948936147838</v>
      </c>
      <c r="E64" s="91">
        <f>SUMIFS('ReEDs Generation Data'!J$729:J$1448,'ReEDs Generation Data'!$E$729:$E$1448,Calculations!$A64)</f>
        <v>0.36286757719253787</v>
      </c>
      <c r="F64" s="91">
        <f>SUMIFS('ReEDs Generation Data'!K$729:K$1448,'ReEDs Generation Data'!$E$729:$E$1448,Calculations!$A64)</f>
        <v>0.36122176740055612</v>
      </c>
      <c r="G64" s="91">
        <f>SUMIFS('ReEDs Generation Data'!L$729:L$1448,'ReEDs Generation Data'!$E$729:$E$1448,Calculations!$A64)</f>
        <v>0.3600165912884809</v>
      </c>
      <c r="H64" s="91">
        <f>SUMIFS('ReEDs Generation Data'!M$729:M$1448,'ReEDs Generation Data'!$E$729:$E$1448,Calculations!$A64)</f>
        <v>0.3591668402692309</v>
      </c>
      <c r="I64" s="91">
        <f>SUMIFS('ReEDs Generation Data'!N$729:N$1448,'ReEDs Generation Data'!$E$729:$E$1448,Calculations!$A64)</f>
        <v>0.35838058618507507</v>
      </c>
      <c r="J64" s="91">
        <f>SUMIFS('ReEDs Generation Data'!O$729:O$1448,'ReEDs Generation Data'!$E$729:$E$1448,Calculations!$A64)</f>
        <v>0.35333995594104783</v>
      </c>
      <c r="K64" s="91">
        <f>SUMIFS('ReEDs Generation Data'!P$729:P$1448,'ReEDs Generation Data'!$E$729:$E$1448,Calculations!$A64)</f>
        <v>0.34860215405408285</v>
      </c>
      <c r="L64" s="91">
        <f>SUMIFS('ReEDs Generation Data'!Q$729:Q$1448,'ReEDs Generation Data'!$E$729:$E$1448,Calculations!$A64)</f>
        <v>0.3470516578300496</v>
      </c>
      <c r="M64" s="91">
        <f>SUMIFS('ReEDs Generation Data'!R$729:R$1448,'ReEDs Generation Data'!$E$729:$E$1448,Calculations!$A64)</f>
        <v>0.34548863551789533</v>
      </c>
    </row>
    <row r="65" spans="1:37" ht="15.75" customHeight="1">
      <c r="A65" s="111" t="s">
        <v>102</v>
      </c>
      <c r="B65" s="91">
        <f>SUMIFS('ReEDs Generation Data'!G$729:G$1448,'ReEDs Generation Data'!$E$729:$E$1448,Calculations!$A65)</f>
        <v>1.9620782709331825E-3</v>
      </c>
      <c r="C65" s="91">
        <f>SUMIFS('ReEDs Generation Data'!H$729:H$1448,'ReEDs Generation Data'!$E$729:$E$1448,Calculations!$A65)</f>
        <v>1.978497068042422E-3</v>
      </c>
      <c r="D65" s="91">
        <f>SUMIFS('ReEDs Generation Data'!I$729:I$1448,'ReEDs Generation Data'!$E$729:$E$1448,Calculations!$A65)</f>
        <v>1.9802789886249621E-3</v>
      </c>
      <c r="E65" s="91">
        <f>SUMIFS('ReEDs Generation Data'!J$729:J$1448,'ReEDs Generation Data'!$E$729:$E$1448,Calculations!$A65)</f>
        <v>1.9825808197577992E-3</v>
      </c>
      <c r="F65" s="91">
        <f>SUMIFS('ReEDs Generation Data'!K$729:K$1448,'ReEDs Generation Data'!$E$729:$E$1448,Calculations!$A65)</f>
        <v>1.2150606463874867E-2</v>
      </c>
      <c r="G65" s="91">
        <f>SUMIFS('ReEDs Generation Data'!L$729:L$1448,'ReEDs Generation Data'!$E$729:$E$1448,Calculations!$A65)</f>
        <v>2.1148884777263677E-2</v>
      </c>
      <c r="H65" s="91">
        <f>SUMIFS('ReEDs Generation Data'!M$729:M$1448,'ReEDs Generation Data'!$E$729:$E$1448,Calculations!$A65)</f>
        <v>2.9484580013594781E-2</v>
      </c>
      <c r="I65" s="91">
        <f>SUMIFS('ReEDs Generation Data'!N$729:N$1448,'ReEDs Generation Data'!$E$729:$E$1448,Calculations!$A65)</f>
        <v>3.7673421611907579E-2</v>
      </c>
      <c r="J65" s="91">
        <f>SUMIFS('ReEDs Generation Data'!O$729:O$1448,'ReEDs Generation Data'!$E$729:$E$1448,Calculations!$A65)</f>
        <v>5.7603934724443966E-2</v>
      </c>
      <c r="K65" s="91">
        <f>SUMIFS('ReEDs Generation Data'!P$729:P$1448,'ReEDs Generation Data'!$E$729:$E$1448,Calculations!$A65)</f>
        <v>7.6828592619841526E-2</v>
      </c>
      <c r="L65" s="91">
        <f>SUMIFS('ReEDs Generation Data'!Q$729:Q$1448,'ReEDs Generation Data'!$E$729:$E$1448,Calculations!$A65)</f>
        <v>7.7534387062888566E-2</v>
      </c>
      <c r="M65" s="91">
        <f>SUMIFS('ReEDs Generation Data'!R$729:R$1448,'ReEDs Generation Data'!$E$729:$E$1448,Calculations!$A65)</f>
        <v>7.823834969155094E-2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2.0081244540834309E-6</v>
      </c>
      <c r="K67" s="91">
        <f>SUMIFS('ReEDs Generation Data'!P$729:P$1448,'ReEDs Generation Data'!$E$729:$E$1448,Calculations!$A67)</f>
        <v>3.942704832633419E-6</v>
      </c>
      <c r="L67" s="91">
        <f>SUMIFS('ReEDs Generation Data'!Q$729:Q$1448,'ReEDs Generation Data'!$E$729:$E$1448,Calculations!$A67)</f>
        <v>6.0011053678718829E-6</v>
      </c>
      <c r="M67" s="91">
        <f>SUMIFS('ReEDs Generation Data'!R$729:R$1448,'ReEDs Generation Data'!$E$729:$E$1448,Calculations!$A67)</f>
        <v>8.0771094973493564E-6</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9.6740445220962169E-4</v>
      </c>
      <c r="C70" s="91">
        <f>SUMIFS('ReEDs Generation Data'!H$729:H$1448,'ReEDs Generation Data'!$E$729:$E$1448,Calculations!$A70)</f>
        <v>7.5565437783937667E-4</v>
      </c>
      <c r="D70" s="91">
        <f>SUMIFS('ReEDs Generation Data'!I$729:I$1448,'ReEDs Generation Data'!$E$729:$E$1448,Calculations!$A70)</f>
        <v>8.6238661494827181E-4</v>
      </c>
      <c r="E70" s="91">
        <f>SUMIFS('ReEDs Generation Data'!J$729:J$1448,'ReEDs Generation Data'!$E$729:$E$1448,Calculations!$A70)</f>
        <v>9.6785724358086525E-4</v>
      </c>
      <c r="F70" s="91">
        <f>SUMIFS('ReEDs Generation Data'!K$729:K$1448,'ReEDs Generation Data'!$E$729:$E$1448,Calculations!$A70)</f>
        <v>7.5165013643169101E-4</v>
      </c>
      <c r="G70" s="91">
        <f>SUMIFS('ReEDs Generation Data'!L$729:L$1448,'ReEDs Generation Data'!$E$729:$E$1448,Calculations!$A70)</f>
        <v>5.4128856914859871E-4</v>
      </c>
      <c r="H70" s="91">
        <f>SUMIFS('ReEDs Generation Data'!M$729:M$1448,'ReEDs Generation Data'!$E$729:$E$1448,Calculations!$A70)</f>
        <v>5.074900624604604E-4</v>
      </c>
      <c r="I70" s="91">
        <f>SUMIFS('ReEDs Generation Data'!N$729:N$1448,'ReEDs Generation Data'!$E$729:$E$1448,Calculations!$A70)</f>
        <v>4.736042078753385E-4</v>
      </c>
      <c r="J70" s="91">
        <f>SUMIFS('ReEDs Generation Data'!O$729:O$1448,'ReEDs Generation Data'!$E$729:$E$1448,Calculations!$A70)</f>
        <v>4.6535636124900867E-4</v>
      </c>
      <c r="K70" s="91">
        <f>SUMIFS('ReEDs Generation Data'!P$729:P$1448,'ReEDs Generation Data'!$E$729:$E$1448,Calculations!$A70)</f>
        <v>4.5730691264305676E-4</v>
      </c>
      <c r="L70" s="91">
        <f>SUMIFS('ReEDs Generation Data'!Q$729:Q$1448,'ReEDs Generation Data'!$E$729:$E$1448,Calculations!$A70)</f>
        <v>4.1432111174058802E-4</v>
      </c>
      <c r="M70" s="91">
        <f>SUMIFS('ReEDs Generation Data'!R$729:R$1448,'ReEDs Generation Data'!$E$729:$E$1448,Calculations!$A70)</f>
        <v>3.7096974969868379E-4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8.8268439702038077E-4</v>
      </c>
      <c r="C73" s="91">
        <f>SUMIFS('ReEDs Generation Data'!H$729:H$1448,'ReEDs Generation Data'!$E$729:$E$1448,Calculations!$A73)</f>
        <v>8.8015880424149439E-4</v>
      </c>
      <c r="D73" s="91">
        <f>SUMIFS('ReEDs Generation Data'!I$729:I$1448,'ReEDs Generation Data'!$E$729:$E$1448,Calculations!$A73)</f>
        <v>8.7437130921330804E-4</v>
      </c>
      <c r="E73" s="91">
        <f>SUMIFS('ReEDs Generation Data'!J$729:J$1448,'ReEDs Generation Data'!$E$729:$E$1448,Calculations!$A73)</f>
        <v>8.6866215783668965E-4</v>
      </c>
      <c r="F73" s="91">
        <f>SUMIFS('ReEDs Generation Data'!K$729:K$1448,'ReEDs Generation Data'!$E$729:$E$1448,Calculations!$A73)</f>
        <v>8.6677207706276863E-4</v>
      </c>
      <c r="G73" s="91">
        <f>SUMIFS('ReEDs Generation Data'!L$729:L$1448,'ReEDs Generation Data'!$E$729:$E$1448,Calculations!$A73)</f>
        <v>8.6569979364481647E-4</v>
      </c>
      <c r="H73" s="91">
        <f>SUMIFS('ReEDs Generation Data'!M$729:M$1448,'ReEDs Generation Data'!$E$729:$E$1448,Calculations!$A73)</f>
        <v>8.6606621978943684E-4</v>
      </c>
      <c r="I73" s="91">
        <f>SUMIFS('ReEDs Generation Data'!N$729:N$1448,'ReEDs Generation Data'!$E$729:$E$1448,Calculations!$A73)</f>
        <v>8.6655829692637229E-4</v>
      </c>
      <c r="J73" s="91">
        <f>SUMIFS('ReEDs Generation Data'!O$729:O$1448,'ReEDs Generation Data'!$E$729:$E$1448,Calculations!$A73)</f>
        <v>8.5163248523751765E-4</v>
      </c>
      <c r="K73" s="91">
        <f>SUMIFS('ReEDs Generation Data'!P$729:P$1448,'ReEDs Generation Data'!$E$729:$E$1448,Calculations!$A73)</f>
        <v>8.3724112339432022E-4</v>
      </c>
      <c r="L73" s="91">
        <f>SUMIFS('ReEDs Generation Data'!Q$729:Q$1448,'ReEDs Generation Data'!$E$729:$E$1448,Calculations!$A73)</f>
        <v>8.403056496686887E-4</v>
      </c>
      <c r="M73" s="91">
        <f>SUMIFS('ReEDs Generation Data'!R$729:R$1448,'ReEDs Generation Data'!$E$729:$E$1448,Calculations!$A73)</f>
        <v>8.4339768833053316E-4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Nebraska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0</v>
      </c>
      <c r="C5" s="41">
        <f>SUMIFS('EIA_State Elec Profiles'!$C:$C,'EIA_State Elec Profiles'!$B:$B,A5,'EIA_State Elec Profiles'!$A:$A,$A$2)</f>
        <v>0</v>
      </c>
      <c r="D5">
        <f>C5</f>
        <v>0</v>
      </c>
      <c r="E5">
        <f t="shared" ref="E5:AF5" si="0">D5</f>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f t="shared" ref="D10:D33" si="2">SUM(D$5*SUMIFS(C$39:C$48,$B$39:$B$48,$A10),D$6*IF($B$2=TRUE,SUMIFS($B$147:$B$162,$A$147:$A$162,$A10),SUMIFS(E$125:E$140,$A$125:$A$140,$A10)))</f>
        <v>0</v>
      </c>
      <c r="E10">
        <f t="shared" ref="E10:N10" si="3">SUM(E$5*SUMIFS(D$39:D$48,$B$39:$B$48,$A10),E$6*IF($B$2=TRUE,SUMIFS($B$147:$B$162,$A$147:$A$162,$A10),SUMIFS(F$125:F$140,$A$125:$A$140,$A10)))</f>
        <v>0</v>
      </c>
      <c r="F10">
        <f t="shared" si="3"/>
        <v>0</v>
      </c>
      <c r="G10">
        <f t="shared" si="3"/>
        <v>0</v>
      </c>
      <c r="H10">
        <f t="shared" si="3"/>
        <v>0</v>
      </c>
      <c r="I10">
        <f t="shared" si="3"/>
        <v>0</v>
      </c>
      <c r="J10">
        <f t="shared" si="3"/>
        <v>0</v>
      </c>
      <c r="K10">
        <f t="shared" si="3"/>
        <v>0</v>
      </c>
      <c r="L10">
        <f t="shared" si="3"/>
        <v>0</v>
      </c>
      <c r="M10">
        <f t="shared" si="3"/>
        <v>0</v>
      </c>
      <c r="N10">
        <f t="shared" si="3"/>
        <v>0</v>
      </c>
      <c r="O10">
        <f t="shared" ref="O10:AE10" si="4">SUM(O$5*SUMIFS(N$39:N$48,$B$39:$B$48,$A10),O$6*IF($B$2=TRUE,SUMIFS($B$147:$B$162,$A$147:$A$162,$A10),SUMIFS(P$125:P$140,$A$125:$A$140,$A10)))</f>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c r="AF10">
        <f>SUM(AF$5*SUMIFS(AE$39:AE$48,$B$39:$B$48,$A10),AF$6*IF($B$2=TRUE,SUMIFS($B$147:$B$162,$A$147:$A$162,$A10),SUMIFS(AG$125:AG$140,$A$125:$A$140,$A10)))</f>
        <v>0</v>
      </c>
    </row>
    <row r="11" spans="1:32">
      <c r="A11" s="100" t="s">
        <v>347</v>
      </c>
      <c r="B11">
        <f t="shared" ref="B11:B33" si="5">D11</f>
        <v>0</v>
      </c>
      <c r="C11">
        <f t="shared" ref="C11:C33" si="6">D11</f>
        <v>0</v>
      </c>
      <c r="D11">
        <f t="shared" si="2"/>
        <v>0</v>
      </c>
      <c r="E11">
        <f t="shared" ref="E11:N11" si="7">SUM(E$5*SUMIFS(D$39:D$48,$B$39:$B$48,$A11),E$6*IF($B$2=TRUE,SUMIFS($B$147:$B$162,$A$147:$A$162,$A11),SUMIFS(F$125:F$140,$A$125:$A$140,$A11)))</f>
        <v>0</v>
      </c>
      <c r="F11">
        <f t="shared" si="7"/>
        <v>0</v>
      </c>
      <c r="G11">
        <f t="shared" si="7"/>
        <v>0</v>
      </c>
      <c r="H11">
        <f t="shared" si="7"/>
        <v>0</v>
      </c>
      <c r="I11">
        <f t="shared" si="7"/>
        <v>0</v>
      </c>
      <c r="J11">
        <f t="shared" si="7"/>
        <v>0</v>
      </c>
      <c r="K11">
        <f t="shared" si="7"/>
        <v>0</v>
      </c>
      <c r="L11">
        <f t="shared" si="7"/>
        <v>0</v>
      </c>
      <c r="M11">
        <f t="shared" si="7"/>
        <v>0</v>
      </c>
      <c r="N11">
        <f t="shared" si="7"/>
        <v>0</v>
      </c>
      <c r="O11">
        <f t="shared" ref="O11:AF11" si="8">SUM(O$5*SUMIFS(N$39:N$48,$B$39:$B$48,$A11),O$6*IF($B$2=TRUE,SUMIFS($B$147:$B$162,$A$147:$A$162,$A11),SUMIFS(P$125:P$140,$A$125:$A$140,$A11)))</f>
        <v>0</v>
      </c>
      <c r="P11">
        <f t="shared" si="8"/>
        <v>0</v>
      </c>
      <c r="Q11">
        <f t="shared" si="8"/>
        <v>0</v>
      </c>
      <c r="R11">
        <f t="shared" si="8"/>
        <v>0</v>
      </c>
      <c r="S11">
        <f t="shared" si="8"/>
        <v>0</v>
      </c>
      <c r="T11">
        <f t="shared" si="8"/>
        <v>0</v>
      </c>
      <c r="U11">
        <f t="shared" si="8"/>
        <v>0</v>
      </c>
      <c r="V11">
        <f t="shared" si="8"/>
        <v>0</v>
      </c>
      <c r="W11">
        <f t="shared" si="8"/>
        <v>0</v>
      </c>
      <c r="X11">
        <f t="shared" si="8"/>
        <v>0</v>
      </c>
      <c r="Y11">
        <f t="shared" si="8"/>
        <v>0</v>
      </c>
      <c r="Z11">
        <f t="shared" si="8"/>
        <v>0</v>
      </c>
      <c r="AA11">
        <f t="shared" si="8"/>
        <v>0</v>
      </c>
      <c r="AB11">
        <f t="shared" si="8"/>
        <v>0</v>
      </c>
      <c r="AC11">
        <f t="shared" si="8"/>
        <v>0</v>
      </c>
      <c r="AD11">
        <f t="shared" si="8"/>
        <v>0</v>
      </c>
      <c r="AE11">
        <f t="shared" si="8"/>
        <v>0</v>
      </c>
      <c r="AF11">
        <f t="shared" si="8"/>
        <v>0</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0</v>
      </c>
      <c r="C13">
        <f t="shared" si="6"/>
        <v>0</v>
      </c>
      <c r="D13">
        <f t="shared" si="2"/>
        <v>0</v>
      </c>
      <c r="E13">
        <f t="shared" ref="E13:N13" si="11">SUM(E$5*SUMIFS(D$39:D$48,$B$39:$B$48,$A13),E$6*IF($B$2=TRUE,SUMIFS($B$147:$B$162,$A$147:$A$162,$A13),SUMIFS(F$125:F$140,$A$125:$A$140,$A13)))</f>
        <v>0</v>
      </c>
      <c r="F13">
        <f t="shared" si="11"/>
        <v>0</v>
      </c>
      <c r="G13">
        <f t="shared" si="11"/>
        <v>0</v>
      </c>
      <c r="H13">
        <f t="shared" si="11"/>
        <v>0</v>
      </c>
      <c r="I13">
        <f t="shared" si="11"/>
        <v>0</v>
      </c>
      <c r="J13">
        <f t="shared" si="11"/>
        <v>0</v>
      </c>
      <c r="K13">
        <f t="shared" si="11"/>
        <v>0</v>
      </c>
      <c r="L13">
        <f t="shared" si="11"/>
        <v>0</v>
      </c>
      <c r="M13">
        <f t="shared" si="11"/>
        <v>0</v>
      </c>
      <c r="N13">
        <f t="shared" si="11"/>
        <v>0</v>
      </c>
      <c r="O13">
        <f t="shared" ref="O13:AF13" si="12">SUM(O$5*SUMIFS(N$39:N$48,$B$39:$B$48,$A13),O$6*IF($B$2=TRUE,SUMIFS($B$147:$B$162,$A$147:$A$162,$A13),SUMIFS(P$125:P$140,$A$125:$A$140,$A13)))</f>
        <v>0</v>
      </c>
      <c r="P13">
        <f t="shared" si="12"/>
        <v>0</v>
      </c>
      <c r="Q13">
        <f t="shared" si="12"/>
        <v>0</v>
      </c>
      <c r="R13">
        <f t="shared" si="12"/>
        <v>0</v>
      </c>
      <c r="S13">
        <f t="shared" si="12"/>
        <v>0</v>
      </c>
      <c r="T13">
        <f t="shared" si="12"/>
        <v>0</v>
      </c>
      <c r="U13">
        <f t="shared" si="12"/>
        <v>0</v>
      </c>
      <c r="V13">
        <f t="shared" si="12"/>
        <v>0</v>
      </c>
      <c r="W13">
        <f t="shared" si="12"/>
        <v>0</v>
      </c>
      <c r="X13">
        <f t="shared" si="12"/>
        <v>0</v>
      </c>
      <c r="Y13">
        <f t="shared" si="12"/>
        <v>0</v>
      </c>
      <c r="Z13">
        <f t="shared" si="12"/>
        <v>0</v>
      </c>
      <c r="AA13">
        <f t="shared" si="12"/>
        <v>0</v>
      </c>
      <c r="AB13">
        <f t="shared" si="12"/>
        <v>0</v>
      </c>
      <c r="AC13">
        <f t="shared" si="12"/>
        <v>0</v>
      </c>
      <c r="AD13">
        <f t="shared" si="12"/>
        <v>0</v>
      </c>
      <c r="AE13">
        <f t="shared" si="12"/>
        <v>0</v>
      </c>
      <c r="AF13">
        <f t="shared" si="12"/>
        <v>0</v>
      </c>
    </row>
    <row r="14" spans="1:32">
      <c r="A14" s="100" t="s">
        <v>101</v>
      </c>
      <c r="B14">
        <f t="shared" si="5"/>
        <v>0</v>
      </c>
      <c r="C14">
        <f t="shared" si="6"/>
        <v>0</v>
      </c>
      <c r="D14">
        <f t="shared" si="2"/>
        <v>0</v>
      </c>
      <c r="E14">
        <f t="shared" ref="E14:N14" si="13">SUM(E$5*SUMIFS(D$39:D$48,$B$39:$B$48,$A14),E$6*IF($B$2=TRUE,SUMIFS($B$147:$B$162,$A$147:$A$162,$A14),SUMIFS(F$125:F$140,$A$125:$A$140,$A14)))</f>
        <v>0</v>
      </c>
      <c r="F14">
        <f t="shared" si="13"/>
        <v>0</v>
      </c>
      <c r="G14">
        <f t="shared" si="13"/>
        <v>0</v>
      </c>
      <c r="H14">
        <f t="shared" si="13"/>
        <v>0</v>
      </c>
      <c r="I14">
        <f t="shared" si="13"/>
        <v>0</v>
      </c>
      <c r="J14">
        <f t="shared" si="13"/>
        <v>0</v>
      </c>
      <c r="K14">
        <f t="shared" si="13"/>
        <v>0</v>
      </c>
      <c r="L14">
        <f t="shared" si="13"/>
        <v>0</v>
      </c>
      <c r="M14">
        <f t="shared" si="13"/>
        <v>0</v>
      </c>
      <c r="N14">
        <f t="shared" si="13"/>
        <v>0</v>
      </c>
      <c r="O14">
        <f t="shared" ref="O14:AF14" si="14">SUM(O$5*SUMIFS(N$39:N$48,$B$39:$B$48,$A14),O$6*IF($B$2=TRUE,SUMIFS($B$147:$B$162,$A$147:$A$162,$A14),SUMIFS(P$125:P$140,$A$125:$A$140,$A14)))</f>
        <v>0</v>
      </c>
      <c r="P14">
        <f t="shared" si="14"/>
        <v>0</v>
      </c>
      <c r="Q14">
        <f t="shared" si="14"/>
        <v>0</v>
      </c>
      <c r="R14">
        <f t="shared" si="14"/>
        <v>0</v>
      </c>
      <c r="S14">
        <f t="shared" si="14"/>
        <v>0</v>
      </c>
      <c r="T14">
        <f t="shared" si="14"/>
        <v>0</v>
      </c>
      <c r="U14">
        <f t="shared" si="14"/>
        <v>0</v>
      </c>
      <c r="V14">
        <f t="shared" si="14"/>
        <v>0</v>
      </c>
      <c r="W14">
        <f t="shared" si="14"/>
        <v>0</v>
      </c>
      <c r="X14">
        <f t="shared" si="14"/>
        <v>0</v>
      </c>
      <c r="Y14">
        <f t="shared" si="14"/>
        <v>0</v>
      </c>
      <c r="Z14">
        <f t="shared" si="14"/>
        <v>0</v>
      </c>
      <c r="AA14">
        <f t="shared" si="14"/>
        <v>0</v>
      </c>
      <c r="AB14">
        <f t="shared" si="14"/>
        <v>0</v>
      </c>
      <c r="AC14">
        <f t="shared" si="14"/>
        <v>0</v>
      </c>
      <c r="AD14">
        <f t="shared" si="14"/>
        <v>0</v>
      </c>
      <c r="AE14">
        <f t="shared" si="14"/>
        <v>0</v>
      </c>
      <c r="AF14">
        <f t="shared" si="14"/>
        <v>0</v>
      </c>
    </row>
    <row r="15" spans="1:32">
      <c r="A15" s="100" t="s">
        <v>100</v>
      </c>
      <c r="B15">
        <f t="shared" si="5"/>
        <v>0</v>
      </c>
      <c r="C15">
        <f t="shared" si="6"/>
        <v>0</v>
      </c>
      <c r="D15">
        <f t="shared" si="2"/>
        <v>0</v>
      </c>
      <c r="E15">
        <f t="shared" ref="E15:N15" si="15">SUM(E$5*SUMIFS(D$39:D$48,$B$39:$B$48,$A15),E$6*IF($B$2=TRUE,SUMIFS($B$147:$B$162,$A$147:$A$162,$A15),SUMIFS(F$125:F$140,$A$125:$A$140,$A15)))</f>
        <v>0</v>
      </c>
      <c r="F15">
        <f t="shared" si="15"/>
        <v>0</v>
      </c>
      <c r="G15">
        <f t="shared" si="15"/>
        <v>0</v>
      </c>
      <c r="H15">
        <f t="shared" si="15"/>
        <v>0</v>
      </c>
      <c r="I15">
        <f t="shared" si="15"/>
        <v>0</v>
      </c>
      <c r="J15">
        <f t="shared" si="15"/>
        <v>0</v>
      </c>
      <c r="K15">
        <f t="shared" si="15"/>
        <v>0</v>
      </c>
      <c r="L15">
        <f t="shared" si="15"/>
        <v>0</v>
      </c>
      <c r="M15">
        <f t="shared" si="15"/>
        <v>0</v>
      </c>
      <c r="N15">
        <f t="shared" si="15"/>
        <v>0</v>
      </c>
      <c r="O15">
        <f t="shared" ref="O15:AF15" si="16">SUM(O$5*SUMIFS(N$39:N$48,$B$39:$B$48,$A15),O$6*IF($B$2=TRUE,SUMIFS($B$147:$B$162,$A$147:$A$162,$A15),SUMIFS(P$125:P$140,$A$125:$A$140,$A15)))</f>
        <v>0</v>
      </c>
      <c r="P15">
        <f t="shared" si="16"/>
        <v>0</v>
      </c>
      <c r="Q15">
        <f t="shared" si="16"/>
        <v>0</v>
      </c>
      <c r="R15">
        <f t="shared" si="16"/>
        <v>0</v>
      </c>
      <c r="S15">
        <f t="shared" si="16"/>
        <v>0</v>
      </c>
      <c r="T15">
        <f t="shared" si="16"/>
        <v>0</v>
      </c>
      <c r="U15">
        <f t="shared" si="16"/>
        <v>0</v>
      </c>
      <c r="V15">
        <f t="shared" si="16"/>
        <v>0</v>
      </c>
      <c r="W15">
        <f t="shared" si="16"/>
        <v>0</v>
      </c>
      <c r="X15">
        <f t="shared" si="16"/>
        <v>0</v>
      </c>
      <c r="Y15">
        <f t="shared" si="16"/>
        <v>0</v>
      </c>
      <c r="Z15">
        <f t="shared" si="16"/>
        <v>0</v>
      </c>
      <c r="AA15">
        <f t="shared" si="16"/>
        <v>0</v>
      </c>
      <c r="AB15">
        <f t="shared" si="16"/>
        <v>0</v>
      </c>
      <c r="AC15">
        <f t="shared" si="16"/>
        <v>0</v>
      </c>
      <c r="AD15">
        <f t="shared" si="16"/>
        <v>0</v>
      </c>
      <c r="AE15">
        <f t="shared" si="16"/>
        <v>0</v>
      </c>
      <c r="AF15">
        <f t="shared" si="16"/>
        <v>0</v>
      </c>
    </row>
    <row r="16" spans="1:32">
      <c r="A16" s="100" t="s">
        <v>102</v>
      </c>
      <c r="B16">
        <f t="shared" si="5"/>
        <v>0</v>
      </c>
      <c r="C16">
        <f t="shared" si="6"/>
        <v>0</v>
      </c>
      <c r="D16">
        <f t="shared" si="2"/>
        <v>0</v>
      </c>
      <c r="E16">
        <f t="shared" ref="E16:N16" si="17">SUM(E$5*SUMIFS(D$39:D$48,$B$39:$B$48,$A16),E$6*IF($B$2=TRUE,SUMIFS($B$147:$B$162,$A$147:$A$162,$A16),SUMIFS(F$125:F$140,$A$125:$A$140,$A16)))</f>
        <v>0</v>
      </c>
      <c r="F16">
        <f t="shared" si="17"/>
        <v>0</v>
      </c>
      <c r="G16">
        <f t="shared" si="17"/>
        <v>0</v>
      </c>
      <c r="H16">
        <f t="shared" si="17"/>
        <v>0</v>
      </c>
      <c r="I16">
        <f t="shared" si="17"/>
        <v>0</v>
      </c>
      <c r="J16">
        <f t="shared" si="17"/>
        <v>0</v>
      </c>
      <c r="K16">
        <f t="shared" si="17"/>
        <v>0</v>
      </c>
      <c r="L16">
        <f t="shared" si="17"/>
        <v>0</v>
      </c>
      <c r="M16">
        <f t="shared" si="17"/>
        <v>0</v>
      </c>
      <c r="N16">
        <f t="shared" si="17"/>
        <v>0</v>
      </c>
      <c r="O16">
        <f t="shared" ref="O16:AF16" si="18">SUM(O$5*SUMIFS(N$39:N$48,$B$39:$B$48,$A16),O$6*IF($B$2=TRUE,SUMIFS($B$147:$B$162,$A$147:$A$162,$A16),SUMIFS(P$125:P$140,$A$125:$A$140,$A16)))</f>
        <v>0</v>
      </c>
      <c r="P16">
        <f t="shared" si="18"/>
        <v>0</v>
      </c>
      <c r="Q16">
        <f t="shared" si="18"/>
        <v>0</v>
      </c>
      <c r="R16">
        <f t="shared" si="18"/>
        <v>0</v>
      </c>
      <c r="S16">
        <f t="shared" si="18"/>
        <v>0</v>
      </c>
      <c r="T16">
        <f t="shared" si="18"/>
        <v>0</v>
      </c>
      <c r="U16">
        <f t="shared" si="18"/>
        <v>0</v>
      </c>
      <c r="V16">
        <f t="shared" si="18"/>
        <v>0</v>
      </c>
      <c r="W16">
        <f t="shared" si="18"/>
        <v>0</v>
      </c>
      <c r="X16">
        <f t="shared" si="18"/>
        <v>0</v>
      </c>
      <c r="Y16">
        <f t="shared" si="18"/>
        <v>0</v>
      </c>
      <c r="Z16">
        <f t="shared" si="18"/>
        <v>0</v>
      </c>
      <c r="AA16">
        <f t="shared" si="18"/>
        <v>0</v>
      </c>
      <c r="AB16">
        <f t="shared" si="18"/>
        <v>0</v>
      </c>
      <c r="AC16">
        <f t="shared" si="18"/>
        <v>0</v>
      </c>
      <c r="AD16">
        <f t="shared" si="18"/>
        <v>0</v>
      </c>
      <c r="AE16">
        <f t="shared" si="18"/>
        <v>0</v>
      </c>
      <c r="AF16">
        <f t="shared" si="18"/>
        <v>0</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0</v>
      </c>
      <c r="C18">
        <f t="shared" si="6"/>
        <v>0</v>
      </c>
      <c r="D18">
        <f t="shared" si="2"/>
        <v>0</v>
      </c>
      <c r="E18">
        <f t="shared" ref="E18:N18" si="21">SUM(E$5*SUMIFS(D$39:D$48,$B$39:$B$48,$A18),E$6*IF($B$2=TRUE,SUMIFS($B$147:$B$162,$A$147:$A$162,$A18),SUMIFS(F$125:F$140,$A$125:$A$140,$A18)))</f>
        <v>0</v>
      </c>
      <c r="F18">
        <f t="shared" si="21"/>
        <v>0</v>
      </c>
      <c r="G18">
        <f t="shared" si="21"/>
        <v>0</v>
      </c>
      <c r="H18">
        <f t="shared" si="21"/>
        <v>0</v>
      </c>
      <c r="I18">
        <f t="shared" si="21"/>
        <v>0</v>
      </c>
      <c r="J18">
        <f t="shared" si="21"/>
        <v>0</v>
      </c>
      <c r="K18">
        <f t="shared" si="21"/>
        <v>0</v>
      </c>
      <c r="L18">
        <f t="shared" si="21"/>
        <v>0</v>
      </c>
      <c r="M18">
        <f t="shared" si="21"/>
        <v>0</v>
      </c>
      <c r="N18">
        <f t="shared" si="21"/>
        <v>0</v>
      </c>
      <c r="O18">
        <f t="shared" ref="O18:AF18" si="22">SUM(O$5*SUMIFS(N$39:N$48,$B$39:$B$48,$A18),O$6*IF($B$2=TRUE,SUMIFS($B$147:$B$162,$A$147:$A$162,$A18),SUMIFS(P$125:P$140,$A$125:$A$140,$A18)))</f>
        <v>0</v>
      </c>
      <c r="P18">
        <f t="shared" si="22"/>
        <v>0</v>
      </c>
      <c r="Q18">
        <f t="shared" si="22"/>
        <v>0</v>
      </c>
      <c r="R18">
        <f t="shared" si="22"/>
        <v>0</v>
      </c>
      <c r="S18">
        <f t="shared" si="22"/>
        <v>0</v>
      </c>
      <c r="T18">
        <f t="shared" si="22"/>
        <v>0</v>
      </c>
      <c r="U18">
        <f t="shared" si="22"/>
        <v>0</v>
      </c>
      <c r="V18">
        <f t="shared" si="22"/>
        <v>0</v>
      </c>
      <c r="W18">
        <f t="shared" si="22"/>
        <v>0</v>
      </c>
      <c r="X18">
        <f t="shared" si="22"/>
        <v>0</v>
      </c>
      <c r="Y18">
        <f t="shared" si="22"/>
        <v>0</v>
      </c>
      <c r="Z18">
        <f t="shared" si="22"/>
        <v>0</v>
      </c>
      <c r="AA18">
        <f t="shared" si="22"/>
        <v>0</v>
      </c>
      <c r="AB18">
        <f t="shared" si="22"/>
        <v>0</v>
      </c>
      <c r="AC18">
        <f t="shared" si="22"/>
        <v>0</v>
      </c>
      <c r="AD18">
        <f t="shared" si="22"/>
        <v>0</v>
      </c>
      <c r="AE18">
        <f t="shared" si="22"/>
        <v>0</v>
      </c>
      <c r="AF18">
        <f t="shared" si="22"/>
        <v>0</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0</v>
      </c>
      <c r="C20">
        <f t="shared" si="6"/>
        <v>0</v>
      </c>
      <c r="D20">
        <f t="shared" si="2"/>
        <v>0</v>
      </c>
      <c r="E20">
        <f t="shared" ref="E20:N20" si="25">SUM(E$5*SUMIFS(D$39:D$48,$B$39:$B$48,$A20),E$6*IF($B$2=TRUE,SUMIFS($B$147:$B$162,$A$147:$A$162,$A20),SUMIFS(F$125:F$140,$A$125:$A$140,$A20)))</f>
        <v>0</v>
      </c>
      <c r="F20">
        <f t="shared" si="25"/>
        <v>0</v>
      </c>
      <c r="G20">
        <f t="shared" si="25"/>
        <v>0</v>
      </c>
      <c r="H20">
        <f t="shared" si="25"/>
        <v>0</v>
      </c>
      <c r="I20">
        <f t="shared" si="25"/>
        <v>0</v>
      </c>
      <c r="J20">
        <f t="shared" si="25"/>
        <v>0</v>
      </c>
      <c r="K20">
        <f t="shared" si="25"/>
        <v>0</v>
      </c>
      <c r="L20">
        <f t="shared" si="25"/>
        <v>0</v>
      </c>
      <c r="M20">
        <f t="shared" si="25"/>
        <v>0</v>
      </c>
      <c r="N20">
        <f t="shared" si="25"/>
        <v>0</v>
      </c>
      <c r="O20">
        <f t="shared" ref="O20:AF20" si="26">SUM(O$5*SUMIFS(N$39:N$48,$B$39:$B$48,$A20),O$6*IF($B$2=TRUE,SUMIFS($B$147:$B$162,$A$147:$A$162,$A20),SUMIFS(P$125:P$140,$A$125:$A$140,$A20)))</f>
        <v>0</v>
      </c>
      <c r="P20">
        <f t="shared" si="26"/>
        <v>0</v>
      </c>
      <c r="Q20">
        <f t="shared" si="26"/>
        <v>0</v>
      </c>
      <c r="R20">
        <f t="shared" si="26"/>
        <v>0</v>
      </c>
      <c r="S20">
        <f t="shared" si="26"/>
        <v>0</v>
      </c>
      <c r="T20">
        <f t="shared" si="26"/>
        <v>0</v>
      </c>
      <c r="U20">
        <f t="shared" si="26"/>
        <v>0</v>
      </c>
      <c r="V20">
        <f t="shared" si="26"/>
        <v>0</v>
      </c>
      <c r="W20">
        <f t="shared" si="26"/>
        <v>0</v>
      </c>
      <c r="X20">
        <f t="shared" si="26"/>
        <v>0</v>
      </c>
      <c r="Y20">
        <f t="shared" si="26"/>
        <v>0</v>
      </c>
      <c r="Z20">
        <f t="shared" si="26"/>
        <v>0</v>
      </c>
      <c r="AA20">
        <f t="shared" si="26"/>
        <v>0</v>
      </c>
      <c r="AB20">
        <f t="shared" si="26"/>
        <v>0</v>
      </c>
      <c r="AC20">
        <f t="shared" si="26"/>
        <v>0</v>
      </c>
      <c r="AD20">
        <f t="shared" si="26"/>
        <v>0</v>
      </c>
      <c r="AE20">
        <f t="shared" si="26"/>
        <v>0</v>
      </c>
      <c r="AF20">
        <f t="shared" si="26"/>
        <v>0</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6.8223266111070054E-4</v>
      </c>
      <c r="D39">
        <f>SUMPRODUCT(P$57:P$106,$B$57:$B$106)</f>
        <v>6.6809720904888431E-4</v>
      </c>
      <c r="E39">
        <f>SUMPRODUCT(AB$57:AB$106,$B$57:$B$106)</f>
        <v>6.1778037981670148E-4</v>
      </c>
      <c r="F39">
        <f>SUMPRODUCT(AN$57:AN$106,$B$57:$B$106)</f>
        <v>5.8347296721047829E-4</v>
      </c>
      <c r="G39">
        <f>SUMPRODUCT(AZ$57:AZ$106,$B$57:$B$106)</f>
        <v>5.6511917797456325E-4</v>
      </c>
      <c r="H39">
        <f>SUMPRODUCT(BL$57:BL$106,$B$57:$B$106)</f>
        <v>5.5577769190341935E-4</v>
      </c>
      <c r="I39">
        <f>SUMPRODUCT(BX$57:BX$106,$B$57:$B$106)</f>
        <v>5.1607530154967516E-4</v>
      </c>
      <c r="J39">
        <f>SUMPRODUCT(CJ$57:CJ$106,$B$57:$B$106)</f>
        <v>4.6566381956534729E-4</v>
      </c>
      <c r="K39">
        <f>SUMPRODUCT(CV$57:CV$106,$B$57:$B$106)</f>
        <v>4.3542070692553227E-4</v>
      </c>
      <c r="L39" s="156">
        <f>K39</f>
        <v>4.3542070692553227E-4</v>
      </c>
      <c r="M39" s="156">
        <f t="shared" ref="M39:AE50" si="54">L39</f>
        <v>4.3542070692553227E-4</v>
      </c>
      <c r="N39" s="156">
        <f t="shared" si="54"/>
        <v>4.3542070692553227E-4</v>
      </c>
      <c r="O39" s="156">
        <f t="shared" si="54"/>
        <v>4.3542070692553227E-4</v>
      </c>
      <c r="P39" s="156">
        <f t="shared" si="54"/>
        <v>4.3542070692553227E-4</v>
      </c>
      <c r="Q39" s="156">
        <f t="shared" si="54"/>
        <v>4.3542070692553227E-4</v>
      </c>
      <c r="R39" s="156">
        <f t="shared" si="54"/>
        <v>4.3542070692553227E-4</v>
      </c>
      <c r="S39" s="156">
        <f t="shared" si="54"/>
        <v>4.3542070692553227E-4</v>
      </c>
      <c r="T39" s="156">
        <f t="shared" si="54"/>
        <v>4.3542070692553227E-4</v>
      </c>
      <c r="U39" s="156">
        <f t="shared" si="54"/>
        <v>4.3542070692553227E-4</v>
      </c>
      <c r="V39" s="156">
        <f t="shared" si="54"/>
        <v>4.3542070692553227E-4</v>
      </c>
      <c r="W39" s="156">
        <f t="shared" si="54"/>
        <v>4.3542070692553227E-4</v>
      </c>
      <c r="X39" s="156">
        <f t="shared" si="54"/>
        <v>4.3542070692553227E-4</v>
      </c>
      <c r="Y39" s="156">
        <f t="shared" si="54"/>
        <v>4.3542070692553227E-4</v>
      </c>
      <c r="Z39" s="156">
        <f t="shared" si="54"/>
        <v>4.3542070692553227E-4</v>
      </c>
      <c r="AA39" s="156">
        <f t="shared" si="54"/>
        <v>4.3542070692553227E-4</v>
      </c>
      <c r="AB39" s="156">
        <f t="shared" si="54"/>
        <v>4.3542070692553227E-4</v>
      </c>
      <c r="AC39" s="156">
        <f t="shared" si="54"/>
        <v>4.3542070692553227E-4</v>
      </c>
      <c r="AD39" s="156">
        <f t="shared" si="54"/>
        <v>4.3542070692553227E-4</v>
      </c>
      <c r="AE39" s="156">
        <f t="shared" si="54"/>
        <v>4.3542070692553227E-4</v>
      </c>
    </row>
    <row r="40" spans="1:32">
      <c r="B40" s="2" t="s">
        <v>98</v>
      </c>
      <c r="C40">
        <f>SUMPRODUCT(E57:E106,$B$57:$B$106)</f>
        <v>0.44138107389493103</v>
      </c>
      <c r="D40">
        <f>SUMPRODUCT(Q$57:Q$106,$B$57:$B$106)</f>
        <v>0.42915294339145743</v>
      </c>
      <c r="E40">
        <f>SUMPRODUCT(AC$57:AC$106,$B$57:$B$106)</f>
        <v>0.39114656935303421</v>
      </c>
      <c r="F40">
        <f>SUMPRODUCT(AO$57:AO$106,$B$57:$B$106)</f>
        <v>0.35536921834300944</v>
      </c>
      <c r="G40">
        <f>SUMPRODUCT(BA$57:BA$106,$B$57:$B$106)</f>
        <v>0.30534605477834403</v>
      </c>
      <c r="H40">
        <f>SUMPRODUCT(BM$57:BM$106,$B$57:$B$106)</f>
        <v>0.26969072649630371</v>
      </c>
      <c r="I40">
        <f>SUMPRODUCT(BY$57:BY$106,$B$57:$B$106)</f>
        <v>0.19867916896422683</v>
      </c>
      <c r="J40">
        <f>SUMPRODUCT(CK$57:CK$106,$B$57:$B$106)</f>
        <v>0.18934417113525606</v>
      </c>
      <c r="K40">
        <f>SUMPRODUCT(CW$57:CW$106,$B$57:$B$106)</f>
        <v>0.17733906119588433</v>
      </c>
      <c r="L40" s="156">
        <f t="shared" ref="L40:AA50" si="55">K40</f>
        <v>0.17733906119588433</v>
      </c>
      <c r="M40" s="156">
        <f t="shared" si="55"/>
        <v>0.17733906119588433</v>
      </c>
      <c r="N40" s="156">
        <f t="shared" si="55"/>
        <v>0.17733906119588433</v>
      </c>
      <c r="O40" s="156">
        <f t="shared" si="55"/>
        <v>0.17733906119588433</v>
      </c>
      <c r="P40" s="156">
        <f t="shared" si="55"/>
        <v>0.17733906119588433</v>
      </c>
      <c r="Q40" s="156">
        <f t="shared" si="55"/>
        <v>0.17733906119588433</v>
      </c>
      <c r="R40" s="156">
        <f t="shared" si="55"/>
        <v>0.17733906119588433</v>
      </c>
      <c r="S40" s="156">
        <f t="shared" si="55"/>
        <v>0.17733906119588433</v>
      </c>
      <c r="T40" s="156">
        <f t="shared" si="55"/>
        <v>0.17733906119588433</v>
      </c>
      <c r="U40" s="156">
        <f t="shared" si="55"/>
        <v>0.17733906119588433</v>
      </c>
      <c r="V40" s="156">
        <f t="shared" si="55"/>
        <v>0.17733906119588433</v>
      </c>
      <c r="W40" s="156">
        <f t="shared" si="55"/>
        <v>0.17733906119588433</v>
      </c>
      <c r="X40" s="156">
        <f t="shared" si="55"/>
        <v>0.17733906119588433</v>
      </c>
      <c r="Y40" s="156">
        <f t="shared" si="55"/>
        <v>0.17733906119588433</v>
      </c>
      <c r="Z40" s="156">
        <f t="shared" si="55"/>
        <v>0.17733906119588433</v>
      </c>
      <c r="AA40" s="156">
        <f t="shared" si="55"/>
        <v>0.17733906119588433</v>
      </c>
      <c r="AB40" s="156">
        <f t="shared" si="54"/>
        <v>0.17733906119588433</v>
      </c>
      <c r="AC40" s="156">
        <f t="shared" si="54"/>
        <v>0.17733906119588433</v>
      </c>
      <c r="AD40" s="156">
        <f t="shared" si="54"/>
        <v>0.17733906119588433</v>
      </c>
      <c r="AE40" s="156">
        <f t="shared" si="54"/>
        <v>0.17733906119588433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4.2194484868349376E-2</v>
      </c>
      <c r="D42">
        <f>SUMPRODUCT(S$57:S$106,$B$57:$B$106)</f>
        <v>4.3665675804168164E-2</v>
      </c>
      <c r="E42">
        <f>SUMPRODUCT(AE$57:AE$106,$B$57:$B$106)</f>
        <v>4.2211536227002334E-2</v>
      </c>
      <c r="F42">
        <f>SUMPRODUCT(AQ$57:AQ$106,$B$57:$B$106)</f>
        <v>4.3521609925826175E-2</v>
      </c>
      <c r="G42">
        <f>SUMPRODUCT(BC$57:BC$106,$B$57:$B$106)</f>
        <v>4.3197218189234679E-2</v>
      </c>
      <c r="H42">
        <f>SUMPRODUCT(BO$57:BO$106,$B$57:$B$106)</f>
        <v>4.218703261960461E-2</v>
      </c>
      <c r="I42">
        <f>SUMPRODUCT(CA$57:CA$106,$B$57:$B$106)</f>
        <v>3.6150480694921674E-2</v>
      </c>
      <c r="J42">
        <f>SUMPRODUCT(CM$57:CM$106,$B$57:$B$106)</f>
        <v>2.8409594890205444E-2</v>
      </c>
      <c r="K42">
        <f>SUMPRODUCT(CY$57:CY$106,$B$57:$B$106)</f>
        <v>2.6864292735557991E-2</v>
      </c>
      <c r="L42" s="156">
        <f t="shared" si="55"/>
        <v>2.6864292735557991E-2</v>
      </c>
      <c r="M42" s="156">
        <f t="shared" si="54"/>
        <v>2.6864292735557991E-2</v>
      </c>
      <c r="N42" s="156">
        <f t="shared" si="54"/>
        <v>2.6864292735557991E-2</v>
      </c>
      <c r="O42" s="156">
        <f t="shared" si="54"/>
        <v>2.6864292735557991E-2</v>
      </c>
      <c r="P42" s="156">
        <f t="shared" si="54"/>
        <v>2.6864292735557991E-2</v>
      </c>
      <c r="Q42" s="156">
        <f t="shared" si="54"/>
        <v>2.6864292735557991E-2</v>
      </c>
      <c r="R42" s="156">
        <f t="shared" si="54"/>
        <v>2.6864292735557991E-2</v>
      </c>
      <c r="S42" s="156">
        <f t="shared" si="54"/>
        <v>2.6864292735557991E-2</v>
      </c>
      <c r="T42" s="156">
        <f t="shared" si="54"/>
        <v>2.6864292735557991E-2</v>
      </c>
      <c r="U42" s="156">
        <f t="shared" si="54"/>
        <v>2.6864292735557991E-2</v>
      </c>
      <c r="V42" s="156">
        <f t="shared" si="54"/>
        <v>2.6864292735557991E-2</v>
      </c>
      <c r="W42" s="156">
        <f t="shared" si="54"/>
        <v>2.6864292735557991E-2</v>
      </c>
      <c r="X42" s="156">
        <f t="shared" si="54"/>
        <v>2.6864292735557991E-2</v>
      </c>
      <c r="Y42" s="156">
        <f t="shared" si="54"/>
        <v>2.6864292735557991E-2</v>
      </c>
      <c r="Z42" s="156">
        <f t="shared" si="54"/>
        <v>2.6864292735557991E-2</v>
      </c>
      <c r="AA42" s="156">
        <f t="shared" si="54"/>
        <v>2.6864292735557991E-2</v>
      </c>
      <c r="AB42" s="156">
        <f t="shared" si="54"/>
        <v>2.6864292735557991E-2</v>
      </c>
      <c r="AC42" s="156">
        <f t="shared" si="54"/>
        <v>2.6864292735557991E-2</v>
      </c>
      <c r="AD42" s="156">
        <f t="shared" si="54"/>
        <v>2.6864292735557991E-2</v>
      </c>
      <c r="AE42" s="156">
        <f t="shared" si="54"/>
        <v>2.6864292735557991E-2</v>
      </c>
    </row>
    <row r="43" spans="1:32">
      <c r="B43" s="2" t="s">
        <v>347</v>
      </c>
      <c r="C43">
        <f>SUMPRODUCT(H57:H106,$B$57:$B$106)</f>
        <v>7.04935442730735E-2</v>
      </c>
      <c r="D43">
        <f>SUMPRODUCT(T$57:T$106,$B$57:$B$106)</f>
        <v>6.8375794650691241E-2</v>
      </c>
      <c r="E43">
        <f>SUMPRODUCT(AF$57:AF$106,$B$57:$B$106)</f>
        <v>6.2968882514272337E-2</v>
      </c>
      <c r="F43">
        <f>SUMPRODUCT(AR$57:AR$106,$B$57:$B$106)</f>
        <v>4.9988120633350071E-2</v>
      </c>
      <c r="G43">
        <f>SUMPRODUCT(BD$57:BD$106,$B$57:$B$106)</f>
        <v>4.3897832482192783E-2</v>
      </c>
      <c r="H43">
        <f>SUMPRODUCT(BP$57:BP$106,$B$57:$B$106)</f>
        <v>3.3496793376055586E-2</v>
      </c>
      <c r="I43">
        <f>SUMPRODUCT(CB$57:CB$106,$B$57:$B$106)</f>
        <v>1.9044412223903226E-2</v>
      </c>
      <c r="J43">
        <f>SUMPRODUCT(CN$57:CN$106,$B$57:$B$106)</f>
        <v>1.2139214895940503E-2</v>
      </c>
      <c r="K43">
        <f>SUMPRODUCT(CZ$57:CZ$106,$B$57:$B$106)</f>
        <v>7.5101641184780734E-3</v>
      </c>
      <c r="L43" s="156">
        <f t="shared" si="55"/>
        <v>7.5101641184780734E-3</v>
      </c>
      <c r="M43" s="156">
        <f t="shared" si="54"/>
        <v>7.5101641184780734E-3</v>
      </c>
      <c r="N43" s="156">
        <f t="shared" si="54"/>
        <v>7.5101641184780734E-3</v>
      </c>
      <c r="O43" s="156">
        <f t="shared" si="54"/>
        <v>7.5101641184780734E-3</v>
      </c>
      <c r="P43" s="156">
        <f t="shared" si="54"/>
        <v>7.5101641184780734E-3</v>
      </c>
      <c r="Q43" s="156">
        <f t="shared" si="54"/>
        <v>7.5101641184780734E-3</v>
      </c>
      <c r="R43" s="156">
        <f t="shared" si="54"/>
        <v>7.5101641184780734E-3</v>
      </c>
      <c r="S43" s="156">
        <f t="shared" si="54"/>
        <v>7.5101641184780734E-3</v>
      </c>
      <c r="T43" s="156">
        <f t="shared" si="54"/>
        <v>7.5101641184780734E-3</v>
      </c>
      <c r="U43" s="156">
        <f t="shared" si="54"/>
        <v>7.5101641184780734E-3</v>
      </c>
      <c r="V43" s="156">
        <f t="shared" si="54"/>
        <v>7.5101641184780734E-3</v>
      </c>
      <c r="W43" s="156">
        <f t="shared" si="54"/>
        <v>7.5101641184780734E-3</v>
      </c>
      <c r="X43" s="156">
        <f t="shared" si="54"/>
        <v>7.5101641184780734E-3</v>
      </c>
      <c r="Y43" s="156">
        <f t="shared" si="54"/>
        <v>7.5101641184780734E-3</v>
      </c>
      <c r="Z43" s="156">
        <f t="shared" si="54"/>
        <v>7.5101641184780734E-3</v>
      </c>
      <c r="AA43" s="156">
        <f t="shared" si="54"/>
        <v>7.5101641184780734E-3</v>
      </c>
      <c r="AB43" s="156">
        <f t="shared" si="54"/>
        <v>7.5101641184780734E-3</v>
      </c>
      <c r="AC43" s="156">
        <f t="shared" si="54"/>
        <v>7.5101641184780734E-3</v>
      </c>
      <c r="AD43" s="156">
        <f t="shared" si="54"/>
        <v>7.5101641184780734E-3</v>
      </c>
      <c r="AE43" s="156">
        <f t="shared" si="54"/>
        <v>7.5101641184780734E-3</v>
      </c>
    </row>
    <row r="44" spans="1:32">
      <c r="B44" s="2" t="s">
        <v>99</v>
      </c>
      <c r="C44">
        <f>SUMPRODUCT(I57:I106,$B$57:$B$106)</f>
        <v>4.2472583475246975E-2</v>
      </c>
      <c r="D44">
        <f>SUMPRODUCT(U$57:U$106,$B$57:$B$106)</f>
        <v>4.254083294513436E-2</v>
      </c>
      <c r="E44">
        <f>SUMPRODUCT(AG$57:AG$106,$B$57:$B$106)</f>
        <v>4.2939411094331678E-2</v>
      </c>
      <c r="F44">
        <f>SUMPRODUCT(AS$57:AS$106,$B$57:$B$106)</f>
        <v>4.347016420210404E-2</v>
      </c>
      <c r="G44">
        <f>SUMPRODUCT(BE$57:BE$106,$B$57:$B$106)</f>
        <v>4.1257228643586386E-2</v>
      </c>
      <c r="H44">
        <f>SUMPRODUCT(BQ$57:BQ$106,$B$57:$B$106)</f>
        <v>4.2478828188948173E-2</v>
      </c>
      <c r="I44">
        <f>SUMPRODUCT(CC$57:CC$106,$B$57:$B$106)</f>
        <v>3.6955902884417656E-2</v>
      </c>
      <c r="J44">
        <f>SUMPRODUCT(CO$57:CO$106,$B$57:$B$106)</f>
        <v>3.2927770515565898E-2</v>
      </c>
      <c r="K44">
        <f>SUMPRODUCT(DA$57:DA$106,$B$57:$B$106)</f>
        <v>2.8996103293156564E-2</v>
      </c>
      <c r="L44" s="156">
        <f t="shared" si="55"/>
        <v>2.8996103293156564E-2</v>
      </c>
      <c r="M44" s="156">
        <f t="shared" si="54"/>
        <v>2.8996103293156564E-2</v>
      </c>
      <c r="N44" s="156">
        <f t="shared" si="54"/>
        <v>2.8996103293156564E-2</v>
      </c>
      <c r="O44" s="156">
        <f t="shared" si="54"/>
        <v>2.8996103293156564E-2</v>
      </c>
      <c r="P44" s="156">
        <f t="shared" si="54"/>
        <v>2.8996103293156564E-2</v>
      </c>
      <c r="Q44" s="156">
        <f t="shared" si="54"/>
        <v>2.8996103293156564E-2</v>
      </c>
      <c r="R44" s="156">
        <f t="shared" si="54"/>
        <v>2.8996103293156564E-2</v>
      </c>
      <c r="S44" s="156">
        <f t="shared" si="54"/>
        <v>2.8996103293156564E-2</v>
      </c>
      <c r="T44" s="156">
        <f t="shared" si="54"/>
        <v>2.8996103293156564E-2</v>
      </c>
      <c r="U44" s="156">
        <f t="shared" si="54"/>
        <v>2.8996103293156564E-2</v>
      </c>
      <c r="V44" s="156">
        <f t="shared" si="54"/>
        <v>2.8996103293156564E-2</v>
      </c>
      <c r="W44" s="156">
        <f t="shared" si="54"/>
        <v>2.8996103293156564E-2</v>
      </c>
      <c r="X44" s="156">
        <f t="shared" si="54"/>
        <v>2.8996103293156564E-2</v>
      </c>
      <c r="Y44" s="156">
        <f t="shared" si="54"/>
        <v>2.8996103293156564E-2</v>
      </c>
      <c r="Z44" s="156">
        <f t="shared" si="54"/>
        <v>2.8996103293156564E-2</v>
      </c>
      <c r="AA44" s="156">
        <f t="shared" si="54"/>
        <v>2.8996103293156564E-2</v>
      </c>
      <c r="AB44" s="156">
        <f t="shared" si="54"/>
        <v>2.8996103293156564E-2</v>
      </c>
      <c r="AC44" s="156">
        <f t="shared" si="54"/>
        <v>2.8996103293156564E-2</v>
      </c>
      <c r="AD44" s="156">
        <f t="shared" si="54"/>
        <v>2.8996103293156564E-2</v>
      </c>
      <c r="AE44" s="156">
        <f t="shared" si="54"/>
        <v>2.8996103293156564E-2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1.7590915524516766E-3</v>
      </c>
      <c r="D46">
        <f>SUMPRODUCT(W$57:W$106,$B$57:$B$106)</f>
        <v>3.1561550363068762E-3</v>
      </c>
      <c r="E46">
        <f>SUMPRODUCT(AI$57:AI$106,$B$57:$B$106)</f>
        <v>2.252275066602403E-3</v>
      </c>
      <c r="F46">
        <f>SUMPRODUCT(AU$57:AU$106,$B$57:$B$106)</f>
        <v>1.1429285699592609E-3</v>
      </c>
      <c r="G46">
        <f>SUMPRODUCT(BG$57:BG$106,$B$57:$B$106)</f>
        <v>1.4737301547281261E-3</v>
      </c>
      <c r="H46">
        <f>SUMPRODUCT(BS$57:BS$106,$B$57:$B$106)</f>
        <v>2.4940355300521562E-3</v>
      </c>
      <c r="I46">
        <f>SUMPRODUCT(CE$57:CE$106,$B$57:$B$106)</f>
        <v>2.649422396606154E-3</v>
      </c>
      <c r="J46">
        <f>SUMPRODUCT(CQ$57:CQ$106,$B$57:$B$106)</f>
        <v>2.3690746198695135E-3</v>
      </c>
      <c r="K46">
        <f>SUMPRODUCT(DC$57:DC$106,$B$57:$B$106)</f>
        <v>2.6041848753373055E-3</v>
      </c>
      <c r="L46" s="156">
        <f t="shared" si="55"/>
        <v>2.6041848753373055E-3</v>
      </c>
      <c r="M46" s="156">
        <f t="shared" si="54"/>
        <v>2.6041848753373055E-3</v>
      </c>
      <c r="N46" s="156">
        <f t="shared" si="54"/>
        <v>2.6041848753373055E-3</v>
      </c>
      <c r="O46" s="156">
        <f t="shared" si="54"/>
        <v>2.6041848753373055E-3</v>
      </c>
      <c r="P46" s="156">
        <f t="shared" si="54"/>
        <v>2.6041848753373055E-3</v>
      </c>
      <c r="Q46" s="156">
        <f t="shared" si="54"/>
        <v>2.6041848753373055E-3</v>
      </c>
      <c r="R46" s="156">
        <f t="shared" si="54"/>
        <v>2.6041848753373055E-3</v>
      </c>
      <c r="S46" s="156">
        <f t="shared" si="54"/>
        <v>2.6041848753373055E-3</v>
      </c>
      <c r="T46" s="156">
        <f t="shared" si="54"/>
        <v>2.6041848753373055E-3</v>
      </c>
      <c r="U46" s="156">
        <f t="shared" si="54"/>
        <v>2.6041848753373055E-3</v>
      </c>
      <c r="V46" s="156">
        <f t="shared" si="54"/>
        <v>2.6041848753373055E-3</v>
      </c>
      <c r="W46" s="156">
        <f t="shared" si="54"/>
        <v>2.6041848753373055E-3</v>
      </c>
      <c r="X46" s="156">
        <f t="shared" si="54"/>
        <v>2.6041848753373055E-3</v>
      </c>
      <c r="Y46" s="156">
        <f t="shared" si="54"/>
        <v>2.6041848753373055E-3</v>
      </c>
      <c r="Z46" s="156">
        <f t="shared" si="54"/>
        <v>2.6041848753373055E-3</v>
      </c>
      <c r="AA46" s="156">
        <f t="shared" si="54"/>
        <v>2.6041848753373055E-3</v>
      </c>
      <c r="AB46" s="156">
        <f t="shared" si="54"/>
        <v>2.6041848753373055E-3</v>
      </c>
      <c r="AC46" s="156">
        <f t="shared" si="54"/>
        <v>2.6041848753373055E-3</v>
      </c>
      <c r="AD46" s="156">
        <f t="shared" si="54"/>
        <v>2.6041848753373055E-3</v>
      </c>
      <c r="AE46" s="156">
        <f t="shared" si="54"/>
        <v>2.6041848753373055E-3</v>
      </c>
    </row>
    <row r="47" spans="1:32">
      <c r="B47" s="2" t="s">
        <v>100</v>
      </c>
      <c r="C47">
        <f>SUMPRODUCT(L57:L106,$B$57:$B$106)</f>
        <v>0.39712036064038914</v>
      </c>
      <c r="D47">
        <f>SUMPRODUCT(X$57:X$106,$B$57:$B$106)</f>
        <v>0.40521884582849893</v>
      </c>
      <c r="E47">
        <f>SUMPRODUCT(AJ$57:AJ$106,$B$57:$B$106)</f>
        <v>0.43435919948405566</v>
      </c>
      <c r="F47">
        <f>SUMPRODUCT(AV$57:AV$106,$B$57:$B$106)</f>
        <v>0.47067102965375551</v>
      </c>
      <c r="G47">
        <f>SUMPRODUCT(BH$57:BH$106,$B$57:$B$106)</f>
        <v>0.51101004370062419</v>
      </c>
      <c r="H47">
        <f>SUMPRODUCT(BT$57:BT$106,$B$57:$B$106)</f>
        <v>0.55273278032406425</v>
      </c>
      <c r="I47">
        <f>SUMPRODUCT(CF$57:CF$106,$B$57:$B$106)</f>
        <v>0.63148251198590377</v>
      </c>
      <c r="J47">
        <f>SUMPRODUCT(CR$57:CR$106,$B$57:$B$106)</f>
        <v>0.66123666935255021</v>
      </c>
      <c r="K47">
        <f>SUMPRODUCT(DD$57:DD$106,$B$57:$B$106)</f>
        <v>0.67836217436437418</v>
      </c>
      <c r="L47" s="156">
        <f t="shared" si="55"/>
        <v>0.67836217436437418</v>
      </c>
      <c r="M47" s="156">
        <f t="shared" si="54"/>
        <v>0.67836217436437418</v>
      </c>
      <c r="N47" s="156">
        <f t="shared" si="54"/>
        <v>0.67836217436437418</v>
      </c>
      <c r="O47" s="156">
        <f t="shared" si="54"/>
        <v>0.67836217436437418</v>
      </c>
      <c r="P47" s="156">
        <f t="shared" si="54"/>
        <v>0.67836217436437418</v>
      </c>
      <c r="Q47" s="156">
        <f t="shared" si="54"/>
        <v>0.67836217436437418</v>
      </c>
      <c r="R47" s="156">
        <f t="shared" si="54"/>
        <v>0.67836217436437418</v>
      </c>
      <c r="S47" s="156">
        <f t="shared" si="54"/>
        <v>0.67836217436437418</v>
      </c>
      <c r="T47" s="156">
        <f t="shared" si="54"/>
        <v>0.67836217436437418</v>
      </c>
      <c r="U47" s="156">
        <f t="shared" si="54"/>
        <v>0.67836217436437418</v>
      </c>
      <c r="V47" s="156">
        <f t="shared" si="54"/>
        <v>0.67836217436437418</v>
      </c>
      <c r="W47" s="156">
        <f t="shared" si="54"/>
        <v>0.67836217436437418</v>
      </c>
      <c r="X47" s="156">
        <f t="shared" si="54"/>
        <v>0.67836217436437418</v>
      </c>
      <c r="Y47" s="156">
        <f t="shared" si="54"/>
        <v>0.67836217436437418</v>
      </c>
      <c r="Z47" s="156">
        <f t="shared" si="54"/>
        <v>0.67836217436437418</v>
      </c>
      <c r="AA47" s="156">
        <f t="shared" si="54"/>
        <v>0.67836217436437418</v>
      </c>
      <c r="AB47" s="156">
        <f t="shared" si="54"/>
        <v>0.67836217436437418</v>
      </c>
      <c r="AC47" s="156">
        <f t="shared" si="54"/>
        <v>0.67836217436437418</v>
      </c>
      <c r="AD47" s="156">
        <f t="shared" si="54"/>
        <v>0.67836217436437418</v>
      </c>
      <c r="AE47" s="156">
        <f t="shared" si="54"/>
        <v>0.67836217436437418</v>
      </c>
    </row>
    <row r="48" spans="1:32">
      <c r="B48" s="2" t="s">
        <v>102</v>
      </c>
      <c r="C48">
        <f>SUMPRODUCT(N57:N106,$B$57:$B$106)</f>
        <v>3.8966286344473944E-3</v>
      </c>
      <c r="D48">
        <f>SUMPRODUCT(Z$57:Z$106,$B$57:$B$106)</f>
        <v>7.221655134693904E-3</v>
      </c>
      <c r="E48">
        <f>SUMPRODUCT(AL$57:AL$106,$B$57:$B$106)</f>
        <v>2.3504345880884452E-2</v>
      </c>
      <c r="F48">
        <f>SUMPRODUCT(AX$57:AX$106,$B$57:$B$106)</f>
        <v>3.5253455704784747E-2</v>
      </c>
      <c r="G48">
        <f>SUMPRODUCT(BJ$57:BJ$106,$B$57:$B$106)</f>
        <v>5.3252772873315056E-2</v>
      </c>
      <c r="H48">
        <f>SUMPRODUCT(BV$57:BV$106,$B$57:$B$106)</f>
        <v>5.6364025773067969E-2</v>
      </c>
      <c r="I48">
        <f>SUMPRODUCT(CH$57:CH$106,$B$57:$B$106)</f>
        <v>7.4522025548470927E-2</v>
      </c>
      <c r="J48">
        <f>SUMPRODUCT(CT$57:CT$106,$B$57:$B$106)</f>
        <v>7.3107840771046873E-2</v>
      </c>
      <c r="K48">
        <f>SUMPRODUCT(DF$57:DF$106,$B$57:$B$106)</f>
        <v>7.7888598710285945E-2</v>
      </c>
      <c r="L48" s="156">
        <f t="shared" si="55"/>
        <v>7.7888598710285945E-2</v>
      </c>
      <c r="M48" s="156">
        <f t="shared" si="54"/>
        <v>7.7888598710285945E-2</v>
      </c>
      <c r="N48" s="156">
        <f t="shared" si="54"/>
        <v>7.7888598710285945E-2</v>
      </c>
      <c r="O48" s="156">
        <f t="shared" si="54"/>
        <v>7.7888598710285945E-2</v>
      </c>
      <c r="P48" s="156">
        <f t="shared" si="54"/>
        <v>7.7888598710285945E-2</v>
      </c>
      <c r="Q48" s="156">
        <f t="shared" si="54"/>
        <v>7.7888598710285945E-2</v>
      </c>
      <c r="R48" s="156">
        <f t="shared" si="54"/>
        <v>7.7888598710285945E-2</v>
      </c>
      <c r="S48" s="156">
        <f t="shared" si="54"/>
        <v>7.7888598710285945E-2</v>
      </c>
      <c r="T48" s="156">
        <f t="shared" si="54"/>
        <v>7.7888598710285945E-2</v>
      </c>
      <c r="U48" s="156">
        <f t="shared" si="54"/>
        <v>7.7888598710285945E-2</v>
      </c>
      <c r="V48" s="156">
        <f t="shared" si="54"/>
        <v>7.7888598710285945E-2</v>
      </c>
      <c r="W48" s="156">
        <f t="shared" si="54"/>
        <v>7.7888598710285945E-2</v>
      </c>
      <c r="X48" s="156">
        <f t="shared" si="54"/>
        <v>7.7888598710285945E-2</v>
      </c>
      <c r="Y48" s="156">
        <f t="shared" si="54"/>
        <v>7.7888598710285945E-2</v>
      </c>
      <c r="Z48" s="156">
        <f t="shared" si="54"/>
        <v>7.7888598710285945E-2</v>
      </c>
      <c r="AA48" s="156">
        <f t="shared" si="54"/>
        <v>7.7888598710285945E-2</v>
      </c>
      <c r="AB48" s="156">
        <f t="shared" si="54"/>
        <v>7.7888598710285945E-2</v>
      </c>
      <c r="AC48" s="156">
        <f t="shared" si="54"/>
        <v>7.7888598710285945E-2</v>
      </c>
      <c r="AD48" s="156">
        <f t="shared" si="54"/>
        <v>7.7888598710285945E-2</v>
      </c>
      <c r="AE48" s="156">
        <f t="shared" si="54"/>
        <v>7.7888598710285945E-2</v>
      </c>
    </row>
    <row r="49" spans="1:110">
      <c r="B49" s="1"/>
    </row>
    <row r="50" spans="1:110">
      <c r="B50" s="1"/>
      <c r="C50" s="160">
        <f>SUM(C39:C48)</f>
        <v>0.99999999999999978</v>
      </c>
      <c r="D50" s="160">
        <f>SUM(D39:D48)</f>
        <v>0.99999999999999967</v>
      </c>
      <c r="E50" s="160">
        <f>SUM(E39:E48)</f>
        <v>0.99999999999999978</v>
      </c>
      <c r="F50" s="160">
        <f>SUM(F39:F48)</f>
        <v>0.99999999999999967</v>
      </c>
      <c r="G50" s="160">
        <f t="shared" ref="G50:K50" si="56">SUM(G39:G48)</f>
        <v>0.99999999999999989</v>
      </c>
      <c r="H50" s="160">
        <f t="shared" si="56"/>
        <v>0.99999999999999989</v>
      </c>
      <c r="I50" s="160">
        <f t="shared" si="56"/>
        <v>0.99999999999999978</v>
      </c>
      <c r="J50" s="160">
        <f t="shared" si="56"/>
        <v>0.99999999999999978</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0.49914209985418201</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0.1083564792689888</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0.21821930446233187</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0.11897143708720312</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5.5310679327294082E-2</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4732891</v>
      </c>
      <c r="D2" s="91">
        <f>SUMIFS('EIA_State Elec Profiles'!$D:$D,'EIA_State Elec Profiles'!$A:$A,About!$B$1,'EIA_State Elec Profiles'!$B:$B,$A2)</f>
        <v>3654184</v>
      </c>
      <c r="E2" s="91">
        <f>SUMIFS('EIA_State Elec Profiles'!$C:$C,'EIA_State Elec Profiles'!$A:$A,About!$B$1,'EIA_State Elec Profiles'!$B:$B,$A2)</f>
        <v>3400152</v>
      </c>
      <c r="F2" s="91">
        <f>E2</f>
        <v>3400152</v>
      </c>
      <c r="G2" s="91">
        <f t="shared" ref="G2:AH2" si="0">F2</f>
        <v>3400152</v>
      </c>
      <c r="H2" s="91">
        <f t="shared" si="0"/>
        <v>3400152</v>
      </c>
      <c r="I2" s="91">
        <f t="shared" si="0"/>
        <v>3400152</v>
      </c>
      <c r="J2" s="91">
        <f t="shared" si="0"/>
        <v>3400152</v>
      </c>
      <c r="K2" s="91">
        <f t="shared" si="0"/>
        <v>3400152</v>
      </c>
      <c r="L2" s="91">
        <f t="shared" si="0"/>
        <v>3400152</v>
      </c>
      <c r="M2" s="91">
        <f t="shared" si="0"/>
        <v>3400152</v>
      </c>
      <c r="N2" s="91">
        <f t="shared" si="0"/>
        <v>3400152</v>
      </c>
      <c r="O2" s="91">
        <f t="shared" si="0"/>
        <v>3400152</v>
      </c>
      <c r="P2" s="91">
        <f t="shared" si="0"/>
        <v>3400152</v>
      </c>
      <c r="Q2" s="91">
        <f t="shared" si="0"/>
        <v>3400152</v>
      </c>
      <c r="R2" s="91">
        <f t="shared" si="0"/>
        <v>3400152</v>
      </c>
      <c r="S2" s="91">
        <f t="shared" si="0"/>
        <v>3400152</v>
      </c>
      <c r="T2" s="91">
        <f t="shared" si="0"/>
        <v>3400152</v>
      </c>
      <c r="U2" s="91">
        <f t="shared" si="0"/>
        <v>3400152</v>
      </c>
      <c r="V2" s="91">
        <f t="shared" si="0"/>
        <v>3400152</v>
      </c>
      <c r="W2" s="91">
        <f t="shared" si="0"/>
        <v>3400152</v>
      </c>
      <c r="X2" s="91">
        <f t="shared" si="0"/>
        <v>3400152</v>
      </c>
      <c r="Y2" s="91">
        <f t="shared" si="0"/>
        <v>3400152</v>
      </c>
      <c r="Z2" s="91">
        <f t="shared" si="0"/>
        <v>3400152</v>
      </c>
      <c r="AA2" s="91">
        <f t="shared" si="0"/>
        <v>3400152</v>
      </c>
      <c r="AB2" s="91">
        <f t="shared" si="0"/>
        <v>3400152</v>
      </c>
      <c r="AC2" s="91">
        <f t="shared" si="0"/>
        <v>3400152</v>
      </c>
      <c r="AD2" s="91">
        <f t="shared" si="0"/>
        <v>3400152</v>
      </c>
      <c r="AE2" s="91">
        <f t="shared" si="0"/>
        <v>3400152</v>
      </c>
      <c r="AF2" s="91">
        <f t="shared" si="0"/>
        <v>3400152</v>
      </c>
      <c r="AG2" s="91">
        <f t="shared" si="0"/>
        <v>3400152</v>
      </c>
      <c r="AH2" s="91">
        <f t="shared" si="0"/>
        <v>3400152</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3654184</v>
      </c>
      <c r="C2">
        <f>exports!E2</f>
        <v>3400152</v>
      </c>
      <c r="D2">
        <f>exports!F2</f>
        <v>3400152</v>
      </c>
      <c r="E2">
        <f>exports!G2</f>
        <v>3400152</v>
      </c>
      <c r="F2">
        <f>exports!H2</f>
        <v>3400152</v>
      </c>
      <c r="G2">
        <f>exports!I2</f>
        <v>3400152</v>
      </c>
      <c r="H2">
        <f>exports!J2</f>
        <v>3400152</v>
      </c>
      <c r="I2">
        <f>exports!K2</f>
        <v>3400152</v>
      </c>
      <c r="J2">
        <f>exports!L2</f>
        <v>3400152</v>
      </c>
      <c r="K2">
        <f>exports!M2</f>
        <v>3400152</v>
      </c>
      <c r="L2">
        <f>exports!N2</f>
        <v>3400152</v>
      </c>
      <c r="M2">
        <f>exports!O2</f>
        <v>3400152</v>
      </c>
      <c r="N2">
        <f>exports!P2</f>
        <v>3400152</v>
      </c>
      <c r="O2">
        <f>exports!Q2</f>
        <v>3400152</v>
      </c>
      <c r="P2">
        <f>exports!R2</f>
        <v>3400152</v>
      </c>
      <c r="Q2">
        <f>exports!S2</f>
        <v>3400152</v>
      </c>
      <c r="R2">
        <f>exports!T2</f>
        <v>3400152</v>
      </c>
      <c r="S2">
        <f>exports!U2</f>
        <v>3400152</v>
      </c>
      <c r="T2">
        <f>exports!V2</f>
        <v>3400152</v>
      </c>
      <c r="U2">
        <f>exports!W2</f>
        <v>3400152</v>
      </c>
      <c r="V2">
        <f>exports!X2</f>
        <v>3400152</v>
      </c>
      <c r="W2">
        <f>exports!Y2</f>
        <v>3400152</v>
      </c>
      <c r="X2">
        <f>exports!Z2</f>
        <v>3400152</v>
      </c>
      <c r="Y2">
        <f>exports!AA2</f>
        <v>3400152</v>
      </c>
      <c r="Z2">
        <f>exports!AB2</f>
        <v>3400152</v>
      </c>
      <c r="AA2">
        <f>exports!AC2</f>
        <v>3400152</v>
      </c>
      <c r="AB2">
        <f>exports!AD2</f>
        <v>3400152</v>
      </c>
      <c r="AC2">
        <f>exports!AE2</f>
        <v>3400152</v>
      </c>
      <c r="AD2">
        <f>exports!AF2</f>
        <v>3400152</v>
      </c>
      <c r="AE2">
        <f>exports!AG2</f>
        <v>3400152</v>
      </c>
      <c r="AF2">
        <f>exports!AH2</f>
        <v>3400152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44.896448811381845</v>
      </c>
      <c r="C2" s="12">
        <f>SUMIFS('State Generation Costs Calcs'!C105:C155,'State Generation Costs Calcs'!$A$105:$A$155,About!$B$2)*About!$A$59</f>
        <v>44.020929870721993</v>
      </c>
      <c r="D2" s="12">
        <f>SUMIFS('State Generation Costs Calcs'!D105:D155,'State Generation Costs Calcs'!$A$105:$A$155,About!$B$2)*About!$A$59</f>
        <v>43.203202080563528</v>
      </c>
      <c r="E2" s="12">
        <f>SUMIFS('State Generation Costs Calcs'!E105:E155,'State Generation Costs Calcs'!$A$105:$A$155,About!$B$2)*About!$A$59</f>
        <v>42.530729954283515</v>
      </c>
      <c r="F2" s="12">
        <f>SUMIFS('State Generation Costs Calcs'!F105:F155,'State Generation Costs Calcs'!$A$105:$A$155,About!$B$2)*About!$A$59</f>
        <v>42.346165989471217</v>
      </c>
      <c r="G2" s="12">
        <f>SUMIFS('State Generation Costs Calcs'!G105:G155,'State Generation Costs Calcs'!$A$105:$A$155,About!$B$2)*About!$A$59</f>
        <v>42.404387664609615</v>
      </c>
      <c r="H2" s="12">
        <f>SUMIFS('State Generation Costs Calcs'!H105:H155,'State Generation Costs Calcs'!$A$105:$A$155,About!$B$2)*About!$A$59</f>
        <v>42.806965689811371</v>
      </c>
      <c r="I2" s="12">
        <f>SUMIFS('State Generation Costs Calcs'!I105:I155,'State Generation Costs Calcs'!$A$105:$A$155,About!$B$2)*About!$A$59</f>
        <v>43.17148029148774</v>
      </c>
      <c r="J2" s="12">
        <f>SUMIFS('State Generation Costs Calcs'!J105:J155,'State Generation Costs Calcs'!$A$105:$A$155,About!$B$2)*About!$A$59</f>
        <v>42.977876749370083</v>
      </c>
      <c r="K2" s="12">
        <f>SUMIFS('State Generation Costs Calcs'!K105:K155,'State Generation Costs Calcs'!$A$105:$A$155,About!$B$2)*About!$A$59</f>
        <v>42.413112678011714</v>
      </c>
      <c r="L2" s="12">
        <f>SUMIFS('State Generation Costs Calcs'!L105:L155,'State Generation Costs Calcs'!$A$105:$A$155,About!$B$2)*About!$A$59</f>
        <v>41.764836484882927</v>
      </c>
      <c r="M2" s="12">
        <f>SUMIFS('State Generation Costs Calcs'!M105:M155,'State Generation Costs Calcs'!$A$105:$A$155,About!$B$2)*About!$A$59</f>
        <v>41.195733372788609</v>
      </c>
      <c r="N2" s="12">
        <f>SUMIFS('State Generation Costs Calcs'!N105:N155,'State Generation Costs Calcs'!$A$105:$A$155,About!$B$2)*About!$A$59</f>
        <v>40.593183876495772</v>
      </c>
      <c r="O2" s="12">
        <f>SUMIFS('State Generation Costs Calcs'!O105:O155,'State Generation Costs Calcs'!$A$105:$A$155,About!$B$2)*About!$A$59</f>
        <v>40.275584015211322</v>
      </c>
      <c r="P2" s="12">
        <f>SUMIFS('State Generation Costs Calcs'!P105:P155,'State Generation Costs Calcs'!$A$105:$A$155,About!$B$2)*About!$A$59</f>
        <v>40.196566665055371</v>
      </c>
      <c r="Q2" s="12">
        <f>SUMIFS('State Generation Costs Calcs'!Q105:Q155,'State Generation Costs Calcs'!$A$105:$A$155,About!$B$2)*About!$A$59</f>
        <v>39.83334281236472</v>
      </c>
      <c r="R2" s="12">
        <f>SUMIFS('State Generation Costs Calcs'!R105:R155,'State Generation Costs Calcs'!$A$105:$A$155,About!$B$2)*About!$A$59</f>
        <v>39.392920924497538</v>
      </c>
      <c r="S2" s="12">
        <f>SUMIFS('State Generation Costs Calcs'!S105:S155,'State Generation Costs Calcs'!$A$105:$A$155,About!$B$2)*About!$A$59</f>
        <v>39.079817772901393</v>
      </c>
      <c r="T2" s="12">
        <f>SUMIFS('State Generation Costs Calcs'!T105:T155,'State Generation Costs Calcs'!$A$105:$A$155,About!$B$2)*About!$A$59</f>
        <v>38.950280569448452</v>
      </c>
      <c r="U2" s="12">
        <f>SUMIFS('State Generation Costs Calcs'!U105:U155,'State Generation Costs Calcs'!$A$105:$A$155,About!$B$2)*About!$A$59</f>
        <v>38.842920212757733</v>
      </c>
      <c r="V2" s="12">
        <f>SUMIFS('State Generation Costs Calcs'!V105:V155,'State Generation Costs Calcs'!$A$105:$A$155,About!$B$2)*About!$A$59</f>
        <v>38.43339332841871</v>
      </c>
      <c r="W2" s="12">
        <f>SUMIFS('State Generation Costs Calcs'!W105:W155,'State Generation Costs Calcs'!$A$105:$A$155,About!$B$2)*About!$A$59</f>
        <v>38.057979156806674</v>
      </c>
      <c r="X2" s="12">
        <f>SUMIFS('State Generation Costs Calcs'!X105:X155,'State Generation Costs Calcs'!$A$105:$A$155,About!$B$2)*About!$A$59</f>
        <v>37.845202803679172</v>
      </c>
      <c r="Y2" s="12">
        <f>SUMIFS('State Generation Costs Calcs'!Y105:Y155,'State Generation Costs Calcs'!$A$105:$A$155,About!$B$2)*About!$A$59</f>
        <v>37.606297382280324</v>
      </c>
      <c r="Z2" s="12">
        <f>SUMIFS('State Generation Costs Calcs'!Z105:Z155,'State Generation Costs Calcs'!$A$105:$A$155,About!$B$2)*About!$A$59</f>
        <v>37.466855748232028</v>
      </c>
      <c r="AA2" s="12">
        <f>SUMIFS('State Generation Costs Calcs'!AA105:AA155,'State Generation Costs Calcs'!$A$105:$A$155,About!$B$2)*About!$A$59</f>
        <v>37.366735104097735</v>
      </c>
      <c r="AB2" s="12">
        <f>SUMIFS('State Generation Costs Calcs'!AB105:AB155,'State Generation Costs Calcs'!$A$105:$A$155,About!$B$2)*About!$A$59</f>
        <v>37.21571196500696</v>
      </c>
      <c r="AC2" s="12">
        <f>SUMIFS('State Generation Costs Calcs'!AC105:AC155,'State Generation Costs Calcs'!$A$105:$A$155,About!$B$2)*About!$A$59</f>
        <v>37.219548206321363</v>
      </c>
      <c r="AD2" s="12">
        <f>SUMIFS('State Generation Costs Calcs'!AD105:AD155,'State Generation Costs Calcs'!$A$105:$A$155,About!$B$2)*About!$A$59</f>
        <v>37.256593329998132</v>
      </c>
      <c r="AE2" s="12">
        <f>SUMIFS('State Generation Costs Calcs'!AE105:AE155,'State Generation Costs Calcs'!$A$105:$A$155,About!$B$2)*About!$A$59</f>
        <v>37.212547821829581</v>
      </c>
      <c r="AF2" s="12">
        <f>SUMIFS('State Generation Costs Calcs'!AF105:AF155,'State Generation Costs Calcs'!$A$105:$A$155,About!$B$2)*About!$A$59</f>
        <v>37.191790215736447</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44.896448811381845</v>
      </c>
      <c r="C2" s="12">
        <f>SUMIFS('State Generation Costs Calcs'!C105:C155,'State Generation Costs Calcs'!$A$105:$A$155,About!$B$2)*About!$A$59</f>
        <v>44.020929870721993</v>
      </c>
      <c r="D2" s="12">
        <f>SUMIFS('State Generation Costs Calcs'!D105:D155,'State Generation Costs Calcs'!$A$105:$A$155,About!$B$2)*About!$A$59</f>
        <v>43.203202080563528</v>
      </c>
      <c r="E2" s="12">
        <f>SUMIFS('State Generation Costs Calcs'!E105:E155,'State Generation Costs Calcs'!$A$105:$A$155,About!$B$2)*About!$A$59</f>
        <v>42.530729954283515</v>
      </c>
      <c r="F2" s="12">
        <f>SUMIFS('State Generation Costs Calcs'!F105:F155,'State Generation Costs Calcs'!$A$105:$A$155,About!$B$2)*About!$A$59</f>
        <v>42.346165989471217</v>
      </c>
      <c r="G2" s="12">
        <f>SUMIFS('State Generation Costs Calcs'!G105:G155,'State Generation Costs Calcs'!$A$105:$A$155,About!$B$2)*About!$A$59</f>
        <v>42.404387664609615</v>
      </c>
      <c r="H2" s="12">
        <f>SUMIFS('State Generation Costs Calcs'!H105:H155,'State Generation Costs Calcs'!$A$105:$A$155,About!$B$2)*About!$A$59</f>
        <v>42.806965689811371</v>
      </c>
      <c r="I2" s="12">
        <f>SUMIFS('State Generation Costs Calcs'!I105:I155,'State Generation Costs Calcs'!$A$105:$A$155,About!$B$2)*About!$A$59</f>
        <v>43.17148029148774</v>
      </c>
      <c r="J2" s="12">
        <f>SUMIFS('State Generation Costs Calcs'!J105:J155,'State Generation Costs Calcs'!$A$105:$A$155,About!$B$2)*About!$A$59</f>
        <v>42.977876749370083</v>
      </c>
      <c r="K2" s="12">
        <f>SUMIFS('State Generation Costs Calcs'!K105:K155,'State Generation Costs Calcs'!$A$105:$A$155,About!$B$2)*About!$A$59</f>
        <v>42.413112678011714</v>
      </c>
      <c r="L2" s="12">
        <f>SUMIFS('State Generation Costs Calcs'!L105:L155,'State Generation Costs Calcs'!$A$105:$A$155,About!$B$2)*About!$A$59</f>
        <v>41.764836484882927</v>
      </c>
      <c r="M2" s="12">
        <f>SUMIFS('State Generation Costs Calcs'!M105:M155,'State Generation Costs Calcs'!$A$105:$A$155,About!$B$2)*About!$A$59</f>
        <v>41.195733372788609</v>
      </c>
      <c r="N2" s="12">
        <f>SUMIFS('State Generation Costs Calcs'!N105:N155,'State Generation Costs Calcs'!$A$105:$A$155,About!$B$2)*About!$A$59</f>
        <v>40.593183876495772</v>
      </c>
      <c r="O2" s="12">
        <f>SUMIFS('State Generation Costs Calcs'!O105:O155,'State Generation Costs Calcs'!$A$105:$A$155,About!$B$2)*About!$A$59</f>
        <v>40.275584015211322</v>
      </c>
      <c r="P2" s="12">
        <f>SUMIFS('State Generation Costs Calcs'!P105:P155,'State Generation Costs Calcs'!$A$105:$A$155,About!$B$2)*About!$A$59</f>
        <v>40.196566665055371</v>
      </c>
      <c r="Q2" s="12">
        <f>SUMIFS('State Generation Costs Calcs'!Q105:Q155,'State Generation Costs Calcs'!$A$105:$A$155,About!$B$2)*About!$A$59</f>
        <v>39.83334281236472</v>
      </c>
      <c r="R2" s="12">
        <f>SUMIFS('State Generation Costs Calcs'!R105:R155,'State Generation Costs Calcs'!$A$105:$A$155,About!$B$2)*About!$A$59</f>
        <v>39.392920924497538</v>
      </c>
      <c r="S2" s="12">
        <f>SUMIFS('State Generation Costs Calcs'!S105:S155,'State Generation Costs Calcs'!$A$105:$A$155,About!$B$2)*About!$A$59</f>
        <v>39.079817772901393</v>
      </c>
      <c r="T2" s="12">
        <f>SUMIFS('State Generation Costs Calcs'!T105:T155,'State Generation Costs Calcs'!$A$105:$A$155,About!$B$2)*About!$A$59</f>
        <v>38.950280569448452</v>
      </c>
      <c r="U2" s="12">
        <f>SUMIFS('State Generation Costs Calcs'!U105:U155,'State Generation Costs Calcs'!$A$105:$A$155,About!$B$2)*About!$A$59</f>
        <v>38.842920212757733</v>
      </c>
      <c r="V2" s="12">
        <f>SUMIFS('State Generation Costs Calcs'!V105:V155,'State Generation Costs Calcs'!$A$105:$A$155,About!$B$2)*About!$A$59</f>
        <v>38.43339332841871</v>
      </c>
      <c r="W2" s="12">
        <f>SUMIFS('State Generation Costs Calcs'!W105:W155,'State Generation Costs Calcs'!$A$105:$A$155,About!$B$2)*About!$A$59</f>
        <v>38.057979156806674</v>
      </c>
      <c r="X2" s="12">
        <f>SUMIFS('State Generation Costs Calcs'!X105:X155,'State Generation Costs Calcs'!$A$105:$A$155,About!$B$2)*About!$A$59</f>
        <v>37.845202803679172</v>
      </c>
      <c r="Y2" s="12">
        <f>SUMIFS('State Generation Costs Calcs'!Y105:Y155,'State Generation Costs Calcs'!$A$105:$A$155,About!$B$2)*About!$A$59</f>
        <v>37.606297382280324</v>
      </c>
      <c r="Z2" s="12">
        <f>SUMIFS('State Generation Costs Calcs'!Z105:Z155,'State Generation Costs Calcs'!$A$105:$A$155,About!$B$2)*About!$A$59</f>
        <v>37.466855748232028</v>
      </c>
      <c r="AA2" s="12">
        <f>SUMIFS('State Generation Costs Calcs'!AA105:AA155,'State Generation Costs Calcs'!$A$105:$A$155,About!$B$2)*About!$A$59</f>
        <v>37.366735104097735</v>
      </c>
      <c r="AB2" s="12">
        <f>SUMIFS('State Generation Costs Calcs'!AB105:AB155,'State Generation Costs Calcs'!$A$105:$A$155,About!$B$2)*About!$A$59</f>
        <v>37.21571196500696</v>
      </c>
      <c r="AC2" s="12">
        <f>SUMIFS('State Generation Costs Calcs'!AC105:AC155,'State Generation Costs Calcs'!$A$105:$A$155,About!$B$2)*About!$A$59</f>
        <v>37.219548206321363</v>
      </c>
      <c r="AD2" s="12">
        <f>SUMIFS('State Generation Costs Calcs'!AD105:AD155,'State Generation Costs Calcs'!$A$105:$A$155,About!$B$2)*About!$A$59</f>
        <v>37.256593329998132</v>
      </c>
      <c r="AE2" s="12">
        <f>SUMIFS('State Generation Costs Calcs'!AE105:AE155,'State Generation Costs Calcs'!$A$105:$A$155,About!$B$2)*About!$A$59</f>
        <v>37.212547821829581</v>
      </c>
      <c r="AF2" s="12">
        <f>SUMIFS('State Generation Costs Calcs'!AF105:AF155,'State Generation Costs Calcs'!$A$105:$A$155,About!$B$2)*About!$A$59</f>
        <v>37.191790215736447</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2023-11-07T19:22:24Z</dcterms:modified>
</cp:coreProperties>
</file>