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E\webappdata\"/>
    </mc:Choice>
  </mc:AlternateContent>
  <xr:revisionPtr revIDLastSave="0" documentId="8_{F0B3EE1F-3EB3-4C11-ACD2-4CD549B0EBDF}"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<sst xmlns="http://schemas.openxmlformats.org/spreadsheetml/2006/main" count="39510" uniqueCount="4474">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</sst>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4058</v>
      </c>
      <c r="C1" s="391">
        <v>46273</v>
      </c>
      <c r="G1" s="392" t="s">
        <v>4001</v>
      </c>
      <c r="H1" s="392" t="s">
        <v>4002</v>
      </c>
    </row>
    <row r="2" spans="1:8" x14ac:dyDescent="0.25">
      <c r="B2" t="str">
        <f>_xlfn.XLOOKUP(B1,H:H,G:G,0,0,1)</f>
        <v>NE</v>
      </c>
      <c r="C2" t="str">
        <f>_xlfn.XLOOKUP(B2,G:G, H:H, 0,0,1)</f>
        <v>Nebraska</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NE</v>
      </c>
      <c r="C1" s="431">
        <f>SUM(C4:C87)</f>
        <v>33.124798398529506</v>
      </c>
      <c r="D1" s="431">
        <f t="shared" ref="D1:AG1" si="0">SUM(D4:D87)</f>
        <v>34.233438547039995</v>
      </c>
      <c r="E1" s="431">
        <f t="shared" si="0"/>
        <v>32.999469890539096</v>
      </c>
      <c r="F1" s="431">
        <f t="shared" si="0"/>
        <v>36.512686403319897</v>
      </c>
      <c r="G1" s="431">
        <f t="shared" si="0"/>
        <v>36.646440905284415</v>
      </c>
      <c r="H1" s="431">
        <f t="shared" si="0"/>
        <v>39.5466187650633</v>
      </c>
      <c r="I1" s="431">
        <f t="shared" si="0"/>
        <v>40.071163897278709</v>
      </c>
      <c r="J1" s="431">
        <f t="shared" si="0"/>
        <v>41.022669240458306</v>
      </c>
      <c r="K1" s="431">
        <f t="shared" si="0"/>
        <v>43.318304666512802</v>
      </c>
      <c r="L1" s="431">
        <f t="shared" si="0"/>
        <v>41.913256980046896</v>
      </c>
      <c r="M1" s="431">
        <f t="shared" si="0"/>
        <v>43.386028975658206</v>
      </c>
      <c r="N1" s="431">
        <f t="shared" si="0"/>
        <v>45.420089707226794</v>
      </c>
      <c r="O1" s="431">
        <f t="shared" si="0"/>
        <v>44.790923563110894</v>
      </c>
      <c r="P1" s="431">
        <f t="shared" si="0"/>
        <v>45.948449619135786</v>
      </c>
      <c r="Q1" s="431">
        <f t="shared" si="0"/>
        <v>45.568263062624503</v>
      </c>
      <c r="R1" s="431">
        <f t="shared" si="0"/>
        <v>45.755999727921498</v>
      </c>
      <c r="S1" s="431">
        <f t="shared" si="0"/>
        <v>46.605020382577301</v>
      </c>
      <c r="T1" s="431">
        <f t="shared" si="0"/>
        <v>47.091075456611598</v>
      </c>
      <c r="U1" s="431">
        <f t="shared" si="0"/>
        <v>48.751501990975804</v>
      </c>
      <c r="V1" s="431">
        <f t="shared" si="0"/>
        <v>49.320737359907582</v>
      </c>
      <c r="W1" s="431">
        <f t="shared" si="0"/>
        <v>49.908370927341196</v>
      </c>
      <c r="X1" s="431">
        <f t="shared" si="0"/>
        <v>52.833502428675203</v>
      </c>
      <c r="Y1" s="431">
        <f t="shared" si="0"/>
        <v>50.964629551672019</v>
      </c>
      <c r="Z1" s="431">
        <f t="shared" si="0"/>
        <v>54.015953399241013</v>
      </c>
      <c r="AA1" s="431">
        <f t="shared" si="0"/>
        <v>52.68192671385119</v>
      </c>
      <c r="AB1" s="431">
        <f t="shared" si="0"/>
        <v>51.1593983241982</v>
      </c>
      <c r="AC1" s="431">
        <f t="shared" si="0"/>
        <v>49.117933055170383</v>
      </c>
      <c r="AD1" s="431">
        <f t="shared" si="0"/>
        <v>48.185367056155307</v>
      </c>
      <c r="AE1" s="431">
        <f t="shared" si="0"/>
        <v>52.407850372858888</v>
      </c>
      <c r="AF1" s="431">
        <f t="shared" si="0"/>
        <v>50.513811431373199</v>
      </c>
      <c r="AG1" s="431">
        <f t="shared" si="0"/>
        <v>46.752873161672007</v>
      </c>
      <c r="AH1" s="431">
        <f>SUM(AH4:AH87)</f>
        <v>47.675334816415003</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435" t="s">
        <v>2216</v>
      </c>
      <c r="B5" s="436" t="s">
        <v>4223</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435" t="s">
        <v>2216</v>
      </c>
      <c r="B6" s="436" t="s">
        <v>4227</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435" t="s">
        <v>2216</v>
      </c>
      <c r="B7" s="436" t="s">
        <v>4229</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435" t="s">
        <v>2216</v>
      </c>
      <c r="B8" s="436" t="s">
        <v>4231</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435" t="s">
        <v>2216</v>
      </c>
      <c r="B9" s="436" t="s">
        <v>4241</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435" t="s">
        <v>2216</v>
      </c>
      <c r="B10" s="436" t="s">
        <v>4250</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435" t="s">
        <v>2216</v>
      </c>
      <c r="B11" s="436" t="s">
        <v>4245</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435" t="s">
        <v>2216</v>
      </c>
      <c r="B12" s="436" t="s">
        <v>4256</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435" t="s">
        <v>2216</v>
      </c>
      <c r="B17" s="436" t="s">
        <v>4258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435" t="s">
        <v>2216</v>
      </c>
      <c r="B23" s="436" t="s">
        <v>4266</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435" t="s">
        <v>2216</v>
      </c>
      <c r="B27" s="436" t="s">
        <v>4284</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435" t="s">
        <v>2216</v>
      </c>
      <c r="B30" s="436" t="s">
        <v>4291</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37">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37">
        <f>SUMIFS('EPA Export Aggregation'!R:R,'EPA Export Aggregation'!$A:$A,$B33,'EPA Export Aggregation'!$D:$D,$A$1)*IF($A33="CH4",About!$D$58,IF($A33="N2O",About!$D$59,1))</f>
        <v>0.1466403333163</v>
      </c>
      <c r="P33" s="437">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8.2021489394299998E-2</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0.27991124355930003</v>
      </c>
      <c r="AD33" s="437">
        <f>SUMIFS('EPA Export Aggregation'!AG:AG,'EPA Export Aggregation'!$A:$A,$B33,'EPA Export Aggregation'!$D:$D,$A$1)*IF($A33="CH4",About!$D$58,IF($A33="N2O",About!$D$59,1))</f>
        <v>0</v>
      </c>
      <c r="AE33" s="437">
        <f>SUMIFS('EPA Export Aggregation'!AH:AH,'EPA Export Aggregation'!$A:$A,$B33,'EPA Export Aggregation'!$D:$D,$A$1)*IF($A33="CH4",About!$D$58,IF($A33="N2O",About!$D$59,1))</f>
        <v>1.16990677831E-2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2026-09-08T15:18:34Z</dcterms:modified>
</cp:coreProperties>
</file>