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NE\webappdata\"/>
    </mc:Choice>
  </mc:AlternateContent>
  <xr:revisionPtr revIDLastSave="0" documentId="8_{17D341E5-FD9F-4C79-9AA9-1E4081E2827C}"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O2024" i="31"/>
  <c r="N2024" i="31"/>
  <c r="M2024" i="31"/>
  <c r="L2024" i="31"/>
  <c r="K2024" i="31"/>
  <c r="J2024" i="31"/>
  <c r="B2024" i="31"/>
  <c r="A2024" i="31"/>
  <c r="R2023" i="31"/>
  <c r="Q2023" i="31"/>
  <c r="O2023" i="31"/>
  <c r="N2023" i="31"/>
  <c r="M2023" i="31"/>
  <c r="L2023" i="31"/>
  <c r="K2023" i="31"/>
  <c r="J2023" i="31"/>
  <c r="B2023" i="31"/>
  <c r="A2023" i="31"/>
  <c r="R2022" i="31"/>
  <c r="Q2022" i="31"/>
  <c r="O2022" i="31"/>
  <c r="N2022" i="31"/>
  <c r="M2022" i="31"/>
  <c r="L2022" i="31"/>
  <c r="K2022" i="31"/>
  <c r="J2022" i="31"/>
  <c r="B2022" i="31"/>
  <c r="A2022" i="31"/>
  <c r="R2021" i="31"/>
  <c r="Q2021" i="31"/>
  <c r="O2021" i="31"/>
  <c r="N2021" i="31"/>
  <c r="M2021" i="31"/>
  <c r="L2021" i="31"/>
  <c r="K2021" i="31"/>
  <c r="J2021" i="31"/>
  <c r="B2021" i="31"/>
  <c r="A2021" i="31"/>
  <c r="R2020" i="31"/>
  <c r="Q2020" i="31"/>
  <c r="O2020" i="31"/>
  <c r="N2020" i="31"/>
  <c r="M2020" i="31"/>
  <c r="L2020" i="31"/>
  <c r="K2020" i="31"/>
  <c r="J2020" i="31"/>
  <c r="B2020" i="31"/>
  <c r="A2020" i="31"/>
  <c r="R2019" i="31"/>
  <c r="Q2019" i="31"/>
  <c r="O2019" i="31"/>
  <c r="N2019" i="31"/>
  <c r="M2019" i="31"/>
  <c r="L2019" i="31"/>
  <c r="K2019" i="31"/>
  <c r="J2019" i="31"/>
  <c r="B2019" i="31"/>
  <c r="A2019" i="31"/>
  <c r="R2018" i="31"/>
  <c r="Q2018" i="31"/>
  <c r="O2018" i="31"/>
  <c r="N2018" i="31"/>
  <c r="M2018" i="31"/>
  <c r="L2018" i="31"/>
  <c r="K2018" i="31"/>
  <c r="J2018" i="31"/>
  <c r="B2018" i="31"/>
  <c r="A2018" i="31"/>
  <c r="R2017" i="31"/>
  <c r="Q2017" i="31"/>
  <c r="O2017" i="31"/>
  <c r="N2017" i="31"/>
  <c r="M2017" i="31"/>
  <c r="L2017" i="31"/>
  <c r="K2017" i="31"/>
  <c r="J2017" i="31"/>
  <c r="B2017" i="31"/>
  <c r="A2017" i="31"/>
  <c r="R2016" i="31"/>
  <c r="Q2016" i="31"/>
  <c r="O2016" i="31"/>
  <c r="N2016" i="31"/>
  <c r="M2016" i="31"/>
  <c r="L2016" i="31"/>
  <c r="K2016" i="31"/>
  <c r="J2016" i="31"/>
  <c r="B2016" i="31"/>
  <c r="A2016" i="31"/>
  <c r="R2015" i="31"/>
  <c r="Q2015" i="31"/>
  <c r="O2015" i="31"/>
  <c r="N2015" i="31"/>
  <c r="M2015" i="31"/>
  <c r="L2015" i="31"/>
  <c r="K2015" i="31"/>
  <c r="J2015" i="31"/>
  <c r="B2015" i="31"/>
  <c r="A2015" i="31"/>
  <c r="R2014" i="31"/>
  <c r="Q2014" i="31"/>
  <c r="O2014" i="31"/>
  <c r="N2014" i="31"/>
  <c r="M2014" i="31"/>
  <c r="L2014" i="31"/>
  <c r="K2014" i="31"/>
  <c r="J2014" i="31"/>
  <c r="B2014" i="31"/>
  <c r="A2014" i="31"/>
  <c r="R2013" i="31"/>
  <c r="Q2013" i="31"/>
  <c r="O2013" i="31"/>
  <c r="N2013" i="31"/>
  <c r="M2013" i="31"/>
  <c r="L2013" i="31"/>
  <c r="K2013" i="31"/>
  <c r="J2013" i="31"/>
  <c r="B2013" i="31"/>
  <c r="A2013" i="31"/>
  <c r="R2012" i="31"/>
  <c r="Q2012" i="31"/>
  <c r="O2012" i="31"/>
  <c r="N2012" i="31"/>
  <c r="M2012" i="31"/>
  <c r="L2012" i="31"/>
  <c r="K2012" i="31"/>
  <c r="J2012" i="31"/>
  <c r="B2012" i="31"/>
  <c r="A2012" i="31"/>
  <c r="R2011" i="31"/>
  <c r="Q2011" i="31"/>
  <c r="O2011" i="31"/>
  <c r="N2011" i="31"/>
  <c r="M2011" i="31"/>
  <c r="L2011" i="31"/>
  <c r="K2011" i="31"/>
  <c r="J2011" i="31"/>
  <c r="B2011" i="31"/>
  <c r="A2011" i="31"/>
  <c r="R2010" i="31"/>
  <c r="Q2010" i="31"/>
  <c r="O2010" i="31"/>
  <c r="N2010" i="31"/>
  <c r="M2010" i="31"/>
  <c r="L2010" i="31"/>
  <c r="K2010" i="31"/>
  <c r="J2010" i="31"/>
  <c r="B2010" i="31"/>
  <c r="A2010" i="31"/>
  <c r="R2009" i="31"/>
  <c r="Q2009" i="31"/>
  <c r="O2009" i="31"/>
  <c r="N2009" i="31"/>
  <c r="M2009" i="31"/>
  <c r="L2009" i="31"/>
  <c r="K2009" i="31"/>
  <c r="J2009" i="31"/>
  <c r="B2009" i="31"/>
  <c r="A2009" i="31"/>
  <c r="R2008" i="31"/>
  <c r="Q2008" i="31"/>
  <c r="O2008" i="31"/>
  <c r="N2008" i="31"/>
  <c r="M2008" i="31"/>
  <c r="L2008" i="31"/>
  <c r="K2008" i="31"/>
  <c r="J2008" i="31"/>
  <c r="B2008" i="31"/>
  <c r="A2008" i="31"/>
  <c r="R2007" i="31"/>
  <c r="Q2007" i="31"/>
  <c r="O2007" i="31"/>
  <c r="N2007" i="31"/>
  <c r="M2007" i="31"/>
  <c r="L2007" i="31"/>
  <c r="K2007" i="31"/>
  <c r="J2007" i="31"/>
  <c r="B2007" i="31"/>
  <c r="A2007" i="31"/>
  <c r="R2006" i="31"/>
  <c r="Q2006" i="31"/>
  <c r="O2006" i="31"/>
  <c r="N2006" i="31"/>
  <c r="M2006" i="31"/>
  <c r="L2006" i="31"/>
  <c r="K2006" i="31"/>
  <c r="J2006" i="31"/>
  <c r="B2006" i="31"/>
  <c r="A2006" i="31"/>
  <c r="R2005" i="31"/>
  <c r="Q2005" i="31"/>
  <c r="O2005" i="31"/>
  <c r="N2005" i="31"/>
  <c r="M2005" i="31"/>
  <c r="L2005" i="31"/>
  <c r="K2005" i="31"/>
  <c r="J2005" i="31"/>
  <c r="B2005" i="31"/>
  <c r="A2005" i="31"/>
  <c r="R2004" i="31"/>
  <c r="Q2004" i="31"/>
  <c r="O2004" i="31"/>
  <c r="N2004" i="31"/>
  <c r="M2004" i="31"/>
  <c r="L2004" i="31"/>
  <c r="K2004" i="31"/>
  <c r="J2004" i="31"/>
  <c r="B2004" i="31"/>
  <c r="A2004" i="31"/>
  <c r="R2003" i="31"/>
  <c r="Q2003" i="31"/>
  <c r="O2003" i="31"/>
  <c r="N2003" i="31"/>
  <c r="M2003" i="31"/>
  <c r="L2003" i="31"/>
  <c r="K2003" i="31"/>
  <c r="J2003" i="31"/>
  <c r="B2003" i="31"/>
  <c r="A2003" i="31"/>
  <c r="R2002" i="31"/>
  <c r="Q2002" i="31"/>
  <c r="O2002" i="31"/>
  <c r="N2002" i="31"/>
  <c r="M2002" i="31"/>
  <c r="L2002" i="31"/>
  <c r="K2002" i="31"/>
  <c r="J2002" i="31"/>
  <c r="B2002" i="31"/>
  <c r="A2002" i="31"/>
  <c r="R2001" i="31"/>
  <c r="Q2001" i="31"/>
  <c r="O2001" i="31"/>
  <c r="N2001" i="31"/>
  <c r="M2001" i="31"/>
  <c r="L2001" i="31"/>
  <c r="K2001" i="31"/>
  <c r="J2001" i="31"/>
  <c r="B2001" i="31"/>
  <c r="A2001" i="31"/>
  <c r="R2000" i="31"/>
  <c r="Q2000" i="31"/>
  <c r="O2000" i="31"/>
  <c r="N2000" i="31"/>
  <c r="M2000" i="31"/>
  <c r="L2000" i="31"/>
  <c r="K2000" i="31"/>
  <c r="J2000" i="31"/>
  <c r="B2000" i="31"/>
  <c r="A2000" i="31"/>
  <c r="R1999" i="31"/>
  <c r="Q1999" i="31"/>
  <c r="O1999" i="31"/>
  <c r="N1999" i="31"/>
  <c r="M1999" i="31"/>
  <c r="L1999" i="31"/>
  <c r="K1999" i="31"/>
  <c r="J1999" i="31"/>
  <c r="B1999" i="31"/>
  <c r="A1999" i="31"/>
  <c r="R1998" i="31"/>
  <c r="Q1998" i="31"/>
  <c r="O1998" i="31"/>
  <c r="N1998" i="31"/>
  <c r="M1998" i="31"/>
  <c r="L1998" i="31"/>
  <c r="K1998" i="31"/>
  <c r="J1998" i="31"/>
  <c r="B1998" i="31"/>
  <c r="A1998" i="31"/>
  <c r="R1997" i="31"/>
  <c r="Q1997" i="31"/>
  <c r="O1997" i="31"/>
  <c r="N1997" i="31"/>
  <c r="M1997" i="31"/>
  <c r="L1997" i="31"/>
  <c r="K1997" i="31"/>
  <c r="J1997" i="31"/>
  <c r="B1997" i="31"/>
  <c r="A1997" i="31"/>
  <c r="R1996" i="31"/>
  <c r="Q1996" i="31"/>
  <c r="O1996" i="31"/>
  <c r="N1996" i="31"/>
  <c r="M1996" i="31"/>
  <c r="L1996" i="31"/>
  <c r="K1996" i="31"/>
  <c r="J1996" i="31"/>
  <c r="B1996" i="31"/>
  <c r="A1996" i="31"/>
  <c r="R1995" i="31"/>
  <c r="Q1995" i="31"/>
  <c r="O1995" i="31"/>
  <c r="N1995" i="31"/>
  <c r="M1995" i="31"/>
  <c r="L1995" i="31"/>
  <c r="K1995" i="31"/>
  <c r="J1995" i="31"/>
  <c r="B1995" i="31"/>
  <c r="A1995" i="31"/>
  <c r="R1994" i="31"/>
  <c r="Q1994" i="31"/>
  <c r="O1994" i="31"/>
  <c r="N1994" i="31"/>
  <c r="M1994" i="31"/>
  <c r="L1994" i="31"/>
  <c r="K1994" i="31"/>
  <c r="J1994" i="31"/>
  <c r="B1994" i="31"/>
  <c r="A1994" i="31"/>
  <c r="R1993" i="31"/>
  <c r="Q1993" i="31"/>
  <c r="O1993" i="31"/>
  <c r="N1993" i="31"/>
  <c r="M1993" i="31"/>
  <c r="L1993" i="31"/>
  <c r="K1993" i="31"/>
  <c r="J1993" i="31"/>
  <c r="B1993" i="31"/>
  <c r="A1993" i="31"/>
  <c r="R1992" i="31"/>
  <c r="Q1992" i="31"/>
  <c r="O1992" i="31"/>
  <c r="N1992" i="31"/>
  <c r="M1992" i="31"/>
  <c r="L1992" i="31"/>
  <c r="K1992" i="31"/>
  <c r="J1992" i="31"/>
  <c r="B1992" i="31"/>
  <c r="A1992" i="31"/>
  <c r="R1991" i="31"/>
  <c r="Q1991" i="31"/>
  <c r="O1991" i="31"/>
  <c r="N1991" i="31"/>
  <c r="M1991" i="31"/>
  <c r="L1991" i="31"/>
  <c r="K1991" i="31"/>
  <c r="J1991" i="31"/>
  <c r="B1991" i="31"/>
  <c r="A1991" i="31"/>
  <c r="R1990" i="31"/>
  <c r="Q1990" i="31"/>
  <c r="O1990" i="31"/>
  <c r="N1990" i="31"/>
  <c r="M1990" i="31"/>
  <c r="L1990" i="31"/>
  <c r="K1990" i="31"/>
  <c r="J1990" i="31"/>
  <c r="B1990" i="31"/>
  <c r="A1990" i="31"/>
  <c r="Q1989" i="31"/>
  <c r="O1989" i="31"/>
  <c r="N1989" i="31"/>
  <c r="M1989" i="31"/>
  <c r="L1989" i="31"/>
  <c r="K1989" i="31"/>
  <c r="J1989" i="31"/>
  <c r="B1989" i="31"/>
  <c r="A1989" i="31"/>
  <c r="Q1988" i="31"/>
  <c r="O1988" i="31"/>
  <c r="N1988" i="31"/>
  <c r="M1988" i="31"/>
  <c r="L1988" i="31"/>
  <c r="K1988" i="31"/>
  <c r="J1988" i="31"/>
  <c r="B1988" i="31"/>
  <c r="A1988" i="31"/>
  <c r="Q1987" i="31"/>
  <c r="O1987" i="31"/>
  <c r="N1987" i="31"/>
  <c r="M1987" i="31"/>
  <c r="L1987" i="31"/>
  <c r="K1987" i="31"/>
  <c r="J1987" i="31"/>
  <c r="B1987" i="31"/>
  <c r="A1987" i="31"/>
  <c r="Q1986" i="31"/>
  <c r="O1986" i="31"/>
  <c r="N1986" i="31"/>
  <c r="M1986" i="31"/>
  <c r="L1986" i="31"/>
  <c r="K1986" i="31"/>
  <c r="J1986" i="31"/>
  <c r="B1986" i="31"/>
  <c r="A1986" i="31"/>
  <c r="Q1985" i="31"/>
  <c r="O1985" i="31"/>
  <c r="N1985" i="31"/>
  <c r="M1985" i="31"/>
  <c r="L1985" i="31"/>
  <c r="K1985" i="31"/>
  <c r="J1985" i="31"/>
  <c r="B1985" i="31"/>
  <c r="A1985" i="31"/>
  <c r="R1984" i="31"/>
  <c r="Q1984" i="31"/>
  <c r="O1984" i="31"/>
  <c r="N1984" i="31"/>
  <c r="M1984" i="31"/>
  <c r="L1984" i="31"/>
  <c r="K1984" i="31"/>
  <c r="J1984" i="31"/>
  <c r="B1984" i="31"/>
  <c r="A1984" i="31"/>
  <c r="R1983" i="31"/>
  <c r="Q1983" i="31"/>
  <c r="O1983" i="31"/>
  <c r="N1983" i="31"/>
  <c r="M1983" i="31"/>
  <c r="L1983" i="31"/>
  <c r="K1983" i="31"/>
  <c r="J1983" i="31"/>
  <c r="B1983" i="31"/>
  <c r="A1983" i="31"/>
  <c r="R1982" i="31"/>
  <c r="Q1982" i="31"/>
  <c r="O1982" i="31"/>
  <c r="N1982" i="31"/>
  <c r="M1982" i="31"/>
  <c r="L1982" i="31"/>
  <c r="K1982" i="31"/>
  <c r="J1982" i="31"/>
  <c r="B1982" i="31"/>
  <c r="A1982" i="31"/>
  <c r="R1981" i="31"/>
  <c r="Q1981" i="31"/>
  <c r="O1981" i="31"/>
  <c r="N1981" i="31"/>
  <c r="M1981" i="31"/>
  <c r="L1981" i="31"/>
  <c r="K1981" i="31"/>
  <c r="J1981" i="31"/>
  <c r="B1981" i="31"/>
  <c r="A1981" i="31"/>
  <c r="R1980" i="31"/>
  <c r="Q1980" i="31"/>
  <c r="O1980" i="31"/>
  <c r="N1980" i="31"/>
  <c r="M1980" i="31"/>
  <c r="L1980" i="31"/>
  <c r="K1980" i="31"/>
  <c r="J1980" i="31"/>
  <c r="B1980" i="31"/>
  <c r="A1980" i="31"/>
  <c r="R1979" i="31"/>
  <c r="Q1979" i="31"/>
  <c r="O1979" i="31"/>
  <c r="N1979" i="31"/>
  <c r="M1979" i="31"/>
  <c r="L1979" i="31"/>
  <c r="K1979" i="31"/>
  <c r="J1979" i="31"/>
  <c r="B1979" i="31"/>
  <c r="A1979" i="31"/>
  <c r="R1978" i="31"/>
  <c r="Q1978" i="31"/>
  <c r="O1978" i="31"/>
  <c r="N1978" i="31"/>
  <c r="M1978" i="31"/>
  <c r="L1978" i="31"/>
  <c r="K1978" i="31"/>
  <c r="J1978" i="31"/>
  <c r="B1978" i="31"/>
  <c r="A1978" i="31"/>
  <c r="R1977" i="31"/>
  <c r="Q1977" i="31"/>
  <c r="O1977" i="31"/>
  <c r="N1977" i="31"/>
  <c r="M1977" i="31"/>
  <c r="L1977" i="31"/>
  <c r="K1977" i="31"/>
  <c r="J1977" i="31"/>
  <c r="B1977" i="31"/>
  <c r="A1977" i="31"/>
  <c r="R1976" i="31"/>
  <c r="Q1976" i="31"/>
  <c r="O1976" i="31"/>
  <c r="N1976" i="31"/>
  <c r="M1976" i="31"/>
  <c r="L1976" i="31"/>
  <c r="K1976" i="31"/>
  <c r="J1976" i="31"/>
  <c r="B1976" i="31"/>
  <c r="A1976" i="31"/>
  <c r="R1975" i="31"/>
  <c r="Q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P1986" i="31" l="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AD4" i="23"/>
  <c r="N5" i="23"/>
  <c r="F6" i="23"/>
  <c r="V6" i="23"/>
  <c r="AD6" i="23"/>
  <c r="N7" i="23"/>
  <c r="AD7" i="23"/>
  <c r="N8" i="23"/>
  <c r="AD8" i="23"/>
  <c r="F9" i="23"/>
  <c r="V9" i="23"/>
  <c r="AD9" i="23"/>
  <c r="N10" i="23"/>
  <c r="AD10" i="23"/>
  <c r="F11" i="23"/>
  <c r="V11" i="23"/>
  <c r="AD11" i="23"/>
  <c r="N12" i="23"/>
  <c r="AD12" i="23"/>
  <c r="F13" i="23"/>
  <c r="V13" i="23"/>
  <c r="AD13" i="23"/>
  <c r="N14" i="23"/>
  <c r="AD14" i="23"/>
  <c r="F15" i="23"/>
  <c r="V15" i="23"/>
  <c r="AD15" i="23"/>
  <c r="N16" i="23"/>
  <c r="AD16" i="23"/>
  <c r="F17" i="23"/>
  <c r="V17" i="23"/>
  <c r="AD17" i="23"/>
  <c r="N18" i="23"/>
  <c r="AD18" i="23"/>
  <c r="F19" i="23"/>
  <c r="X19" i="23"/>
  <c r="AG19" i="23"/>
  <c r="T20" i="23"/>
  <c r="G21" i="23"/>
  <c r="Q21" i="23"/>
  <c r="G22" i="23"/>
  <c r="Q22" i="23"/>
  <c r="G23" i="23"/>
  <c r="AB23" i="23"/>
  <c r="G24" i="23"/>
  <c r="K25" i="23"/>
  <c r="I26" i="23"/>
  <c r="AG27" i="23"/>
  <c r="Y29" i="23"/>
  <c r="T30" i="23"/>
  <c r="Q32" i="23"/>
  <c r="T33" i="23"/>
  <c r="Y35" i="23"/>
  <c r="I38" i="23"/>
  <c r="S39" i="23"/>
  <c r="I42" i="23"/>
  <c r="Y43" i="23"/>
  <c r="D47" i="23"/>
  <c r="AG50" i="23"/>
  <c r="Q52" i="23"/>
  <c r="AC57" i="23"/>
  <c r="I60" i="23"/>
  <c r="W66" i="23"/>
  <c r="X4" i="23"/>
  <c r="AF4" i="23"/>
  <c r="P5" i="23"/>
  <c r="X5" i="23"/>
  <c r="H6" i="23"/>
  <c r="X6" i="23"/>
  <c r="AF6" i="23"/>
  <c r="P7" i="23"/>
  <c r="X7" i="23"/>
  <c r="H8" i="23"/>
  <c r="X8" i="23"/>
  <c r="AF8" i="23"/>
  <c r="P9" i="23"/>
  <c r="X9" i="23"/>
  <c r="H10" i="23"/>
  <c r="X10" i="23"/>
  <c r="AF10" i="23"/>
  <c r="P11" i="23"/>
  <c r="X11" i="23"/>
  <c r="H12" i="23"/>
  <c r="X12" i="23"/>
  <c r="AF12" i="23"/>
  <c r="P13" i="23"/>
  <c r="X13" i="23"/>
  <c r="H14" i="23"/>
  <c r="X14" i="23"/>
  <c r="AF14" i="23"/>
  <c r="P15" i="23"/>
  <c r="X15" i="23"/>
  <c r="H16" i="23"/>
  <c r="X16" i="23"/>
  <c r="AF16" i="23"/>
  <c r="P17" i="23"/>
  <c r="X17" i="23"/>
  <c r="H18" i="23"/>
  <c r="X18" i="23"/>
  <c r="AF18" i="23"/>
  <c r="Q19" i="23"/>
  <c r="Z19" i="23"/>
  <c r="M20" i="23"/>
  <c r="AE20" i="23"/>
  <c r="I21" i="23"/>
  <c r="AE21" i="23"/>
  <c r="I22" i="23"/>
  <c r="AE22" i="23"/>
  <c r="T23" i="23"/>
  <c r="AE23" i="23"/>
  <c r="T24" i="23"/>
  <c r="S25" i="23"/>
  <c r="K27" i="23"/>
  <c r="C29" i="23"/>
  <c r="AG29" i="23"/>
  <c r="Y31" i="23"/>
  <c r="AB32" i="23"/>
  <c r="AG34" i="23"/>
  <c r="C37" i="23"/>
  <c r="L38"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G35" i="23" l="1"/>
  <c r="I28" i="23"/>
  <c r="I23" i="23"/>
  <c r="V20" i="23"/>
  <c r="P18" i="23"/>
  <c r="P16" i="23"/>
  <c r="P14" i="23"/>
  <c r="P12" i="23"/>
  <c r="P10" i="23"/>
  <c r="P8" i="23"/>
  <c r="P6" i="23"/>
  <c r="M77" i="23"/>
  <c r="C49" i="23"/>
  <c r="AB36" i="23"/>
  <c r="AB28" i="23"/>
  <c r="Q23" i="23"/>
  <c r="AC20" i="23"/>
  <c r="V18" i="23"/>
  <c r="V16" i="23"/>
  <c r="V14" i="23"/>
  <c r="V12" i="23"/>
  <c r="V10" i="23"/>
  <c r="V8" i="23"/>
  <c r="N6" i="23"/>
  <c r="AA33" i="23"/>
  <c r="L26" i="23"/>
  <c r="T22" i="23"/>
  <c r="D20" i="23"/>
  <c r="AF17" i="23"/>
  <c r="AF15" i="23"/>
  <c r="AF13" i="23"/>
  <c r="AF11" i="23"/>
  <c r="AF9" i="23"/>
  <c r="AF1" i="23" s="1"/>
  <c r="AF7" i="23"/>
  <c r="AF5" i="23"/>
  <c r="M63" i="23"/>
  <c r="T45" i="23"/>
  <c r="T34" i="23"/>
  <c r="C27" i="23"/>
  <c r="AB22" i="23"/>
  <c r="J20" i="23"/>
  <c r="F18" i="23"/>
  <c r="F16" i="23"/>
  <c r="F14" i="23"/>
  <c r="F12" i="23"/>
  <c r="F10" i="23"/>
  <c r="F1" i="23" s="1"/>
  <c r="F8" i="23"/>
  <c r="AD5" i="23"/>
  <c r="Y39" i="23"/>
  <c r="AB30" i="23"/>
  <c r="I24" i="23"/>
  <c r="T21" i="23"/>
  <c r="H19" i="23"/>
  <c r="H17" i="23"/>
  <c r="H15" i="23"/>
  <c r="H13" i="23"/>
  <c r="H11" i="23"/>
  <c r="H9" i="23"/>
  <c r="H7" i="23"/>
  <c r="H5" i="23"/>
  <c r="X54" i="23"/>
  <c r="AB40" i="23"/>
  <c r="S31" i="23"/>
  <c r="Q24" i="23"/>
  <c r="AB21" i="23"/>
  <c r="O19" i="23"/>
  <c r="N17" i="23"/>
  <c r="N15" i="23"/>
  <c r="N13" i="23"/>
  <c r="N11" i="23"/>
  <c r="N9" i="23"/>
  <c r="F7" i="23"/>
  <c r="V4" i="23"/>
  <c r="N4" i="23"/>
  <c r="Q7" i="29"/>
  <c r="K4" i="29"/>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AA1" i="23" s="1"/>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D1" i="23"/>
  <c r="X1" i="23"/>
  <c r="J1" i="23" l="1"/>
  <c r="V1" i="23"/>
  <c r="L1" i="23"/>
  <c r="H1" i="23"/>
  <c r="Y1" i="23"/>
  <c r="C1" i="23"/>
  <c r="P1" i="23"/>
  <c r="U1" i="23"/>
  <c r="I1" i="23"/>
  <c r="T1" i="23"/>
  <c r="AB1" i="23"/>
  <c r="E1" i="23"/>
  <c r="AG1" i="23"/>
  <c r="AC1" i="23"/>
  <c r="Q1" i="23"/>
  <c r="R1" i="23"/>
  <c r="L7" i="29"/>
  <c r="W1" i="23"/>
  <c r="G1" i="23"/>
  <c r="N1" i="23"/>
  <c r="M1" i="23"/>
  <c r="O1" i="23"/>
  <c r="G21" i="27"/>
  <c r="J21" i="27" s="1"/>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l="1"/>
  <c r="K3"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P2011" i="31" l="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P1999" i="31" l="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<sst xmlns="http://schemas.openxmlformats.org/spreadsheetml/2006/main" count="30722" uniqueCount="2649">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</sst>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2363</v>
      </c>
      <c r="C1" s="194">
        <v>45747</v>
      </c>
      <c r="G1" s="123" t="s">
        <v>2263</v>
      </c>
      <c r="H1" s="123" t="s">
        <v>2264</v>
      </c>
    </row>
    <row r="2" spans="1:8" x14ac:dyDescent="0.25">
      <c r="B2" t="str">
        <f>_xlfn.XLOOKUP(B1,H:H,G:G,0,0,1)</f>
        <v>NE</v>
      </c>
      <c r="C2" t="str">
        <f>_xlfn.XLOOKUP(B2,G:G, H:H, 0,0,1)</f>
        <v>Nebraska</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13" zoomScaleNormal="100" workbookViewId="0">
      <selection activeCell="G34" sqref="G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2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2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5.75" x14ac:dyDescent="0.25">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2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K18" s="88" t="s">
        <v>194</v>
      </c>
      <c r="L18" s="78" t="s">
        <v>195</v>
      </c>
      <c r="M18" s="228" t="s">
        <v>1418</v>
      </c>
    </row>
    <row r="19" spans="1:14" x14ac:dyDescent="0.2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2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2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2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Nebraska.</v>
      </c>
      <c r="K28" s="88" t="s">
        <v>328</v>
      </c>
      <c r="L28" s="78" t="s">
        <v>329</v>
      </c>
    </row>
    <row r="29" spans="1:14" s="112" customFormat="1" x14ac:dyDescent="0.2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2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25">
      <c r="A31" t="s">
        <v>8</v>
      </c>
      <c r="B31" s="88" t="s">
        <v>1711</v>
      </c>
      <c r="C31" t="s">
        <v>1712</v>
      </c>
      <c r="D31" s="58"/>
      <c r="E31" s="58"/>
      <c r="F31" s="143">
        <v>0</v>
      </c>
      <c r="G31" s="143">
        <v>1</v>
      </c>
      <c r="H31" s="143">
        <v>1</v>
      </c>
      <c r="I31" s="78" t="s">
        <v>29</v>
      </c>
      <c r="J31" s="88" t="s">
        <v>1713</v>
      </c>
      <c r="K31" s="88"/>
      <c r="L31" s="78"/>
      <c r="M31" s="233"/>
    </row>
    <row r="32" spans="1:14" x14ac:dyDescent="0.2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25">
      <c r="A33" s="143" t="s">
        <v>8</v>
      </c>
      <c r="B33" s="143" t="s">
        <v>265</v>
      </c>
      <c r="C33" t="s">
        <v>268</v>
      </c>
      <c r="D33" s="143" t="s">
        <v>344</v>
      </c>
      <c r="E33" t="s">
        <v>534</v>
      </c>
      <c r="F33" s="223">
        <v>-0.5</v>
      </c>
      <c r="G33" s="223">
        <v>1</v>
      </c>
      <c r="H33" s="223">
        <v>0.1</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2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3"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K37" s="88" t="s">
        <v>206</v>
      </c>
      <c r="L37" s="78" t="s">
        <v>207</v>
      </c>
      <c r="M37" s="228" t="s">
        <v>150</v>
      </c>
    </row>
    <row r="38" spans="1:14" x14ac:dyDescent="0.2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K38" s="88" t="s">
        <v>208</v>
      </c>
      <c r="L38" s="78" t="s">
        <v>209</v>
      </c>
      <c r="M38" s="228" t="s">
        <v>147</v>
      </c>
      <c r="N38" s="88" t="s">
        <v>186</v>
      </c>
    </row>
    <row r="39" spans="1:14" x14ac:dyDescent="0.25">
      <c r="A39" t="s">
        <v>8</v>
      </c>
      <c r="B39" t="s">
        <v>1257</v>
      </c>
      <c r="C39" t="s">
        <v>1258</v>
      </c>
      <c r="D39" t="s">
        <v>1257</v>
      </c>
      <c r="E39" s="58"/>
      <c r="F39">
        <v>0</v>
      </c>
      <c r="G39">
        <v>1</v>
      </c>
      <c r="H39">
        <v>1</v>
      </c>
      <c r="I39" s="88" t="s">
        <v>29</v>
      </c>
      <c r="J39" s="225" t="s">
        <v>2637</v>
      </c>
    </row>
    <row r="40" spans="1:14" x14ac:dyDescent="0.25">
      <c r="A40" t="s">
        <v>8</v>
      </c>
      <c r="B40" t="s">
        <v>59</v>
      </c>
      <c r="C40" t="s">
        <v>129</v>
      </c>
      <c r="D40" t="s">
        <v>59</v>
      </c>
      <c r="E40" s="58"/>
      <c r="F40">
        <v>0</v>
      </c>
      <c r="G40">
        <v>1</v>
      </c>
      <c r="H40">
        <v>1</v>
      </c>
      <c r="I40" s="88" t="s">
        <v>29</v>
      </c>
      <c r="J40" s="225" t="s">
        <v>2625</v>
      </c>
    </row>
    <row r="41" spans="1:14" x14ac:dyDescent="0.25">
      <c r="A41" t="s">
        <v>8</v>
      </c>
      <c r="B41" t="s">
        <v>1857</v>
      </c>
      <c r="C41" t="s">
        <v>1858</v>
      </c>
      <c r="D41" t="s">
        <v>1857</v>
      </c>
      <c r="E41" s="58"/>
      <c r="F41">
        <v>0</v>
      </c>
      <c r="G41">
        <v>1</v>
      </c>
      <c r="H41">
        <v>1</v>
      </c>
      <c r="I41" s="88" t="s">
        <v>29</v>
      </c>
      <c r="J41" s="225" t="s">
        <v>2638</v>
      </c>
    </row>
    <row r="42" spans="1:14" s="244" customFormat="1" x14ac:dyDescent="0.2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2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2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2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2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25">
      <c r="A48" t="s">
        <v>8</v>
      </c>
      <c r="B48" t="s">
        <v>1740</v>
      </c>
      <c r="C48" t="s">
        <v>1741</v>
      </c>
      <c r="D48" t="s">
        <v>1742</v>
      </c>
      <c r="E48" t="s">
        <v>1743</v>
      </c>
      <c r="F48" s="8">
        <v>0</v>
      </c>
      <c r="G48" s="8">
        <v>1</v>
      </c>
      <c r="H48" s="8">
        <v>0.01</v>
      </c>
      <c r="I48" s="143" t="s">
        <v>1744</v>
      </c>
      <c r="J48" s="88" t="s">
        <v>1745</v>
      </c>
      <c r="K48" s="88"/>
      <c r="L48" s="78"/>
      <c r="M48" s="228"/>
    </row>
    <row r="49" spans="1:14" x14ac:dyDescent="0.25">
      <c r="A49" t="s">
        <v>8</v>
      </c>
      <c r="B49" t="s">
        <v>2586</v>
      </c>
      <c r="C49" t="s">
        <v>2588</v>
      </c>
      <c r="D49" t="s">
        <v>1795</v>
      </c>
      <c r="E49" t="s">
        <v>2589</v>
      </c>
      <c r="F49" s="217">
        <v>-100</v>
      </c>
      <c r="G49">
        <v>100</v>
      </c>
      <c r="H49">
        <v>5</v>
      </c>
      <c r="I49" s="88" t="s">
        <v>1833</v>
      </c>
      <c r="J49" s="88" t="s">
        <v>2621</v>
      </c>
      <c r="K49" s="88"/>
      <c r="L49" s="78"/>
      <c r="M49" s="228"/>
    </row>
    <row r="50" spans="1:14" x14ac:dyDescent="0.25">
      <c r="A50" t="s">
        <v>8</v>
      </c>
      <c r="B50" t="s">
        <v>1796</v>
      </c>
      <c r="C50" t="s">
        <v>1794</v>
      </c>
      <c r="D50" t="s">
        <v>1795</v>
      </c>
      <c r="E50" t="s">
        <v>1799</v>
      </c>
      <c r="F50" s="217">
        <v>-100</v>
      </c>
      <c r="G50">
        <v>100</v>
      </c>
      <c r="H50">
        <v>5</v>
      </c>
      <c r="I50" t="s">
        <v>1802</v>
      </c>
      <c r="J50" s="88" t="s">
        <v>1954</v>
      </c>
      <c r="K50" s="88"/>
      <c r="L50" s="88"/>
      <c r="M50" s="228"/>
    </row>
    <row r="51" spans="1:14" x14ac:dyDescent="0.25">
      <c r="A51" t="s">
        <v>8</v>
      </c>
      <c r="B51" t="s">
        <v>1797</v>
      </c>
      <c r="C51" t="s">
        <v>1798</v>
      </c>
      <c r="D51" t="s">
        <v>1795</v>
      </c>
      <c r="E51" t="s">
        <v>1800</v>
      </c>
      <c r="F51" s="106">
        <v>-1</v>
      </c>
      <c r="G51" s="8">
        <v>1</v>
      </c>
      <c r="H51" s="8">
        <v>0.01</v>
      </c>
      <c r="I51" s="143" t="s">
        <v>1801</v>
      </c>
      <c r="J51" s="88" t="s">
        <v>2627</v>
      </c>
      <c r="K51" s="88"/>
      <c r="L51" s="78"/>
      <c r="M51" s="228"/>
    </row>
    <row r="52" spans="1:14" x14ac:dyDescent="0.25">
      <c r="A52" t="s">
        <v>8</v>
      </c>
      <c r="B52" t="s">
        <v>1803</v>
      </c>
      <c r="C52" t="s">
        <v>1804</v>
      </c>
      <c r="D52" t="s">
        <v>1803</v>
      </c>
      <c r="E52" t="s">
        <v>1805</v>
      </c>
      <c r="F52">
        <v>-100</v>
      </c>
      <c r="G52">
        <v>100</v>
      </c>
      <c r="H52">
        <v>5</v>
      </c>
      <c r="I52" s="143" t="s">
        <v>1806</v>
      </c>
      <c r="J52" s="88" t="s">
        <v>2599</v>
      </c>
      <c r="K52" s="88"/>
      <c r="L52" s="78"/>
      <c r="M52" s="228"/>
    </row>
    <row r="53" spans="1:14" x14ac:dyDescent="0.25">
      <c r="A53" t="s">
        <v>9</v>
      </c>
      <c r="B53" t="s">
        <v>1446</v>
      </c>
      <c r="C53" t="s">
        <v>1411</v>
      </c>
      <c r="D53" t="s">
        <v>1446</v>
      </c>
      <c r="E53" t="s">
        <v>1412</v>
      </c>
      <c r="F53" s="223">
        <v>0</v>
      </c>
      <c r="G53" s="223">
        <v>0.5</v>
      </c>
      <c r="H53" s="223">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2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2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2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2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2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2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25">
      <c r="A68" t="s">
        <v>9</v>
      </c>
      <c r="B68" t="s">
        <v>679</v>
      </c>
      <c r="C68" t="s">
        <v>678</v>
      </c>
      <c r="D68" t="s">
        <v>679</v>
      </c>
      <c r="E68" t="s">
        <v>681</v>
      </c>
      <c r="F68" s="8">
        <v>0</v>
      </c>
      <c r="G68" s="8">
        <v>1</v>
      </c>
      <c r="H68" s="8">
        <v>0.01</v>
      </c>
      <c r="I68" s="88" t="s">
        <v>682</v>
      </c>
      <c r="J68" s="88" t="s">
        <v>1422</v>
      </c>
      <c r="K68" s="88"/>
      <c r="L68" s="78" t="s">
        <v>937</v>
      </c>
      <c r="M68" s="228"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8"/>
    </row>
    <row r="70" spans="1:14" x14ac:dyDescent="0.25">
      <c r="A70" t="s">
        <v>9</v>
      </c>
      <c r="B70" t="s">
        <v>19</v>
      </c>
      <c r="C70" t="s">
        <v>284</v>
      </c>
      <c r="D70" s="15" t="s">
        <v>346</v>
      </c>
      <c r="E70" t="s">
        <v>520</v>
      </c>
      <c r="F70" s="8">
        <v>0</v>
      </c>
      <c r="G70" s="8">
        <v>1</v>
      </c>
      <c r="H70" s="8">
        <v>0.01</v>
      </c>
      <c r="I70" s="88" t="s">
        <v>33</v>
      </c>
      <c r="J70" s="88" t="s">
        <v>1841</v>
      </c>
      <c r="K70" s="88" t="s">
        <v>225</v>
      </c>
      <c r="L70" s="78" t="s">
        <v>226</v>
      </c>
      <c r="M70" s="228"/>
    </row>
    <row r="71" spans="1:14" x14ac:dyDescent="0.25">
      <c r="A71" t="s">
        <v>9</v>
      </c>
      <c r="B71" t="s">
        <v>1454</v>
      </c>
      <c r="C71" t="s">
        <v>1455</v>
      </c>
      <c r="D71" t="s">
        <v>1454</v>
      </c>
      <c r="E71" t="s">
        <v>1456</v>
      </c>
      <c r="F71" s="8">
        <v>0</v>
      </c>
      <c r="G71" s="8">
        <v>1</v>
      </c>
      <c r="H71" s="8">
        <v>0.01</v>
      </c>
      <c r="I71" s="88" t="s">
        <v>33</v>
      </c>
      <c r="J71" s="88" t="s">
        <v>1846</v>
      </c>
      <c r="K71" s="88"/>
      <c r="L71" s="78"/>
      <c r="M71" s="228"/>
    </row>
    <row r="72" spans="1:14" s="112" customFormat="1" x14ac:dyDescent="0.2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25">
      <c r="A73" t="s">
        <v>9</v>
      </c>
      <c r="B73" t="s">
        <v>731</v>
      </c>
      <c r="C73" t="s">
        <v>732</v>
      </c>
      <c r="D73" t="s">
        <v>732</v>
      </c>
      <c r="E73" t="s">
        <v>733</v>
      </c>
      <c r="F73" s="8">
        <v>0</v>
      </c>
      <c r="G73" s="8">
        <v>1</v>
      </c>
      <c r="H73" s="8">
        <v>0.01</v>
      </c>
      <c r="I73" s="88" t="s">
        <v>734</v>
      </c>
      <c r="J73" s="23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K73" s="88"/>
      <c r="L73" s="78" t="s">
        <v>938</v>
      </c>
      <c r="M73" s="228" t="s">
        <v>150</v>
      </c>
    </row>
    <row r="74" spans="1:14" x14ac:dyDescent="0.2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K74" s="88" t="s">
        <v>227</v>
      </c>
      <c r="L74" s="78" t="s">
        <v>228</v>
      </c>
      <c r="M74" s="228"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8"/>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2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2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2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2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3">
        <v>0</v>
      </c>
      <c r="G94" s="223">
        <v>1</v>
      </c>
      <c r="H94" s="223">
        <v>0.01</v>
      </c>
      <c r="I94" s="88" t="s">
        <v>998</v>
      </c>
      <c r="J94" s="88" t="s">
        <v>1423</v>
      </c>
      <c r="K94" s="78" t="s">
        <v>1148</v>
      </c>
    </row>
    <row r="95" spans="1:14" x14ac:dyDescent="0.2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25">
      <c r="A96" s="112" t="s">
        <v>10</v>
      </c>
      <c r="B96" s="112" t="s">
        <v>1848</v>
      </c>
      <c r="C96" s="112" t="s">
        <v>1851</v>
      </c>
      <c r="F96" s="112">
        <v>0</v>
      </c>
      <c r="G96" s="112">
        <v>1</v>
      </c>
      <c r="H96" s="112">
        <v>1</v>
      </c>
      <c r="I96" s="237" t="s">
        <v>29</v>
      </c>
      <c r="J96" s="237" t="s">
        <v>1854</v>
      </c>
      <c r="M96" s="238"/>
    </row>
    <row r="97" spans="1:13" s="112" customFormat="1" x14ac:dyDescent="0.25">
      <c r="A97" s="112" t="s">
        <v>10</v>
      </c>
      <c r="B97" s="112" t="s">
        <v>1849</v>
      </c>
      <c r="C97" s="112" t="s">
        <v>1852</v>
      </c>
      <c r="F97" s="112">
        <v>0</v>
      </c>
      <c r="G97" s="112">
        <v>1</v>
      </c>
      <c r="H97" s="112">
        <v>1</v>
      </c>
      <c r="I97" s="237" t="s">
        <v>29</v>
      </c>
      <c r="J97" s="237" t="s">
        <v>1855</v>
      </c>
      <c r="M97" s="238"/>
    </row>
    <row r="98" spans="1:13" s="112" customFormat="1" x14ac:dyDescent="0.25">
      <c r="A98" s="112" t="s">
        <v>10</v>
      </c>
      <c r="B98" s="112" t="s">
        <v>1850</v>
      </c>
      <c r="C98" s="112" t="s">
        <v>1853</v>
      </c>
      <c r="F98" s="112">
        <v>0</v>
      </c>
      <c r="G98" s="112">
        <v>1</v>
      </c>
      <c r="H98" s="112">
        <v>1</v>
      </c>
      <c r="I98" s="237" t="s">
        <v>29</v>
      </c>
      <c r="J98" s="237" t="s">
        <v>1856</v>
      </c>
      <c r="M98" s="238"/>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3"/>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5703125" customWidth="1"/>
    <col min="13" max="13" width="37.140625" customWidth="1"/>
    <col min="14" max="14" width="29.85546875" customWidth="1"/>
    <col min="15" max="15" width="31.7109375" customWidth="1"/>
    <col min="16" max="16" width="34" customWidth="1"/>
    <col min="17" max="17" width="29.5703125" customWidth="1"/>
    <col min="18" max="18" width="23.5703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Nebraska, the share of electricity among fuels used for heating in urban, residential buildings will rise from 13% to 19%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Nebraska, the share of electricity among fuels used for appliances in urban, residential buildings will rise from 45% to 46%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Nebraska, the share of electricity among fuels used for heating in rural, residential buildings will rise from 13% to 19%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Nebraska, the share of electricity among fuels used for appliances in rural, residential buildings will rise from 45% to 46%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Nebraska,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Nebraska, the share of electricity among fuels used for appliances in commercial buildings will fall from 43% to 40%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Nebraska, the share of electricity among fuels used for other components in commercial buildings will rise from 61% to 72% through 2050.</v>
      </c>
    </row>
    <row r="3" spans="1:20" x14ac:dyDescent="0.2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Nebraska, a 100% setting provides for an additional  1764 MW of demand response capacity in 2050 (on top of a BAU quantity of 844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row>
    <row r="7" spans="1:20" x14ac:dyDescent="0.2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Nebraska does not have a capacity construction subsidy. However, the Investment Tax Credit, a similar program for solar power, covers 30% of system costs through 2019, with declining amounts thereafter.//**Solar PV: **Nebraska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**Nebraska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Nebraska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**Nebraska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**Nebraska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Nebraska.</v>
      </c>
      <c r="L9" s="143" t="str">
        <f>J9&amp;K9</f>
        <v>**Description:** This policy prevents new capacity of the selected type(s) from being built or deployed.  // **Guidance for setting values:** No new coal is planned in Nebraska.</v>
      </c>
      <c r="M9" s="102"/>
    </row>
    <row r="10" spans="1:20" ht="180" x14ac:dyDescent="0.2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105" x14ac:dyDescent="0.2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Nebraska will retire 0 MW of coal by 2050. Nebraska currently has 3793 MW of coal capacity.</v>
      </c>
      <c r="L12" s="78" t="str">
        <f>J12&amp;K12&amp;M12&amp;N12&amp;O12&amp;P12</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NE will retire 200 MW of natural gas by 2050. NE currently has 338 MW of natural gas non-peaker capacity.</v>
      </c>
      <c r="N12" t="str">
        <f>_xlfn.CONCAT("//**Nuclear:** The EIA projects that ", About!B2, " will retire ", 'Supporting Data'!$O$3, " MW of nuclear by 2050. ", About!B2, " currently has ",'Supporting Data'!$V$3, " MW of nuclear capacity." )</f>
        <v>//**Nuclear:** The EIA projects that NE will retire 0 MW of nuclear by 2050. NE currently has 770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NE will retire 0 MW of natural gas by 2050. NE currently has 1670 MW of natural gas peaker capacity.</v>
      </c>
      <c r="P12" t="str">
        <f>_xlfn.CONCAT("//**Lignite:** The EIA projects that ", About!B2, " will retire ", 'Supporting Data'!$S$3, " MW of lignite by 2050. ", About!B2, " currently has ",'Supporting Data'!$AE$3, " MW of lignite capacity." )</f>
        <v>//**Lignite:** The EIA projects that NE will retire 0 MW of lignite by 2050. NE currently has 0 MW of lignite capacity.</v>
      </c>
    </row>
    <row r="13" spans="1:20" x14ac:dyDescent="0.2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25">
      <c r="K15" s="58" t="s">
        <v>2540</v>
      </c>
      <c r="M15" s="58" t="s">
        <v>2541</v>
      </c>
    </row>
    <row r="16" spans="1:20" x14ac:dyDescent="0.2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 customHeight="1" thickBot="1" x14ac:dyDescent="0.3">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25">
      <c r="A3" s="182" t="str">
        <f>About!$C$2</f>
        <v>Nebraska</v>
      </c>
      <c r="B3" s="183">
        <f>ROUND(SUMIFS(B$4:B$54, $A$4:$A$54, $A$3),0)</f>
        <v>60527</v>
      </c>
      <c r="C3" s="184">
        <f t="shared" ref="C3" si="0">ROUND(SUMIFS(C$4:C$54, $A$4:$A$54, $A$3),0)</f>
        <v>61</v>
      </c>
      <c r="D3" s="183">
        <f>SUMIFS(D$4:D$54, $A$4:$A$54, $A$3)</f>
        <v>257</v>
      </c>
      <c r="E3" s="183">
        <f>SUMIFS(E$4:E$54, $A$4:$A$54, $A$3)</f>
        <v>0</v>
      </c>
      <c r="F3" s="134">
        <f>ROUND(SUMIFS(F$4:F$54,$A$4:$A$54,$A$3)*100,0)</f>
        <v>-100</v>
      </c>
      <c r="G3" s="58">
        <f>SUMIFS(G$4:G$54, $A$4:$A$54, $A$3)</f>
        <v>1322615</v>
      </c>
      <c r="H3" s="58">
        <f>SUMIFS(H$4:H$54, $A$4:$A$54, $A$3)</f>
        <v>3400152</v>
      </c>
      <c r="I3" s="134">
        <f>ROUND(SUMIFS(I$4:I$54,$A$4:$A$54,$A$3)*100,0)</f>
        <v>157</v>
      </c>
      <c r="J3" s="134">
        <f>ROUND(SUMIFS(J$4:J$54, $A$4:$A$54, $A$3),0)</f>
        <v>1764</v>
      </c>
      <c r="K3" s="58">
        <f t="shared" ref="K3:AI3" si="1">ROUND(SUMIFS(K$4:K$54, $A$4:$A$54, $A$3),0)</f>
        <v>642</v>
      </c>
      <c r="L3" s="134">
        <f t="shared" si="1"/>
        <v>844</v>
      </c>
      <c r="M3" s="58">
        <f t="shared" si="1"/>
        <v>0</v>
      </c>
      <c r="N3" s="58">
        <f t="shared" si="1"/>
        <v>200</v>
      </c>
      <c r="O3" s="58">
        <f t="shared" si="1"/>
        <v>0</v>
      </c>
      <c r="P3" s="58">
        <f t="shared" si="1"/>
        <v>0</v>
      </c>
      <c r="Q3" s="58">
        <f t="shared" si="1"/>
        <v>0</v>
      </c>
      <c r="R3" s="58">
        <f t="shared" si="1"/>
        <v>0</v>
      </c>
      <c r="S3" s="134">
        <f t="shared" si="1"/>
        <v>0</v>
      </c>
      <c r="T3" s="58">
        <f t="shared" si="1"/>
        <v>3793</v>
      </c>
      <c r="U3" s="58">
        <f t="shared" si="1"/>
        <v>338</v>
      </c>
      <c r="V3" s="58">
        <f t="shared" si="1"/>
        <v>770</v>
      </c>
      <c r="W3" s="58">
        <f t="shared" si="1"/>
        <v>280</v>
      </c>
      <c r="X3" s="58">
        <f t="shared" si="1"/>
        <v>2181</v>
      </c>
      <c r="Y3" s="58">
        <f t="shared" si="1"/>
        <v>23</v>
      </c>
      <c r="Z3" s="58">
        <f t="shared" si="1"/>
        <v>0</v>
      </c>
      <c r="AA3" s="58">
        <f t="shared" si="1"/>
        <v>11</v>
      </c>
      <c r="AB3" s="58">
        <f t="shared" si="1"/>
        <v>0</v>
      </c>
      <c r="AC3" s="58">
        <f t="shared" si="1"/>
        <v>321</v>
      </c>
      <c r="AD3" s="58">
        <f t="shared" si="1"/>
        <v>1670</v>
      </c>
      <c r="AE3" s="58">
        <f t="shared" si="1"/>
        <v>0</v>
      </c>
      <c r="AF3" s="58">
        <f t="shared" si="1"/>
        <v>0</v>
      </c>
      <c r="AG3" s="58">
        <f t="shared" si="1"/>
        <v>0</v>
      </c>
      <c r="AH3" s="58">
        <f t="shared" si="1"/>
        <v>0</v>
      </c>
      <c r="AI3" s="134">
        <f t="shared" si="1"/>
        <v>0</v>
      </c>
      <c r="AJ3" s="58">
        <f>ROUND(SUMIFS(AJ$4:AJ$54,$A$4:$A$54,$A$3)*100,0)</f>
        <v>21</v>
      </c>
      <c r="AK3" s="58">
        <f t="shared" ref="AK3:AL3" si="2">ROUND(SUMIFS(AK$4:AK$54,$A$4:$A$54,$A$3)*100,0)</f>
        <v>21</v>
      </c>
      <c r="AL3" s="58">
        <f t="shared" si="2"/>
        <v>21</v>
      </c>
      <c r="AM3" s="58">
        <f>SUMIFS(AM$4:AM$54, $A$4:$A$54, $A$3)</f>
        <v>1</v>
      </c>
      <c r="AN3" s="58">
        <f t="shared" ref="AN3:AQ3" si="3">SUMIFS(AN$4:AN$54, $A$4:$A$54, $A$3)</f>
        <v>0</v>
      </c>
      <c r="AO3" s="134">
        <f t="shared" si="3"/>
        <v>0</v>
      </c>
      <c r="AP3" s="134">
        <f t="shared" si="3"/>
        <v>345</v>
      </c>
      <c r="AQ3" s="134">
        <f t="shared" si="3"/>
        <v>1988698</v>
      </c>
      <c r="AR3" s="134">
        <f>ROUND(SUMIFS(AR$4:AR$54,$A$4:$A$54,$A$3),2)</f>
        <v>17.350000000000001</v>
      </c>
      <c r="AS3" s="58">
        <f>SUMIFS(AS$4:AS$54, $A$4:$A$54, $A$3)</f>
        <v>10444475000000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11068100589599.801</v>
      </c>
      <c r="BB3" s="58">
        <f t="shared" si="4"/>
        <v>0</v>
      </c>
      <c r="BC3" s="58">
        <f t="shared" si="4"/>
        <v>0</v>
      </c>
      <c r="BD3" s="58">
        <f t="shared" si="4"/>
        <v>0</v>
      </c>
      <c r="BE3" s="58">
        <f t="shared" si="4"/>
        <v>0</v>
      </c>
      <c r="BF3" s="58">
        <f t="shared" si="4"/>
        <v>421984465431.09003</v>
      </c>
      <c r="BG3" s="58">
        <f t="shared" si="4"/>
        <v>0</v>
      </c>
      <c r="BH3" s="58">
        <f t="shared" si="4"/>
        <v>0</v>
      </c>
      <c r="BI3" s="58">
        <f>ROUND(SUMIFS(BI$4:BI$54,$A$4:$A$54,$A$3),2)</f>
        <v>94.37</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4</v>
      </c>
      <c r="BR3" s="134">
        <f t="shared" si="6"/>
        <v>4</v>
      </c>
      <c r="BS3" s="134">
        <f>ROUND(SUMIFS(BS$4:BS$54,$A$4:$A$54,$A$3)*100,0)</f>
        <v>43</v>
      </c>
      <c r="BT3" s="134">
        <f>ROUND(SUMIFS(BT$4:BT$54,$A$4:$A$54,$A$3)*100,0)</f>
        <v>40</v>
      </c>
      <c r="BU3" s="134">
        <f t="shared" ref="BU3:CH3" si="7">ROUND(SUMIFS(BU$4:BU$54,$A$4:$A$54,$A$3)*100,0)</f>
        <v>61</v>
      </c>
      <c r="BV3" s="134">
        <f t="shared" si="7"/>
        <v>72</v>
      </c>
      <c r="BW3" s="134">
        <f t="shared" si="7"/>
        <v>13</v>
      </c>
      <c r="BX3" s="134">
        <f t="shared" si="7"/>
        <v>19</v>
      </c>
      <c r="BY3" s="134">
        <f t="shared" si="7"/>
        <v>45</v>
      </c>
      <c r="BZ3" s="134">
        <f>ROUND(SUMIFS(BZ$4:BZ$54,$A$4:$A$54,$A$3)*100,0)</f>
        <v>46</v>
      </c>
      <c r="CA3" s="134">
        <f>ROUND(SUMIFS(CA$4:CA$54,$A$4:$A$54,$A$3)*100,0)</f>
        <v>100</v>
      </c>
      <c r="CB3" s="134">
        <f>ROUND(SUMIFS(CB$4:CB$54,$A$4:$A$54,$A$3)*100,0)</f>
        <v>100</v>
      </c>
      <c r="CC3" s="134">
        <f t="shared" si="7"/>
        <v>13</v>
      </c>
      <c r="CD3" s="134">
        <f t="shared" si="7"/>
        <v>19</v>
      </c>
      <c r="CE3" s="134">
        <f t="shared" si="7"/>
        <v>45</v>
      </c>
      <c r="CF3" s="134">
        <f t="shared" si="7"/>
        <v>46</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2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40625" defaultRowHeight="15" x14ac:dyDescent="0.25"/>
  <cols>
    <col min="1" max="1" width="11.7109375" customWidth="1"/>
    <col min="2" max="2" width="11.7109375" style="204" customWidth="1"/>
    <col min="3" max="3" width="88.42578125" customWidth="1"/>
    <col min="4" max="7" width="11.7109375" customWidth="1"/>
    <col min="8" max="8" width="11.7109375" style="15" customWidth="1"/>
    <col min="9" max="9" width="11.7109375" style="204"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2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Nebraska, the share of electricity among fuels used for heating in urban, residential buildings will rise from 13% to 19% through 2050.//**Urban Residential Appliances:** In the BAU case, in Nebraska, the share of electricity among fuels used for appliances in urban, residential buildings will rise from 45% to 46% through 2050.//**Urban Residential Other Components:** In the United States, the share of electricity among fuels used by other components in urban, residential buildings is 100%.//**Rural Residential Heating:** In the BAU case, in Nebraska, the share of electricity among fuels used for heating in rural, residential buildings will rise from 13% to 19% through 2050.//**Rural Residential Appliances:** In the BAU case, in Nebraska, the share of electricity among fuels used for appliances in rural, residential buildings will rise from 45% to 46% through 2050.//**Rural Residential Other Components:** In the United States, the share of electricity among fuels used by other components in rural, residential buildings is 100%.//**Commercial Heating:** In the BAU case, in Nebraska, the share of electricity among fuels used for heating in commercial buildings will fall from 4% to 4% through 2050.//**Comercial Appliances:** In the BAU case, in Nebraska, the share of electricity among fuels used for appliances in commercial buildings will fall from 43% to 40% through 2050.//**Comercial Other Components:** In the BAU case, in Nebraska, the share of electricity among fuels used for other components in commercial buildings will rise from 61%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Nebraska.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Nebraska.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Nebraska.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Nebraska.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Nebraska.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Nebraska.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Nebraska.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Nebraska.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Nebraska.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Nebraska.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Nebraska.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Nebraska.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Nebraska.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Nebraska.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Nebraska.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Nebraska.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Nebraska.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Nebraska.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Nebraska.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Nebraska.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Nebraska.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Nebraska.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Nebraska.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Nebraska.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Nebraska.. After weighing for coop and municipality requirements, the BAU assumes a total CES of 21% in 2030 that rises to 21%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Nebraska.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Nebraska, a 100% setting provides for an additional  1764 MW of demand response capacity in 2050 (on top of a BAU quantity of 844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Nebraska will retire 0 MW of coal by 2050. Nebraska currently has 3793 MW of coal capacity.//**Natural gas non-peaker:** The EIA projects that NE will retire 200 MW of natural gas by 2050. NE currently has 338 MW of natural gas non-peaker capacity.//**Nuclear:** The EIA projects that NE will retire 0 MW of nuclear by 2050. NE currently has 770 MW of nuclear capacity.//**Natural gas peaker:** The EIA projects that NE will retire 0 MW of natural gas by 2050. NE currently has 1670 MW of natural gas peaker capacity.//**Lignite:** The EIA projects that NE will retire 0 MW of lignite by 2050. NE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that exports represent 94.37% of the state's production.//**Heavy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that exports represent 0% of the state's production.//**Petroleum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8" t="s">
        <v>569</v>
      </c>
      <c r="B2" s="58" t="s">
        <v>571</v>
      </c>
      <c r="C2" s="219">
        <v>1</v>
      </c>
      <c r="D2" s="218" t="s">
        <v>63</v>
      </c>
      <c r="E2" s="218" t="s">
        <v>64</v>
      </c>
      <c r="F2" s="58" t="str">
        <f>UnitControlCenter!$B$3</f>
        <v>million metric tons / year</v>
      </c>
      <c r="G2" s="58" t="s">
        <v>553</v>
      </c>
      <c r="H2" s="58"/>
      <c r="I2" s="58"/>
      <c r="J2" s="58" t="s">
        <v>1739</v>
      </c>
    </row>
    <row r="3" spans="1:10" x14ac:dyDescent="0.25">
      <c r="A3" s="218"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ht="45"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5"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66" t="s">
        <v>11</v>
      </c>
      <c r="B1" s="266"/>
      <c r="C1" s="266"/>
      <c r="D1" s="266"/>
      <c r="E1" s="266"/>
    </row>
    <row r="2" spans="1:5" x14ac:dyDescent="0.25">
      <c r="A2" s="267" t="s">
        <v>152</v>
      </c>
      <c r="B2" s="267"/>
      <c r="C2" s="267"/>
      <c r="D2" s="267"/>
      <c r="E2" s="267"/>
    </row>
    <row r="19" spans="1:5" x14ac:dyDescent="0.25">
      <c r="A19" t="s">
        <v>153</v>
      </c>
    </row>
    <row r="20" spans="1:5" x14ac:dyDescent="0.25">
      <c r="A20">
        <v>155400</v>
      </c>
      <c r="B20" t="s">
        <v>154</v>
      </c>
    </row>
    <row r="21" spans="1:5" x14ac:dyDescent="0.25">
      <c r="A21" s="267" t="s">
        <v>155</v>
      </c>
      <c r="B21" s="267"/>
      <c r="C21" s="267"/>
      <c r="D21" s="267"/>
      <c r="E21" s="267"/>
    </row>
    <row r="38" spans="1:5" x14ac:dyDescent="0.25">
      <c r="A38" t="s">
        <v>153</v>
      </c>
    </row>
    <row r="39" spans="1:5" x14ac:dyDescent="0.25">
      <c r="A39">
        <v>100800</v>
      </c>
      <c r="B39" t="s">
        <v>154</v>
      </c>
    </row>
    <row r="40" spans="1:5" x14ac:dyDescent="0.25">
      <c r="A40" s="267" t="s">
        <v>156</v>
      </c>
      <c r="B40" s="267"/>
      <c r="C40" s="267"/>
      <c r="D40" s="267"/>
      <c r="E40" s="267"/>
    </row>
    <row r="57" spans="1:5" ht="15.75" thickBot="1" x14ac:dyDescent="0.3">
      <c r="A57" t="s">
        <v>153</v>
      </c>
    </row>
    <row r="58" spans="1:5" ht="15.75" thickBot="1" x14ac:dyDescent="0.3">
      <c r="A58" s="2">
        <v>194000</v>
      </c>
      <c r="B58" t="s">
        <v>157</v>
      </c>
    </row>
    <row r="60" spans="1:5" x14ac:dyDescent="0.25">
      <c r="A60" s="266" t="s">
        <v>158</v>
      </c>
      <c r="B60" s="266"/>
      <c r="C60" s="266"/>
      <c r="D60" s="266"/>
      <c r="E60" s="266"/>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66" t="s">
        <v>159</v>
      </c>
      <c r="B89" s="266"/>
      <c r="C89" s="266"/>
      <c r="D89" s="266"/>
      <c r="E89" s="266"/>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66" t="s">
        <v>160</v>
      </c>
      <c r="B98" s="266"/>
      <c r="C98" s="266"/>
      <c r="D98" s="266"/>
      <c r="E98" s="266"/>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66" t="s">
        <v>162</v>
      </c>
      <c r="B109" s="266"/>
      <c r="C109" s="266"/>
      <c r="D109" s="266"/>
      <c r="E109" s="266"/>
    </row>
    <row r="110" spans="1:5" ht="15.75" thickBot="1" x14ac:dyDescent="0.3"/>
    <row r="111" spans="1:5" ht="15.75" thickBot="1" x14ac:dyDescent="0.3">
      <c r="A111" s="7">
        <f>A122</f>
        <v>0.20481927710843381</v>
      </c>
      <c r="B111" t="s">
        <v>381</v>
      </c>
    </row>
    <row r="113" spans="1:12" x14ac:dyDescent="0.25">
      <c r="A113" s="266" t="s">
        <v>161</v>
      </c>
      <c r="B113" s="266"/>
      <c r="C113" s="266"/>
      <c r="D113" s="266"/>
      <c r="E113" s="266"/>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66" t="s">
        <v>382</v>
      </c>
      <c r="B124" s="266"/>
      <c r="C124" s="266"/>
      <c r="D124" s="266"/>
      <c r="E124" s="266"/>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66" t="s">
        <v>100</v>
      </c>
      <c r="B134" s="266"/>
      <c r="C134" s="266"/>
      <c r="D134" s="266"/>
      <c r="E134" s="266"/>
    </row>
    <row r="135" spans="1:12" x14ac:dyDescent="0.25">
      <c r="A135" s="14" t="s">
        <v>399</v>
      </c>
      <c r="B135" s="15"/>
      <c r="C135" s="15"/>
      <c r="D135" s="15"/>
      <c r="E135" s="15"/>
      <c r="F135" s="15"/>
      <c r="G135" s="15"/>
    </row>
    <row r="136" spans="1:12" ht="15.75" x14ac:dyDescent="0.3">
      <c r="A136" s="16"/>
      <c r="B136" s="269" t="s">
        <v>400</v>
      </c>
      <c r="C136" s="270"/>
      <c r="D136" s="270"/>
      <c r="E136" s="271"/>
      <c r="F136" s="15"/>
      <c r="G136" s="15"/>
    </row>
    <row r="137" spans="1:12" ht="15.75" x14ac:dyDescent="0.3">
      <c r="A137" s="17"/>
      <c r="B137" s="269" t="s">
        <v>401</v>
      </c>
      <c r="C137" s="271"/>
      <c r="D137" s="269" t="s">
        <v>402</v>
      </c>
      <c r="E137" s="271"/>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66" t="s">
        <v>165</v>
      </c>
      <c r="B165" s="266"/>
      <c r="C165" s="266"/>
      <c r="D165" s="266"/>
      <c r="E165" s="266"/>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66" t="s">
        <v>389</v>
      </c>
      <c r="B169" s="266"/>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66" t="s">
        <v>172</v>
      </c>
      <c r="B174" s="266"/>
      <c r="C174" s="266"/>
      <c r="D174" s="266"/>
      <c r="E174" s="266"/>
    </row>
    <row r="175" spans="1:7" ht="15.75" thickBot="1" x14ac:dyDescent="0.3">
      <c r="A175" t="s">
        <v>398</v>
      </c>
      <c r="B175" s="33">
        <v>0.1246</v>
      </c>
    </row>
    <row r="176" spans="1:7" ht="15.75" thickBot="1" x14ac:dyDescent="0.3">
      <c r="A176" t="s">
        <v>394</v>
      </c>
      <c r="B176" s="32">
        <f>1-B175</f>
        <v>0.87539999999999996</v>
      </c>
    </row>
    <row r="178" spans="1:5" x14ac:dyDescent="0.25">
      <c r="A178" s="266" t="s">
        <v>168</v>
      </c>
      <c r="B178" s="266"/>
      <c r="C178" s="266"/>
      <c r="D178" s="266"/>
      <c r="E178" s="266"/>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66" t="s">
        <v>170</v>
      </c>
      <c r="B183" s="266"/>
      <c r="C183" s="266"/>
      <c r="D183" s="266"/>
      <c r="E183" s="266"/>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66" t="s">
        <v>182</v>
      </c>
      <c r="B191" s="266"/>
      <c r="C191" s="266"/>
      <c r="D191" s="266"/>
      <c r="E191" s="266"/>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8" t="s">
        <v>1229</v>
      </c>
      <c r="C201" s="268"/>
      <c r="D201" s="268"/>
      <c r="E201" s="268"/>
      <c r="F201" s="268"/>
      <c r="G201" s="268"/>
      <c r="H201" s="268"/>
      <c r="I201" s="268"/>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8" t="s">
        <v>1229</v>
      </c>
      <c r="C209" s="268"/>
      <c r="D209" s="268"/>
      <c r="E209" s="268"/>
      <c r="F209" s="268"/>
      <c r="G209" s="268"/>
      <c r="H209" s="268"/>
      <c r="I209" s="268"/>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8" t="s">
        <v>1229</v>
      </c>
      <c r="C217" s="268"/>
      <c r="D217" s="268"/>
      <c r="E217" s="268"/>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NE</v>
      </c>
      <c r="C1" s="115">
        <f>SUM(C4:C87)</f>
        <v>33.124798398529506</v>
      </c>
      <c r="D1" s="115">
        <f t="shared" ref="D1:AG1" si="0">SUM(D4:D87)</f>
        <v>34.233438547039995</v>
      </c>
      <c r="E1" s="115">
        <f t="shared" si="0"/>
        <v>32.999469890539096</v>
      </c>
      <c r="F1" s="115">
        <f t="shared" si="0"/>
        <v>36.512686403319897</v>
      </c>
      <c r="G1" s="115">
        <f t="shared" si="0"/>
        <v>36.646440905284415</v>
      </c>
      <c r="H1" s="115">
        <f t="shared" si="0"/>
        <v>39.5466187650633</v>
      </c>
      <c r="I1" s="115">
        <f t="shared" si="0"/>
        <v>40.071163897278709</v>
      </c>
      <c r="J1" s="115">
        <f t="shared" si="0"/>
        <v>41.022669240458306</v>
      </c>
      <c r="K1" s="115">
        <f t="shared" si="0"/>
        <v>43.318304666512802</v>
      </c>
      <c r="L1" s="115">
        <f t="shared" si="0"/>
        <v>41.913256980046896</v>
      </c>
      <c r="M1" s="115">
        <f t="shared" si="0"/>
        <v>43.386028975658206</v>
      </c>
      <c r="N1" s="115">
        <f t="shared" si="0"/>
        <v>45.420089707226794</v>
      </c>
      <c r="O1" s="115">
        <f t="shared" si="0"/>
        <v>44.790923563110894</v>
      </c>
      <c r="P1" s="115">
        <f t="shared" si="0"/>
        <v>45.948449619135786</v>
      </c>
      <c r="Q1" s="115">
        <f t="shared" si="0"/>
        <v>45.568263062624503</v>
      </c>
      <c r="R1" s="115">
        <f t="shared" si="0"/>
        <v>45.755999727921498</v>
      </c>
      <c r="S1" s="115">
        <f t="shared" si="0"/>
        <v>46.605020382577301</v>
      </c>
      <c r="T1" s="115">
        <f t="shared" si="0"/>
        <v>47.091075456611598</v>
      </c>
      <c r="U1" s="115">
        <f t="shared" si="0"/>
        <v>48.751501990975804</v>
      </c>
      <c r="V1" s="115">
        <f t="shared" si="0"/>
        <v>49.320737359907582</v>
      </c>
      <c r="W1" s="115">
        <f t="shared" si="0"/>
        <v>49.908370927341196</v>
      </c>
      <c r="X1" s="115">
        <f t="shared" si="0"/>
        <v>52.833502428675203</v>
      </c>
      <c r="Y1" s="115">
        <f t="shared" si="0"/>
        <v>50.964629551672019</v>
      </c>
      <c r="Z1" s="115">
        <f t="shared" si="0"/>
        <v>54.015953399241013</v>
      </c>
      <c r="AA1" s="115">
        <f t="shared" si="0"/>
        <v>52.68192671385119</v>
      </c>
      <c r="AB1" s="115">
        <f t="shared" si="0"/>
        <v>51.1593983241982</v>
      </c>
      <c r="AC1" s="115">
        <f t="shared" si="0"/>
        <v>49.117933055170383</v>
      </c>
      <c r="AD1" s="115">
        <f t="shared" si="0"/>
        <v>48.185367056155307</v>
      </c>
      <c r="AE1" s="115">
        <f t="shared" si="0"/>
        <v>52.407850372858888</v>
      </c>
      <c r="AF1" s="115">
        <f t="shared" si="0"/>
        <v>50.513811431373199</v>
      </c>
      <c r="AG1" s="115">
        <f t="shared" si="0"/>
        <v>46.752873161672007</v>
      </c>
      <c r="AH1" s="115">
        <f>SUM(AH4:AH87)</f>
        <v>47.675334816415003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13.2747811484479</v>
      </c>
      <c r="D4">
        <f>SUMIFS('EPA Export Aggregation'!G:G,'EPA Export Aggregation'!$A:$A,$B4,'EPA Export Aggregation'!$D:$D,$A$1)*IF($A4="CH4",About!$D$58,IF($A4="N2O",About!$D$59,1))</f>
        <v>14.0631613892633</v>
      </c>
      <c r="E4">
        <f>SUMIFS('EPA Export Aggregation'!H:H,'EPA Export Aggregation'!$A:$A,$B4,'EPA Export Aggregation'!$D:$D,$A$1)*IF($A4="CH4",About!$D$58,IF($A4="N2O",About!$D$59,1))</f>
        <v>12.951371056320999</v>
      </c>
      <c r="F4">
        <f>SUMIFS('EPA Export Aggregation'!I:I,'EPA Export Aggregation'!$A:$A,$B4,'EPA Export Aggregation'!$D:$D,$A$1)*IF($A4="CH4",About!$D$58,IF($A4="N2O",About!$D$59,1))</f>
        <v>15.2295755038037</v>
      </c>
      <c r="G4">
        <f>SUMIFS('EPA Export Aggregation'!J:J,'EPA Export Aggregation'!$A:$A,$B4,'EPA Export Aggregation'!$D:$D,$A$1)*IF($A4="CH4",About!$D$58,IF($A4="N2O",About!$D$59,1))</f>
        <v>14.646233944595</v>
      </c>
      <c r="H4">
        <f>SUMIFS('EPA Export Aggregation'!K:K,'EPA Export Aggregation'!$A:$A,$B4,'EPA Export Aggregation'!$D:$D,$A$1)*IF($A4="CH4",About!$D$58,IF($A4="N2O",About!$D$59,1))</f>
        <v>16.606304555864199</v>
      </c>
      <c r="I4">
        <f>SUMIFS('EPA Export Aggregation'!L:L,'EPA Export Aggregation'!$A:$A,$B4,'EPA Export Aggregation'!$D:$D,$A$1)*IF($A4="CH4",About!$D$58,IF($A4="N2O",About!$D$59,1))</f>
        <v>16.631970039659301</v>
      </c>
      <c r="J4">
        <f>SUMIFS('EPA Export Aggregation'!M:M,'EPA Export Aggregation'!$A:$A,$B4,'EPA Export Aggregation'!$D:$D,$A$1)*IF($A4="CH4",About!$D$58,IF($A4="N2O",About!$D$59,1))</f>
        <v>17.810837478747398</v>
      </c>
      <c r="K4">
        <f>SUMIFS('EPA Export Aggregation'!N:N,'EPA Export Aggregation'!$A:$A,$B4,'EPA Export Aggregation'!$D:$D,$A$1)*IF($A4="CH4",About!$D$58,IF($A4="N2O",About!$D$59,1))</f>
        <v>19.087743418642301</v>
      </c>
      <c r="L4">
        <f>SUMIFS('EPA Export Aggregation'!O:O,'EPA Export Aggregation'!$A:$A,$B4,'EPA Export Aggregation'!$D:$D,$A$1)*IF($A4="CH4",About!$D$58,IF($A4="N2O",About!$D$59,1))</f>
        <v>18.437083789770401</v>
      </c>
      <c r="M4">
        <f>SUMIFS('EPA Export Aggregation'!P:P,'EPA Export Aggregation'!$A:$A,$B4,'EPA Export Aggregation'!$D:$D,$A$1)*IF($A4="CH4",About!$D$58,IF($A4="N2O",About!$D$59,1))</f>
        <v>19.2686635044852</v>
      </c>
      <c r="N4">
        <f>SUMIFS('EPA Export Aggregation'!Q:Q,'EPA Export Aggregation'!$A:$A,$B4,'EPA Export Aggregation'!$D:$D,$A$1)*IF($A4="CH4",About!$D$58,IF($A4="N2O",About!$D$59,1))</f>
        <v>20.881130358341998</v>
      </c>
      <c r="O4">
        <f>SUMIFS('EPA Export Aggregation'!R:R,'EPA Export Aggregation'!$A:$A,$B4,'EPA Export Aggregation'!$D:$D,$A$1)*IF($A4="CH4",About!$D$58,IF($A4="N2O",About!$D$59,1))</f>
        <v>20.3103469620402</v>
      </c>
      <c r="P4">
        <f>SUMIFS('EPA Export Aggregation'!S:S,'EPA Export Aggregation'!$A:$A,$B4,'EPA Export Aggregation'!$D:$D,$A$1)*IF($A4="CH4",About!$D$58,IF($A4="N2O",About!$D$59,1))</f>
        <v>21.264682053159799</v>
      </c>
      <c r="Q4">
        <f>SUMIFS('EPA Export Aggregation'!T:T,'EPA Export Aggregation'!$A:$A,$B4,'EPA Export Aggregation'!$D:$D,$A$1)*IF($A4="CH4",About!$D$58,IF($A4="N2O",About!$D$59,1))</f>
        <v>20.866350574759299</v>
      </c>
      <c r="R4">
        <f>SUMIFS('EPA Export Aggregation'!U:U,'EPA Export Aggregation'!$A:$A,$B4,'EPA Export Aggregation'!$D:$D,$A$1)*IF($A4="CH4",About!$D$58,IF($A4="N2O",About!$D$59,1))</f>
        <v>21.565093034095302</v>
      </c>
      <c r="S4">
        <f>SUMIFS('EPA Export Aggregation'!V:V,'EPA Export Aggregation'!$A:$A,$B4,'EPA Export Aggregation'!$D:$D,$A$1)*IF($A4="CH4",About!$D$58,IF($A4="N2O",About!$D$59,1))</f>
        <v>21.351285789664999</v>
      </c>
      <c r="T4">
        <f>SUMIFS('EPA Export Aggregation'!W:W,'EPA Export Aggregation'!$A:$A,$B4,'EPA Export Aggregation'!$D:$D,$A$1)*IF($A4="CH4",About!$D$58,IF($A4="N2O",About!$D$59,1))</f>
        <v>20.543433305927401</v>
      </c>
      <c r="U4">
        <f>SUMIFS('EPA Export Aggregation'!X:X,'EPA Export Aggregation'!$A:$A,$B4,'EPA Export Aggregation'!$D:$D,$A$1)*IF($A4="CH4",About!$D$58,IF($A4="N2O",About!$D$59,1))</f>
        <v>22.078060047120299</v>
      </c>
      <c r="V4">
        <f>SUMIFS('EPA Export Aggregation'!Y:Y,'EPA Export Aggregation'!$A:$A,$B4,'EPA Export Aggregation'!$D:$D,$A$1)*IF($A4="CH4",About!$D$58,IF($A4="N2O",About!$D$59,1))</f>
        <v>23.336633950598301</v>
      </c>
      <c r="W4">
        <f>SUMIFS('EPA Export Aggregation'!Z:Z,'EPA Export Aggregation'!$A:$A,$B4,'EPA Export Aggregation'!$D:$D,$A$1)*IF($A4="CH4",About!$D$58,IF($A4="N2O",About!$D$59,1))</f>
        <v>23.3297974747308</v>
      </c>
      <c r="X4">
        <f>SUMIFS('EPA Export Aggregation'!AA:AA,'EPA Export Aggregation'!$A:$A,$B4,'EPA Export Aggregation'!$D:$D,$A$1)*IF($A4="CH4",About!$D$58,IF($A4="N2O",About!$D$59,1))</f>
        <v>25.693401100867298</v>
      </c>
      <c r="Y4">
        <f>SUMIFS('EPA Export Aggregation'!AB:AB,'EPA Export Aggregation'!$A:$A,$B4,'EPA Export Aggregation'!$D:$D,$A$1)*IF($A4="CH4",About!$D$58,IF($A4="N2O",About!$D$59,1))</f>
        <v>24.675065512893799</v>
      </c>
      <c r="Z4">
        <f>SUMIFS('EPA Export Aggregation'!AC:AC,'EPA Export Aggregation'!$A:$A,$B4,'EPA Export Aggregation'!$D:$D,$A$1)*IF($A4="CH4",About!$D$58,IF($A4="N2O",About!$D$59,1))</f>
        <v>26.335330748841699</v>
      </c>
      <c r="AA4">
        <f>SUMIFS('EPA Export Aggregation'!AD:AD,'EPA Export Aggregation'!$A:$A,$B4,'EPA Export Aggregation'!$D:$D,$A$1)*IF($A4="CH4",About!$D$58,IF($A4="N2O",About!$D$59,1))</f>
        <v>24.5813546981495</v>
      </c>
      <c r="AB4">
        <f>SUMIFS('EPA Export Aggregation'!AE:AE,'EPA Export Aggregation'!$A:$A,$B4,'EPA Export Aggregation'!$D:$D,$A$1)*IF($A4="CH4",About!$D$58,IF($A4="N2O",About!$D$59,1))</f>
        <v>23.679593388920502</v>
      </c>
      <c r="AC4">
        <f>SUMIFS('EPA Export Aggregation'!AF:AF,'EPA Export Aggregation'!$A:$A,$B4,'EPA Export Aggregation'!$D:$D,$A$1)*IF($A4="CH4",About!$D$58,IF($A4="N2O",About!$D$59,1))</f>
        <v>21.4022518399427</v>
      </c>
      <c r="AD4">
        <f>SUMIFS('EPA Export Aggregation'!AG:AG,'EPA Export Aggregation'!$A:$A,$B4,'EPA Export Aggregation'!$D:$D,$A$1)*IF($A4="CH4",About!$D$58,IF($A4="N2O",About!$D$59,1))</f>
        <v>20.703611087128301</v>
      </c>
      <c r="AE4">
        <f>SUMIFS('EPA Export Aggregation'!AH:AH,'EPA Export Aggregation'!$A:$A,$B4,'EPA Export Aggregation'!$D:$D,$A$1)*IF($A4="CH4",About!$D$58,IF($A4="N2O",About!$D$59,1))</f>
        <v>23.8439335532554</v>
      </c>
      <c r="AF4">
        <f>SUMIFS('EPA Export Aggregation'!AI:AI,'EPA Export Aggregation'!$A:$A,$B4,'EPA Export Aggregation'!$D:$D,$A$1)*IF($A4="CH4",About!$D$58,IF($A4="N2O",About!$D$59,1))</f>
        <v>22.015229075879599</v>
      </c>
      <c r="AG4">
        <f>SUMIFS('EPA Export Aggregation'!AJ:AJ,'EPA Export Aggregation'!$A:$A,$B4,'EPA Export Aggregation'!$D:$D,$A$1)*IF($A4="CH4",About!$D$58,IF($A4="N2O",About!$D$59,1))</f>
        <v>19.650024400490601</v>
      </c>
      <c r="AH4">
        <f>SUMIFS('EPA Export Aggregation'!AK:AK,'EPA Export Aggregation'!$A:$A,$B4,'EPA Export Aggregation'!$D:$D,$A$1)*IF($A4="CH4",About!$D$58,IF($A4="N2O",About!$D$59,1))</f>
        <v>19.789517122593999</v>
      </c>
    </row>
    <row r="5" spans="1:34" x14ac:dyDescent="0.25">
      <c r="A5" s="119" t="s">
        <v>479</v>
      </c>
      <c r="B5" s="120" t="s">
        <v>1957</v>
      </c>
      <c r="C5">
        <f>SUMIFS('EPA Export Aggregation'!F:F,'EPA Export Aggregation'!$A:$A,$B5,'EPA Export Aggregation'!$D:$D,$A$1)*IF($A5="CH4",About!$D$58,IF($A5="N2O",About!$D$59,1))</f>
        <v>10.041075231500299</v>
      </c>
      <c r="D5">
        <f>SUMIFS('EPA Export Aggregation'!G:G,'EPA Export Aggregation'!$A:$A,$B5,'EPA Export Aggregation'!$D:$D,$A$1)*IF($A5="CH4",About!$D$58,IF($A5="N2O",About!$D$59,1))</f>
        <v>9.6165359074415999</v>
      </c>
      <c r="E5">
        <f>SUMIFS('EPA Export Aggregation'!H:H,'EPA Export Aggregation'!$A:$A,$B5,'EPA Export Aggregation'!$D:$D,$A$1)*IF($A5="CH4",About!$D$58,IF($A5="N2O",About!$D$59,1))</f>
        <v>10.1635785614375</v>
      </c>
      <c r="F5">
        <f>SUMIFS('EPA Export Aggregation'!I:I,'EPA Export Aggregation'!$A:$A,$B5,'EPA Export Aggregation'!$D:$D,$A$1)*IF($A5="CH4",About!$D$58,IF($A5="N2O",About!$D$59,1))</f>
        <v>10.194855784229899</v>
      </c>
      <c r="G5">
        <f>SUMIFS('EPA Export Aggregation'!J:J,'EPA Export Aggregation'!$A:$A,$B5,'EPA Export Aggregation'!$D:$D,$A$1)*IF($A5="CH4",About!$D$58,IF($A5="N2O",About!$D$59,1))</f>
        <v>10.5709518147554</v>
      </c>
      <c r="H5">
        <f>SUMIFS('EPA Export Aggregation'!K:K,'EPA Export Aggregation'!$A:$A,$B5,'EPA Export Aggregation'!$D:$D,$A$1)*IF($A5="CH4",About!$D$58,IF($A5="N2O",About!$D$59,1))</f>
        <v>11.2447580624235</v>
      </c>
      <c r="I5">
        <f>SUMIFS('EPA Export Aggregation'!L:L,'EPA Export Aggregation'!$A:$A,$B5,'EPA Export Aggregation'!$D:$D,$A$1)*IF($A5="CH4",About!$D$58,IF($A5="N2O",About!$D$59,1))</f>
        <v>11.7732787864068</v>
      </c>
      <c r="J5">
        <f>SUMIFS('EPA Export Aggregation'!M:M,'EPA Export Aggregation'!$A:$A,$B5,'EPA Export Aggregation'!$D:$D,$A$1)*IF($A5="CH4",About!$D$58,IF($A5="N2O",About!$D$59,1))</f>
        <v>11.500295528364299</v>
      </c>
      <c r="K5">
        <f>SUMIFS('EPA Export Aggregation'!N:N,'EPA Export Aggregation'!$A:$A,$B5,'EPA Export Aggregation'!$D:$D,$A$1)*IF($A5="CH4",About!$D$58,IF($A5="N2O",About!$D$59,1))</f>
        <v>12.0820917592615</v>
      </c>
      <c r="L5">
        <f>SUMIFS('EPA Export Aggregation'!O:O,'EPA Export Aggregation'!$A:$A,$B5,'EPA Export Aggregation'!$D:$D,$A$1)*IF($A5="CH4",About!$D$58,IF($A5="N2O",About!$D$59,1))</f>
        <v>12.4264489954639</v>
      </c>
      <c r="M5">
        <f>SUMIFS('EPA Export Aggregation'!P:P,'EPA Export Aggregation'!$A:$A,$B5,'EPA Export Aggregation'!$D:$D,$A$1)*IF($A5="CH4",About!$D$58,IF($A5="N2O",About!$D$59,1))</f>
        <v>12.243444521130099</v>
      </c>
      <c r="N5">
        <f>SUMIFS('EPA Export Aggregation'!Q:Q,'EPA Export Aggregation'!$A:$A,$B5,'EPA Export Aggregation'!$D:$D,$A$1)*IF($A5="CH4",About!$D$58,IF($A5="N2O",About!$D$59,1))</f>
        <v>12.062926550156099</v>
      </c>
      <c r="O5">
        <f>SUMIFS('EPA Export Aggregation'!R:R,'EPA Export Aggregation'!$A:$A,$B5,'EPA Export Aggregation'!$D:$D,$A$1)*IF($A5="CH4",About!$D$58,IF($A5="N2O",About!$D$59,1))</f>
        <v>12.3773355990017</v>
      </c>
      <c r="P5">
        <f>SUMIFS('EPA Export Aggregation'!S:S,'EPA Export Aggregation'!$A:$A,$B5,'EPA Export Aggregation'!$D:$D,$A$1)*IF($A5="CH4",About!$D$58,IF($A5="N2O",About!$D$59,1))</f>
        <v>12.492449257521701</v>
      </c>
      <c r="Q5">
        <f>SUMIFS('EPA Export Aggregation'!T:T,'EPA Export Aggregation'!$A:$A,$B5,'EPA Export Aggregation'!$D:$D,$A$1)*IF($A5="CH4",About!$D$58,IF($A5="N2O",About!$D$59,1))</f>
        <v>12.3906400405391</v>
      </c>
      <c r="R5">
        <f>SUMIFS('EPA Export Aggregation'!U:U,'EPA Export Aggregation'!$A:$A,$B5,'EPA Export Aggregation'!$D:$D,$A$1)*IF($A5="CH4",About!$D$58,IF($A5="N2O",About!$D$59,1))</f>
        <v>12.141213839566101</v>
      </c>
      <c r="S5">
        <f>SUMIFS('EPA Export Aggregation'!V:V,'EPA Export Aggregation'!$A:$A,$B5,'EPA Export Aggregation'!$D:$D,$A$1)*IF($A5="CH4",About!$D$58,IF($A5="N2O",About!$D$59,1))</f>
        <v>12.0943315181069</v>
      </c>
      <c r="T5">
        <f>SUMIFS('EPA Export Aggregation'!W:W,'EPA Export Aggregation'!$A:$A,$B5,'EPA Export Aggregation'!$D:$D,$A$1)*IF($A5="CH4",About!$D$58,IF($A5="N2O",About!$D$59,1))</f>
        <v>12.5160630433994</v>
      </c>
      <c r="U5">
        <f>SUMIFS('EPA Export Aggregation'!X:X,'EPA Export Aggregation'!$A:$A,$B5,'EPA Export Aggregation'!$D:$D,$A$1)*IF($A5="CH4",About!$D$58,IF($A5="N2O",About!$D$59,1))</f>
        <v>12.251936028927799</v>
      </c>
      <c r="V5">
        <f>SUMIFS('EPA Export Aggregation'!Y:Y,'EPA Export Aggregation'!$A:$A,$B5,'EPA Export Aggregation'!$D:$D,$A$1)*IF($A5="CH4",About!$D$58,IF($A5="N2O",About!$D$59,1))</f>
        <v>11.6199801141363</v>
      </c>
      <c r="W5">
        <f>SUMIFS('EPA Export Aggregation'!Z:Z,'EPA Export Aggregation'!$A:$A,$B5,'EPA Export Aggregation'!$D:$D,$A$1)*IF($A5="CH4",About!$D$58,IF($A5="N2O",About!$D$59,1))</f>
        <v>12.2691530844762</v>
      </c>
      <c r="X5">
        <f>SUMIFS('EPA Export Aggregation'!AA:AA,'EPA Export Aggregation'!$A:$A,$B5,'EPA Export Aggregation'!$D:$D,$A$1)*IF($A5="CH4",About!$D$58,IF($A5="N2O",About!$D$59,1))</f>
        <v>12.0688559604896</v>
      </c>
      <c r="Y5">
        <f>SUMIFS('EPA Export Aggregation'!AB:AB,'EPA Export Aggregation'!$A:$A,$B5,'EPA Export Aggregation'!$D:$D,$A$1)*IF($A5="CH4",About!$D$58,IF($A5="N2O",About!$D$59,1))</f>
        <v>11.9371571690126</v>
      </c>
      <c r="Z5">
        <f>SUMIFS('EPA Export Aggregation'!AC:AC,'EPA Export Aggregation'!$A:$A,$B5,'EPA Export Aggregation'!$D:$D,$A$1)*IF($A5="CH4",About!$D$58,IF($A5="N2O",About!$D$59,1))</f>
        <v>12.012540708864901</v>
      </c>
      <c r="AA5">
        <f>SUMIFS('EPA Export Aggregation'!AD:AD,'EPA Export Aggregation'!$A:$A,$B5,'EPA Export Aggregation'!$D:$D,$A$1)*IF($A5="CH4",About!$D$58,IF($A5="N2O",About!$D$59,1))</f>
        <v>12.5880609716673</v>
      </c>
      <c r="AB5">
        <f>SUMIFS('EPA Export Aggregation'!AE:AE,'EPA Export Aggregation'!$A:$A,$B5,'EPA Export Aggregation'!$D:$D,$A$1)*IF($A5="CH4",About!$D$58,IF($A5="N2O",About!$D$59,1))</f>
        <v>12.4258992133613</v>
      </c>
      <c r="AC5">
        <f>SUMIFS('EPA Export Aggregation'!AF:AF,'EPA Export Aggregation'!$A:$A,$B5,'EPA Export Aggregation'!$D:$D,$A$1)*IF($A5="CH4",About!$D$58,IF($A5="N2O",About!$D$59,1))</f>
        <v>12.6624812216536</v>
      </c>
      <c r="AD5">
        <f>SUMIFS('EPA Export Aggregation'!AG:AG,'EPA Export Aggregation'!$A:$A,$B5,'EPA Export Aggregation'!$D:$D,$A$1)*IF($A5="CH4",About!$D$58,IF($A5="N2O",About!$D$59,1))</f>
        <v>12.7018214971131</v>
      </c>
      <c r="AE5">
        <f>SUMIFS('EPA Export Aggregation'!AH:AH,'EPA Export Aggregation'!$A:$A,$B5,'EPA Export Aggregation'!$D:$D,$A$1)*IF($A5="CH4",About!$D$58,IF($A5="N2O",About!$D$59,1))</f>
        <v>13.0868726751424</v>
      </c>
      <c r="AF5">
        <f>SUMIFS('EPA Export Aggregation'!AI:AI,'EPA Export Aggregation'!$A:$A,$B5,'EPA Export Aggregation'!$D:$D,$A$1)*IF($A5="CH4",About!$D$58,IF($A5="N2O",About!$D$59,1))</f>
        <v>13.032568611060601</v>
      </c>
      <c r="AG5">
        <f>SUMIFS('EPA Export Aggregation'!AJ:AJ,'EPA Export Aggregation'!$A:$A,$B5,'EPA Export Aggregation'!$D:$D,$A$1)*IF($A5="CH4",About!$D$58,IF($A5="N2O",About!$D$59,1))</f>
        <v>12.173844087874</v>
      </c>
      <c r="AH5">
        <f>SUMIFS('EPA Export Aggregation'!AK:AK,'EPA Export Aggregation'!$A:$A,$B5,'EPA Export Aggregation'!$D:$D,$A$1)*IF($A5="CH4",About!$D$58,IF($A5="N2O",About!$D$59,1))</f>
        <v>13.1085972016971</v>
      </c>
    </row>
    <row r="6" spans="1:34" x14ac:dyDescent="0.25">
      <c r="A6" s="119" t="s">
        <v>479</v>
      </c>
      <c r="B6" s="120" t="s">
        <v>1958</v>
      </c>
      <c r="C6">
        <f>SUMIFS('EPA Export Aggregation'!F:F,'EPA Export Aggregation'!$A:$A,$B6,'EPA Export Aggregation'!$D:$D,$A$1)*IF($A6="CH4",About!$D$58,IF($A6="N2O",About!$D$59,1))</f>
        <v>3.7625982232742001</v>
      </c>
      <c r="D6">
        <f>SUMIFS('EPA Export Aggregation'!G:G,'EPA Export Aggregation'!$A:$A,$B6,'EPA Export Aggregation'!$D:$D,$A$1)*IF($A6="CH4",About!$D$58,IF($A6="N2O",About!$D$59,1))</f>
        <v>4.1305474723032001</v>
      </c>
      <c r="E6">
        <f>SUMIFS('EPA Export Aggregation'!H:H,'EPA Export Aggregation'!$A:$A,$B6,'EPA Export Aggregation'!$D:$D,$A$1)*IF($A6="CH4",About!$D$58,IF($A6="N2O",About!$D$59,1))</f>
        <v>3.8976321063391999</v>
      </c>
      <c r="F6">
        <f>SUMIFS('EPA Export Aggregation'!I:I,'EPA Export Aggregation'!$A:$A,$B6,'EPA Export Aggregation'!$D:$D,$A$1)*IF($A6="CH4",About!$D$58,IF($A6="N2O",About!$D$59,1))</f>
        <v>4.5433588718853999</v>
      </c>
      <c r="G6">
        <f>SUMIFS('EPA Export Aggregation'!J:J,'EPA Export Aggregation'!$A:$A,$B6,'EPA Export Aggregation'!$D:$D,$A$1)*IF($A6="CH4",About!$D$58,IF($A6="N2O",About!$D$59,1))</f>
        <v>4.6450541485896002</v>
      </c>
      <c r="H6">
        <f>SUMIFS('EPA Export Aggregation'!K:K,'EPA Export Aggregation'!$A:$A,$B6,'EPA Export Aggregation'!$D:$D,$A$1)*IF($A6="CH4",About!$D$58,IF($A6="N2O",About!$D$59,1))</f>
        <v>4.7888439930311</v>
      </c>
      <c r="I6">
        <f>SUMIFS('EPA Export Aggregation'!L:L,'EPA Export Aggregation'!$A:$A,$B6,'EPA Export Aggregation'!$D:$D,$A$1)*IF($A6="CH4",About!$D$58,IF($A6="N2O",About!$D$59,1))</f>
        <v>4.2332485507547997</v>
      </c>
      <c r="J6">
        <f>SUMIFS('EPA Export Aggregation'!M:M,'EPA Export Aggregation'!$A:$A,$B6,'EPA Export Aggregation'!$D:$D,$A$1)*IF($A6="CH4",About!$D$58,IF($A6="N2O",About!$D$59,1))</f>
        <v>4.6212206237959004</v>
      </c>
      <c r="K6">
        <f>SUMIFS('EPA Export Aggregation'!N:N,'EPA Export Aggregation'!$A:$A,$B6,'EPA Export Aggregation'!$D:$D,$A$1)*IF($A6="CH4",About!$D$58,IF($A6="N2O",About!$D$59,1))</f>
        <v>5.5105280495524003</v>
      </c>
      <c r="L6">
        <f>SUMIFS('EPA Export Aggregation'!O:O,'EPA Export Aggregation'!$A:$A,$B6,'EPA Export Aggregation'!$D:$D,$A$1)*IF($A6="CH4",About!$D$58,IF($A6="N2O",About!$D$59,1))</f>
        <v>4.6715286307483996</v>
      </c>
      <c r="M6">
        <f>SUMIFS('EPA Export Aggregation'!P:P,'EPA Export Aggregation'!$A:$A,$B6,'EPA Export Aggregation'!$D:$D,$A$1)*IF($A6="CH4",About!$D$58,IF($A6="N2O",About!$D$59,1))</f>
        <v>5.1672694233223</v>
      </c>
      <c r="N6">
        <f>SUMIFS('EPA Export Aggregation'!Q:Q,'EPA Export Aggregation'!$A:$A,$B6,'EPA Export Aggregation'!$D:$D,$A$1)*IF($A6="CH4",About!$D$58,IF($A6="N2O",About!$D$59,1))</f>
        <v>5.5093138387118996</v>
      </c>
      <c r="O6">
        <f>SUMIFS('EPA Export Aggregation'!R:R,'EPA Export Aggregation'!$A:$A,$B6,'EPA Export Aggregation'!$D:$D,$A$1)*IF($A6="CH4",About!$D$58,IF($A6="N2O",About!$D$59,1))</f>
        <v>5.2511735329595997</v>
      </c>
      <c r="P6">
        <f>SUMIFS('EPA Export Aggregation'!S:S,'EPA Export Aggregation'!$A:$A,$B6,'EPA Export Aggregation'!$D:$D,$A$1)*IF($A6="CH4",About!$D$58,IF($A6="N2O",About!$D$59,1))</f>
        <v>5.3136766308455998</v>
      </c>
      <c r="Q6">
        <f>SUMIFS('EPA Export Aggregation'!T:T,'EPA Export Aggregation'!$A:$A,$B6,'EPA Export Aggregation'!$D:$D,$A$1)*IF($A6="CH4",About!$D$58,IF($A6="N2O",About!$D$59,1))</f>
        <v>5.6767113066002004</v>
      </c>
      <c r="R6">
        <f>SUMIFS('EPA Export Aggregation'!U:U,'EPA Export Aggregation'!$A:$A,$B6,'EPA Export Aggregation'!$D:$D,$A$1)*IF($A6="CH4",About!$D$58,IF($A6="N2O",About!$D$59,1))</f>
        <v>5.7045205597782003</v>
      </c>
      <c r="S6">
        <f>SUMIFS('EPA Export Aggregation'!V:V,'EPA Export Aggregation'!$A:$A,$B6,'EPA Export Aggregation'!$D:$D,$A$1)*IF($A6="CH4",About!$D$58,IF($A6="N2O",About!$D$59,1))</f>
        <v>6.7537729793474996</v>
      </c>
      <c r="T6">
        <f>SUMIFS('EPA Export Aggregation'!W:W,'EPA Export Aggregation'!$A:$A,$B6,'EPA Export Aggregation'!$D:$D,$A$1)*IF($A6="CH4",About!$D$58,IF($A6="N2O",About!$D$59,1))</f>
        <v>7.2514125656957997</v>
      </c>
      <c r="U6">
        <f>SUMIFS('EPA Export Aggregation'!X:X,'EPA Export Aggregation'!$A:$A,$B6,'EPA Export Aggregation'!$D:$D,$A$1)*IF($A6="CH4",About!$D$58,IF($A6="N2O",About!$D$59,1))</f>
        <v>7.1225780825258003</v>
      </c>
      <c r="V6">
        <f>SUMIFS('EPA Export Aggregation'!Y:Y,'EPA Export Aggregation'!$A:$A,$B6,'EPA Export Aggregation'!$D:$D,$A$1)*IF($A6="CH4",About!$D$58,IF($A6="N2O",About!$D$59,1))</f>
        <v>7.0725529058944998</v>
      </c>
      <c r="W6">
        <f>SUMIFS('EPA Export Aggregation'!Z:Z,'EPA Export Aggregation'!$A:$A,$B6,'EPA Export Aggregation'!$D:$D,$A$1)*IF($A6="CH4",About!$D$58,IF($A6="N2O",About!$D$59,1))</f>
        <v>7.7273181766943999</v>
      </c>
      <c r="X6">
        <f>SUMIFS('EPA Export Aggregation'!AA:AA,'EPA Export Aggregation'!$A:$A,$B6,'EPA Export Aggregation'!$D:$D,$A$1)*IF($A6="CH4",About!$D$58,IF($A6="N2O",About!$D$59,1))</f>
        <v>8.3075215174752</v>
      </c>
      <c r="Y6">
        <f>SUMIFS('EPA Export Aggregation'!AB:AB,'EPA Export Aggregation'!$A:$A,$B6,'EPA Export Aggregation'!$D:$D,$A$1)*IF($A6="CH4",About!$D$58,IF($A6="N2O",About!$D$59,1))</f>
        <v>8.6084670743317009</v>
      </c>
      <c r="Z6">
        <f>SUMIFS('EPA Export Aggregation'!AC:AC,'EPA Export Aggregation'!$A:$A,$B6,'EPA Export Aggregation'!$D:$D,$A$1)*IF($A6="CH4",About!$D$58,IF($A6="N2O",About!$D$59,1))</f>
        <v>8.8279247802579999</v>
      </c>
      <c r="AA6">
        <f>SUMIFS('EPA Export Aggregation'!AD:AD,'EPA Export Aggregation'!$A:$A,$B6,'EPA Export Aggregation'!$D:$D,$A$1)*IF($A6="CH4",About!$D$58,IF($A6="N2O",About!$D$59,1))</f>
        <v>8.5495003575456003</v>
      </c>
      <c r="AB6">
        <f>SUMIFS('EPA Export Aggregation'!AE:AE,'EPA Export Aggregation'!$A:$A,$B6,'EPA Export Aggregation'!$D:$D,$A$1)*IF($A6="CH4",About!$D$58,IF($A6="N2O",About!$D$59,1))</f>
        <v>8.5862165880256001</v>
      </c>
      <c r="AC6">
        <f>SUMIFS('EPA Export Aggregation'!AF:AF,'EPA Export Aggregation'!$A:$A,$B6,'EPA Export Aggregation'!$D:$D,$A$1)*IF($A6="CH4",About!$D$58,IF($A6="N2O",About!$D$59,1))</f>
        <v>8.6606346435532995</v>
      </c>
      <c r="AD6">
        <f>SUMIFS('EPA Export Aggregation'!AG:AG,'EPA Export Aggregation'!$A:$A,$B6,'EPA Export Aggregation'!$D:$D,$A$1)*IF($A6="CH4",About!$D$58,IF($A6="N2O",About!$D$59,1))</f>
        <v>8.5188889917890993</v>
      </c>
      <c r="AE6">
        <f>SUMIFS('EPA Export Aggregation'!AH:AH,'EPA Export Aggregation'!$A:$A,$B6,'EPA Export Aggregation'!$D:$D,$A$1)*IF($A6="CH4",About!$D$58,IF($A6="N2O",About!$D$59,1))</f>
        <v>8.3980578286705008</v>
      </c>
      <c r="AF6">
        <f>SUMIFS('EPA Export Aggregation'!AI:AI,'EPA Export Aggregation'!$A:$A,$B6,'EPA Export Aggregation'!$D:$D,$A$1)*IF($A6="CH4",About!$D$58,IF($A6="N2O",About!$D$59,1))</f>
        <v>8.2511756443674003</v>
      </c>
      <c r="AG6">
        <f>SUMIFS('EPA Export Aggregation'!AJ:AJ,'EPA Export Aggregation'!$A:$A,$B6,'EPA Export Aggregation'!$D:$D,$A$1)*IF($A6="CH4",About!$D$58,IF($A6="N2O",About!$D$59,1))</f>
        <v>8.3270340084921006</v>
      </c>
      <c r="AH6">
        <f>SUMIFS('EPA Export Aggregation'!AK:AK,'EPA Export Aggregation'!$A:$A,$B6,'EPA Export Aggregation'!$D:$D,$A$1)*IF($A6="CH4",About!$D$58,IF($A6="N2O",About!$D$59,1))</f>
        <v>8.2258303838712994</v>
      </c>
    </row>
    <row r="7" spans="1:34" x14ac:dyDescent="0.25">
      <c r="A7" s="119" t="s">
        <v>479</v>
      </c>
      <c r="B7" s="120" t="s">
        <v>1959</v>
      </c>
      <c r="C7">
        <f>SUMIFS('EPA Export Aggregation'!F:F,'EPA Export Aggregation'!$A:$A,$B7,'EPA Export Aggregation'!$D:$D,$A$1)*IF($A7="CH4",About!$D$58,IF($A7="N2O",About!$D$59,1))</f>
        <v>2.4664503055735998</v>
      </c>
      <c r="D7">
        <f>SUMIFS('EPA Export Aggregation'!G:G,'EPA Export Aggregation'!$A:$A,$B7,'EPA Export Aggregation'!$D:$D,$A$1)*IF($A7="CH4",About!$D$58,IF($A7="N2O",About!$D$59,1))</f>
        <v>2.7169721621498999</v>
      </c>
      <c r="E7">
        <f>SUMIFS('EPA Export Aggregation'!H:H,'EPA Export Aggregation'!$A:$A,$B7,'EPA Export Aggregation'!$D:$D,$A$1)*IF($A7="CH4",About!$D$58,IF($A7="N2O",About!$D$59,1))</f>
        <v>2.5244890683776999</v>
      </c>
      <c r="F7">
        <f>SUMIFS('EPA Export Aggregation'!I:I,'EPA Export Aggregation'!$A:$A,$B7,'EPA Export Aggregation'!$D:$D,$A$1)*IF($A7="CH4",About!$D$58,IF($A7="N2O",About!$D$59,1))</f>
        <v>2.8609588686113998</v>
      </c>
      <c r="G7">
        <f>SUMIFS('EPA Export Aggregation'!J:J,'EPA Export Aggregation'!$A:$A,$B7,'EPA Export Aggregation'!$D:$D,$A$1)*IF($A7="CH4",About!$D$58,IF($A7="N2O",About!$D$59,1))</f>
        <v>2.6576633074796998</v>
      </c>
      <c r="H7">
        <f>SUMIFS('EPA Export Aggregation'!K:K,'EPA Export Aggregation'!$A:$A,$B7,'EPA Export Aggregation'!$D:$D,$A$1)*IF($A7="CH4",About!$D$58,IF($A7="N2O",About!$D$59,1))</f>
        <v>2.6911598934137002</v>
      </c>
      <c r="I7">
        <f>SUMIFS('EPA Export Aggregation'!L:L,'EPA Export Aggregation'!$A:$A,$B7,'EPA Export Aggregation'!$D:$D,$A$1)*IF($A7="CH4",About!$D$58,IF($A7="N2O",About!$D$59,1))</f>
        <v>3.07295232823</v>
      </c>
      <c r="J7">
        <f>SUMIFS('EPA Export Aggregation'!M:M,'EPA Export Aggregation'!$A:$A,$B7,'EPA Export Aggregation'!$D:$D,$A$1)*IF($A7="CH4",About!$D$58,IF($A7="N2O",About!$D$59,1))</f>
        <v>2.8852299386791</v>
      </c>
      <c r="K7">
        <f>SUMIFS('EPA Export Aggregation'!N:N,'EPA Export Aggregation'!$A:$A,$B7,'EPA Export Aggregation'!$D:$D,$A$1)*IF($A7="CH4",About!$D$58,IF($A7="N2O",About!$D$59,1))</f>
        <v>2.6396314745640002</v>
      </c>
      <c r="L7">
        <f>SUMIFS('EPA Export Aggregation'!O:O,'EPA Export Aggregation'!$A:$A,$B7,'EPA Export Aggregation'!$D:$D,$A$1)*IF($A7="CH4",About!$D$58,IF($A7="N2O",About!$D$59,1))</f>
        <v>2.6372260530917</v>
      </c>
      <c r="M7">
        <f>SUMIFS('EPA Export Aggregation'!P:P,'EPA Export Aggregation'!$A:$A,$B7,'EPA Export Aggregation'!$D:$D,$A$1)*IF($A7="CH4",About!$D$58,IF($A7="N2O",About!$D$59,1))</f>
        <v>2.7783691559010002</v>
      </c>
      <c r="N7">
        <f>SUMIFS('EPA Export Aggregation'!Q:Q,'EPA Export Aggregation'!$A:$A,$B7,'EPA Export Aggregation'!$D:$D,$A$1)*IF($A7="CH4",About!$D$58,IF($A7="N2O",About!$D$59,1))</f>
        <v>2.9920537271822001</v>
      </c>
      <c r="O7">
        <f>SUMIFS('EPA Export Aggregation'!R:R,'EPA Export Aggregation'!$A:$A,$B7,'EPA Export Aggregation'!$D:$D,$A$1)*IF($A7="CH4",About!$D$58,IF($A7="N2O",About!$D$59,1))</f>
        <v>2.9001361362318998</v>
      </c>
      <c r="P7">
        <f>SUMIFS('EPA Export Aggregation'!S:S,'EPA Export Aggregation'!$A:$A,$B7,'EPA Export Aggregation'!$D:$D,$A$1)*IF($A7="CH4",About!$D$58,IF($A7="N2O",About!$D$59,1))</f>
        <v>2.7662240995077001</v>
      </c>
      <c r="Q7">
        <f>SUMIFS('EPA Export Aggregation'!T:T,'EPA Export Aggregation'!$A:$A,$B7,'EPA Export Aggregation'!$D:$D,$A$1)*IF($A7="CH4",About!$D$58,IF($A7="N2O",About!$D$59,1))</f>
        <v>2.5253646182153999</v>
      </c>
      <c r="R7">
        <f>SUMIFS('EPA Export Aggregation'!U:U,'EPA Export Aggregation'!$A:$A,$B7,'EPA Export Aggregation'!$D:$D,$A$1)*IF($A7="CH4",About!$D$58,IF($A7="N2O",About!$D$59,1))</f>
        <v>2.5204000536272</v>
      </c>
      <c r="S7">
        <f>SUMIFS('EPA Export Aggregation'!V:V,'EPA Export Aggregation'!$A:$A,$B7,'EPA Export Aggregation'!$D:$D,$A$1)*IF($A7="CH4",About!$D$58,IF($A7="N2O",About!$D$59,1))</f>
        <v>2.3564508200837002</v>
      </c>
      <c r="T7">
        <f>SUMIFS('EPA Export Aggregation'!W:W,'EPA Export Aggregation'!$A:$A,$B7,'EPA Export Aggregation'!$D:$D,$A$1)*IF($A7="CH4",About!$D$58,IF($A7="N2O",About!$D$59,1))</f>
        <v>2.5524960128005998</v>
      </c>
      <c r="U7">
        <f>SUMIFS('EPA Export Aggregation'!X:X,'EPA Export Aggregation'!$A:$A,$B7,'EPA Export Aggregation'!$D:$D,$A$1)*IF($A7="CH4",About!$D$58,IF($A7="N2O",About!$D$59,1))</f>
        <v>2.8856465767607999</v>
      </c>
      <c r="V7">
        <f>SUMIFS('EPA Export Aggregation'!Y:Y,'EPA Export Aggregation'!$A:$A,$B7,'EPA Export Aggregation'!$D:$D,$A$1)*IF($A7="CH4",About!$D$58,IF($A7="N2O",About!$D$59,1))</f>
        <v>2.6941118816420002</v>
      </c>
      <c r="W7">
        <f>SUMIFS('EPA Export Aggregation'!Z:Z,'EPA Export Aggregation'!$A:$A,$B7,'EPA Export Aggregation'!$D:$D,$A$1)*IF($A7="CH4",About!$D$58,IF($A7="N2O",About!$D$59,1))</f>
        <v>2.6812936518616</v>
      </c>
      <c r="X7">
        <f>SUMIFS('EPA Export Aggregation'!AA:AA,'EPA Export Aggregation'!$A:$A,$B7,'EPA Export Aggregation'!$D:$D,$A$1)*IF($A7="CH4",About!$D$58,IF($A7="N2O",About!$D$59,1))</f>
        <v>2.6358847941766999</v>
      </c>
      <c r="Y7">
        <f>SUMIFS('EPA Export Aggregation'!AB:AB,'EPA Export Aggregation'!$A:$A,$B7,'EPA Export Aggregation'!$D:$D,$A$1)*IF($A7="CH4",About!$D$58,IF($A7="N2O",About!$D$59,1))</f>
        <v>2.0654580547174999</v>
      </c>
      <c r="Z7">
        <f>SUMIFS('EPA Export Aggregation'!AC:AC,'EPA Export Aggregation'!$A:$A,$B7,'EPA Export Aggregation'!$D:$D,$A$1)*IF($A7="CH4",About!$D$58,IF($A7="N2O",About!$D$59,1))</f>
        <v>2.7231232931432001</v>
      </c>
      <c r="AA7">
        <f>SUMIFS('EPA Export Aggregation'!AD:AD,'EPA Export Aggregation'!$A:$A,$B7,'EPA Export Aggregation'!$D:$D,$A$1)*IF($A7="CH4",About!$D$58,IF($A7="N2O",About!$D$59,1))</f>
        <v>2.7685005890437999</v>
      </c>
      <c r="AB7">
        <f>SUMIFS('EPA Export Aggregation'!AE:AE,'EPA Export Aggregation'!$A:$A,$B7,'EPA Export Aggregation'!$D:$D,$A$1)*IF($A7="CH4",About!$D$58,IF($A7="N2O",About!$D$59,1))</f>
        <v>2.3358747967841</v>
      </c>
      <c r="AC7">
        <f>SUMIFS('EPA Export Aggregation'!AF:AF,'EPA Export Aggregation'!$A:$A,$B7,'EPA Export Aggregation'!$D:$D,$A$1)*IF($A7="CH4",About!$D$58,IF($A7="N2O",About!$D$59,1))</f>
        <v>2.200964660835</v>
      </c>
      <c r="AD7">
        <f>SUMIFS('EPA Export Aggregation'!AG:AG,'EPA Export Aggregation'!$A:$A,$B7,'EPA Export Aggregation'!$D:$D,$A$1)*IF($A7="CH4",About!$D$58,IF($A7="N2O",About!$D$59,1))</f>
        <v>2.1893846132590999</v>
      </c>
      <c r="AE7">
        <f>SUMIFS('EPA Export Aggregation'!AH:AH,'EPA Export Aggregation'!$A:$A,$B7,'EPA Export Aggregation'!$D:$D,$A$1)*IF($A7="CH4",About!$D$58,IF($A7="N2O",About!$D$59,1))</f>
        <v>2.7802656328322</v>
      </c>
      <c r="AF7">
        <f>SUMIFS('EPA Export Aggregation'!AI:AI,'EPA Export Aggregation'!$A:$A,$B7,'EPA Export Aggregation'!$D:$D,$A$1)*IF($A7="CH4",About!$D$58,IF($A7="N2O",About!$D$59,1))</f>
        <v>2.8452961608482998</v>
      </c>
      <c r="AG7">
        <f>SUMIFS('EPA Export Aggregation'!AJ:AJ,'EPA Export Aggregation'!$A:$A,$B7,'EPA Export Aggregation'!$D:$D,$A$1)*IF($A7="CH4",About!$D$58,IF($A7="N2O",About!$D$59,1))</f>
        <v>2.4917719420981999</v>
      </c>
      <c r="AH7">
        <f>SUMIFS('EPA Export Aggregation'!AK:AK,'EPA Export Aggregation'!$A:$A,$B7,'EPA Export Aggregation'!$D:$D,$A$1)*IF($A7="CH4",About!$D$58,IF($A7="N2O",About!$D$59,1))</f>
        <v>2.4308128466094998</v>
      </c>
    </row>
    <row r="8" spans="1:34" x14ac:dyDescent="0.25">
      <c r="A8" s="119" t="s">
        <v>479</v>
      </c>
      <c r="B8" s="120" t="s">
        <v>1960</v>
      </c>
      <c r="C8">
        <f>SUMIFS('EPA Export Aggregation'!F:F,'EPA Export Aggregation'!$A:$A,$B8,'EPA Export Aggregation'!$D:$D,$A$1)*IF($A8="CH4",About!$D$58,IF($A8="N2O",About!$D$59,1))</f>
        <v>2.1160668723241001</v>
      </c>
      <c r="D8">
        <f>SUMIFS('EPA Export Aggregation'!G:G,'EPA Export Aggregation'!$A:$A,$B8,'EPA Export Aggregation'!$D:$D,$A$1)*IF($A8="CH4",About!$D$58,IF($A8="N2O",About!$D$59,1))</f>
        <v>2.2852349775057998</v>
      </c>
      <c r="E8">
        <f>SUMIFS('EPA Export Aggregation'!H:H,'EPA Export Aggregation'!$A:$A,$B8,'EPA Export Aggregation'!$D:$D,$A$1)*IF($A8="CH4",About!$D$58,IF($A8="N2O",About!$D$59,1))</f>
        <v>1.9835001133362</v>
      </c>
      <c r="F8">
        <f>SUMIFS('EPA Export Aggregation'!I:I,'EPA Export Aggregation'!$A:$A,$B8,'EPA Export Aggregation'!$D:$D,$A$1)*IF($A8="CH4",About!$D$58,IF($A8="N2O",About!$D$59,1))</f>
        <v>1.960654946112</v>
      </c>
      <c r="G8">
        <f>SUMIFS('EPA Export Aggregation'!J:J,'EPA Export Aggregation'!$A:$A,$B8,'EPA Export Aggregation'!$D:$D,$A$1)*IF($A8="CH4",About!$D$58,IF($A8="N2O",About!$D$59,1))</f>
        <v>2.2075236212610001</v>
      </c>
      <c r="H8">
        <f>SUMIFS('EPA Export Aggregation'!K:K,'EPA Export Aggregation'!$A:$A,$B8,'EPA Export Aggregation'!$D:$D,$A$1)*IF($A8="CH4",About!$D$58,IF($A8="N2O",About!$D$59,1))</f>
        <v>2.2000871568462999</v>
      </c>
      <c r="I8">
        <f>SUMIFS('EPA Export Aggregation'!L:L,'EPA Export Aggregation'!$A:$A,$B8,'EPA Export Aggregation'!$D:$D,$A$1)*IF($A8="CH4",About!$D$58,IF($A8="N2O",About!$D$59,1))</f>
        <v>2.3145766931015999</v>
      </c>
      <c r="J8">
        <f>SUMIFS('EPA Export Aggregation'!M:M,'EPA Export Aggregation'!$A:$A,$B8,'EPA Export Aggregation'!$D:$D,$A$1)*IF($A8="CH4",About!$D$58,IF($A8="N2O",About!$D$59,1))</f>
        <v>2.070295816232</v>
      </c>
      <c r="K8">
        <f>SUMIFS('EPA Export Aggregation'!N:N,'EPA Export Aggregation'!$A:$A,$B8,'EPA Export Aggregation'!$D:$D,$A$1)*IF($A8="CH4",About!$D$58,IF($A8="N2O",About!$D$59,1))</f>
        <v>1.6728720588315</v>
      </c>
      <c r="L8">
        <f>SUMIFS('EPA Export Aggregation'!O:O,'EPA Export Aggregation'!$A:$A,$B8,'EPA Export Aggregation'!$D:$D,$A$1)*IF($A8="CH4",About!$D$58,IF($A8="N2O",About!$D$59,1))</f>
        <v>1.5870804440819</v>
      </c>
      <c r="M8">
        <f>SUMIFS('EPA Export Aggregation'!P:P,'EPA Export Aggregation'!$A:$A,$B8,'EPA Export Aggregation'!$D:$D,$A$1)*IF($A8="CH4",About!$D$58,IF($A8="N2O",About!$D$59,1))</f>
        <v>1.8250357648077999</v>
      </c>
      <c r="N8">
        <f>SUMIFS('EPA Export Aggregation'!Q:Q,'EPA Export Aggregation'!$A:$A,$B8,'EPA Export Aggregation'!$D:$D,$A$1)*IF($A8="CH4",About!$D$58,IF($A8="N2O",About!$D$59,1))</f>
        <v>1.7533697691381001</v>
      </c>
      <c r="O8">
        <f>SUMIFS('EPA Export Aggregation'!R:R,'EPA Export Aggregation'!$A:$A,$B8,'EPA Export Aggregation'!$D:$D,$A$1)*IF($A8="CH4",About!$D$58,IF($A8="N2O",About!$D$59,1))</f>
        <v>1.6668076122013999</v>
      </c>
      <c r="P8">
        <f>SUMIFS('EPA Export Aggregation'!S:S,'EPA Export Aggregation'!$A:$A,$B8,'EPA Export Aggregation'!$D:$D,$A$1)*IF($A8="CH4",About!$D$58,IF($A8="N2O",About!$D$59,1))</f>
        <v>1.7330415512009001</v>
      </c>
      <c r="Q8">
        <f>SUMIFS('EPA Export Aggregation'!T:T,'EPA Export Aggregation'!$A:$A,$B8,'EPA Export Aggregation'!$D:$D,$A$1)*IF($A8="CH4",About!$D$58,IF($A8="N2O",About!$D$59,1))</f>
        <v>1.8558112279751</v>
      </c>
      <c r="R8">
        <f>SUMIFS('EPA Export Aggregation'!U:U,'EPA Export Aggregation'!$A:$A,$B8,'EPA Export Aggregation'!$D:$D,$A$1)*IF($A8="CH4",About!$D$58,IF($A8="N2O",About!$D$59,1))</f>
        <v>1.6245045596104</v>
      </c>
      <c r="S8">
        <f>SUMIFS('EPA Export Aggregation'!V:V,'EPA Export Aggregation'!$A:$A,$B8,'EPA Export Aggregation'!$D:$D,$A$1)*IF($A8="CH4",About!$D$58,IF($A8="N2O",About!$D$59,1))</f>
        <v>1.7388686373402999</v>
      </c>
      <c r="T8">
        <f>SUMIFS('EPA Export Aggregation'!W:W,'EPA Export Aggregation'!$A:$A,$B8,'EPA Export Aggregation'!$D:$D,$A$1)*IF($A8="CH4",About!$D$58,IF($A8="N2O",About!$D$59,1))</f>
        <v>1.8624887690242999</v>
      </c>
      <c r="U8">
        <f>SUMIFS('EPA Export Aggregation'!X:X,'EPA Export Aggregation'!$A:$A,$B8,'EPA Export Aggregation'!$D:$D,$A$1)*IF($A8="CH4",About!$D$58,IF($A8="N2O",About!$D$59,1))</f>
        <v>2.1422722369359</v>
      </c>
      <c r="V8">
        <f>SUMIFS('EPA Export Aggregation'!Y:Y,'EPA Export Aggregation'!$A:$A,$B8,'EPA Export Aggregation'!$D:$D,$A$1)*IF($A8="CH4",About!$D$58,IF($A8="N2O",About!$D$59,1))</f>
        <v>1.9208045979387001</v>
      </c>
      <c r="W8">
        <f>SUMIFS('EPA Export Aggregation'!Z:Z,'EPA Export Aggregation'!$A:$A,$B8,'EPA Export Aggregation'!$D:$D,$A$1)*IF($A8="CH4",About!$D$58,IF($A8="N2O",About!$D$59,1))</f>
        <v>1.8709956147564</v>
      </c>
      <c r="X8">
        <f>SUMIFS('EPA Export Aggregation'!AA:AA,'EPA Export Aggregation'!$A:$A,$B8,'EPA Export Aggregation'!$D:$D,$A$1)*IF($A8="CH4",About!$D$58,IF($A8="N2O",About!$D$59,1))</f>
        <v>1.8950795818043999</v>
      </c>
      <c r="Y8">
        <f>SUMIFS('EPA Export Aggregation'!AB:AB,'EPA Export Aggregation'!$A:$A,$B8,'EPA Export Aggregation'!$D:$D,$A$1)*IF($A8="CH4",About!$D$58,IF($A8="N2O",About!$D$59,1))</f>
        <v>1.5928486579009999</v>
      </c>
      <c r="Z8">
        <f>SUMIFS('EPA Export Aggregation'!AC:AC,'EPA Export Aggregation'!$A:$A,$B8,'EPA Export Aggregation'!$D:$D,$A$1)*IF($A8="CH4",About!$D$58,IF($A8="N2O",About!$D$59,1))</f>
        <v>2.0005639865344</v>
      </c>
      <c r="AA8">
        <f>SUMIFS('EPA Export Aggregation'!AD:AD,'EPA Export Aggregation'!$A:$A,$B8,'EPA Export Aggregation'!$D:$D,$A$1)*IF($A8="CH4",About!$D$58,IF($A8="N2O",About!$D$59,1))</f>
        <v>1.9872526505387</v>
      </c>
      <c r="AB8">
        <f>SUMIFS('EPA Export Aggregation'!AE:AE,'EPA Export Aggregation'!$A:$A,$B8,'EPA Export Aggregation'!$D:$D,$A$1)*IF($A8="CH4",About!$D$58,IF($A8="N2O",About!$D$59,1))</f>
        <v>1.9788899959356001</v>
      </c>
      <c r="AC8">
        <f>SUMIFS('EPA Export Aggregation'!AF:AF,'EPA Export Aggregation'!$A:$A,$B8,'EPA Export Aggregation'!$D:$D,$A$1)*IF($A8="CH4",About!$D$58,IF($A8="N2O",About!$D$59,1))</f>
        <v>1.8065614806882999</v>
      </c>
      <c r="AD8">
        <f>SUMIFS('EPA Export Aggregation'!AG:AG,'EPA Export Aggregation'!$A:$A,$B8,'EPA Export Aggregation'!$D:$D,$A$1)*IF($A8="CH4",About!$D$58,IF($A8="N2O",About!$D$59,1))</f>
        <v>1.8942218600951</v>
      </c>
      <c r="AE8">
        <f>SUMIFS('EPA Export Aggregation'!AH:AH,'EPA Export Aggregation'!$A:$A,$B8,'EPA Export Aggregation'!$D:$D,$A$1)*IF($A8="CH4",About!$D$58,IF($A8="N2O",About!$D$59,1))</f>
        <v>2.2736483291730001</v>
      </c>
      <c r="AF8">
        <f>SUMIFS('EPA Export Aggregation'!AI:AI,'EPA Export Aggregation'!$A:$A,$B8,'EPA Export Aggregation'!$D:$D,$A$1)*IF($A8="CH4",About!$D$58,IF($A8="N2O",About!$D$59,1))</f>
        <v>2.3371608454492998</v>
      </c>
      <c r="AG8">
        <f>SUMIFS('EPA Export Aggregation'!AJ:AJ,'EPA Export Aggregation'!$A:$A,$B8,'EPA Export Aggregation'!$D:$D,$A$1)*IF($A8="CH4",About!$D$58,IF($A8="N2O",About!$D$59,1))</f>
        <v>2.1403987964806999</v>
      </c>
      <c r="AH8">
        <f>SUMIFS('EPA Export Aggregation'!AK:AK,'EPA Export Aggregation'!$A:$A,$B8,'EPA Export Aggregation'!$D:$D,$A$1)*IF($A8="CH4",About!$D$58,IF($A8="N2O",About!$D$59,1))</f>
        <v>2.0639691602939001</v>
      </c>
    </row>
    <row r="9" spans="1:34" x14ac:dyDescent="0.25">
      <c r="A9" s="119" t="s">
        <v>479</v>
      </c>
      <c r="B9" s="120" t="s">
        <v>1961</v>
      </c>
      <c r="C9">
        <f>SUMIFS('EPA Export Aggregation'!F:F,'EPA Export Aggregation'!$A:$A,$B9,'EPA Export Aggregation'!$D:$D,$A$1)*IF($A9="CH4",About!$D$58,IF($A9="N2O",About!$D$59,1))</f>
        <v>0.31672141224049999</v>
      </c>
      <c r="D9">
        <f>SUMIFS('EPA Export Aggregation'!G:G,'EPA Export Aggregation'!$A:$A,$B9,'EPA Export Aggregation'!$D:$D,$A$1)*IF($A9="CH4",About!$D$58,IF($A9="N2O",About!$D$59,1))</f>
        <v>0.29386220155830001</v>
      </c>
      <c r="E9">
        <f>SUMIFS('EPA Export Aggregation'!H:H,'EPA Export Aggregation'!$A:$A,$B9,'EPA Export Aggregation'!$D:$D,$A$1)*IF($A9="CH4",About!$D$58,IF($A9="N2O",About!$D$59,1))</f>
        <v>0.30059243473469999</v>
      </c>
      <c r="F9">
        <f>SUMIFS('EPA Export Aggregation'!I:I,'EPA Export Aggregation'!$A:$A,$B9,'EPA Export Aggregation'!$D:$D,$A$1)*IF($A9="CH4",About!$D$58,IF($A9="N2O",About!$D$59,1))</f>
        <v>0.28025078319180002</v>
      </c>
      <c r="G9">
        <f>SUMIFS('EPA Export Aggregation'!J:J,'EPA Export Aggregation'!$A:$A,$B9,'EPA Export Aggregation'!$D:$D,$A$1)*IF($A9="CH4",About!$D$58,IF($A9="N2O",About!$D$59,1))</f>
        <v>0.3103552758084</v>
      </c>
      <c r="H9">
        <f>SUMIFS('EPA Export Aggregation'!K:K,'EPA Export Aggregation'!$A:$A,$B9,'EPA Export Aggregation'!$D:$D,$A$1)*IF($A9="CH4",About!$D$58,IF($A9="N2O",About!$D$59,1))</f>
        <v>0.29012473696610003</v>
      </c>
      <c r="I9">
        <f>SUMIFS('EPA Export Aggregation'!L:L,'EPA Export Aggregation'!$A:$A,$B9,'EPA Export Aggregation'!$D:$D,$A$1)*IF($A9="CH4",About!$D$58,IF($A9="N2O",About!$D$59,1))</f>
        <v>0.30800061167609999</v>
      </c>
      <c r="J9">
        <f>SUMIFS('EPA Export Aggregation'!M:M,'EPA Export Aggregation'!$A:$A,$B9,'EPA Export Aggregation'!$D:$D,$A$1)*IF($A9="CH4",About!$D$58,IF($A9="N2O",About!$D$59,1))</f>
        <v>0.29861627639499999</v>
      </c>
      <c r="K9">
        <f>SUMIFS('EPA Export Aggregation'!N:N,'EPA Export Aggregation'!$A:$A,$B9,'EPA Export Aggregation'!$D:$D,$A$1)*IF($A9="CH4",About!$D$58,IF($A9="N2O",About!$D$59,1))</f>
        <v>0.28609428876690002</v>
      </c>
      <c r="L9">
        <f>SUMIFS('EPA Export Aggregation'!O:O,'EPA Export Aggregation'!$A:$A,$B9,'EPA Export Aggregation'!$D:$D,$A$1)*IF($A9="CH4",About!$D$58,IF($A9="N2O",About!$D$59,1))</f>
        <v>0.32561729887539997</v>
      </c>
      <c r="M9">
        <f>SUMIFS('EPA Export Aggregation'!P:P,'EPA Export Aggregation'!$A:$A,$B9,'EPA Export Aggregation'!$D:$D,$A$1)*IF($A9="CH4",About!$D$58,IF($A9="N2O",About!$D$59,1))</f>
        <v>0.29467366340759998</v>
      </c>
      <c r="N9">
        <f>SUMIFS('EPA Export Aggregation'!Q:Q,'EPA Export Aggregation'!$A:$A,$B9,'EPA Export Aggregation'!$D:$D,$A$1)*IF($A9="CH4",About!$D$58,IF($A9="N2O",About!$D$59,1))</f>
        <v>0.28637482432169997</v>
      </c>
      <c r="O9">
        <f>SUMIFS('EPA Export Aggregation'!R:R,'EPA Export Aggregation'!$A:$A,$B9,'EPA Export Aggregation'!$D:$D,$A$1)*IF($A9="CH4",About!$D$58,IF($A9="N2O",About!$D$59,1))</f>
        <v>0.34138243964929998</v>
      </c>
      <c r="P9">
        <f>SUMIFS('EPA Export Aggregation'!S:S,'EPA Export Aggregation'!$A:$A,$B9,'EPA Export Aggregation'!$D:$D,$A$1)*IF($A9="CH4",About!$D$58,IF($A9="N2O",About!$D$59,1))</f>
        <v>0.30010614984490003</v>
      </c>
      <c r="Q9">
        <f>SUMIFS('EPA Export Aggregation'!T:T,'EPA Export Aggregation'!$A:$A,$B9,'EPA Export Aggregation'!$D:$D,$A$1)*IF($A9="CH4",About!$D$58,IF($A9="N2O",About!$D$59,1))</f>
        <v>0.29779000566199998</v>
      </c>
      <c r="R9">
        <f>SUMIFS('EPA Export Aggregation'!U:U,'EPA Export Aggregation'!$A:$A,$B9,'EPA Export Aggregation'!$D:$D,$A$1)*IF($A9="CH4",About!$D$58,IF($A9="N2O",About!$D$59,1))</f>
        <v>0.28364977272519998</v>
      </c>
      <c r="S9">
        <f>SUMIFS('EPA Export Aggregation'!V:V,'EPA Export Aggregation'!$A:$A,$B9,'EPA Export Aggregation'!$D:$D,$A$1)*IF($A9="CH4",About!$D$58,IF($A9="N2O",About!$D$59,1))</f>
        <v>0.30151079803000003</v>
      </c>
      <c r="T9">
        <f>SUMIFS('EPA Export Aggregation'!W:W,'EPA Export Aggregation'!$A:$A,$B9,'EPA Export Aggregation'!$D:$D,$A$1)*IF($A9="CH4",About!$D$58,IF($A9="N2O",About!$D$59,1))</f>
        <v>0.2556236561113</v>
      </c>
      <c r="U9">
        <f>SUMIFS('EPA Export Aggregation'!X:X,'EPA Export Aggregation'!$A:$A,$B9,'EPA Export Aggregation'!$D:$D,$A$1)*IF($A9="CH4",About!$D$58,IF($A9="N2O",About!$D$59,1))</f>
        <v>0.20690074570309999</v>
      </c>
      <c r="V9">
        <f>SUMIFS('EPA Export Aggregation'!Y:Y,'EPA Export Aggregation'!$A:$A,$B9,'EPA Export Aggregation'!$D:$D,$A$1)*IF($A9="CH4",About!$D$58,IF($A9="N2O",About!$D$59,1))</f>
        <v>0.21687619345049999</v>
      </c>
      <c r="W9">
        <f>SUMIFS('EPA Export Aggregation'!Z:Z,'EPA Export Aggregation'!$A:$A,$B9,'EPA Export Aggregation'!$D:$D,$A$1)*IF($A9="CH4",About!$D$58,IF($A9="N2O",About!$D$59,1))</f>
        <v>0.21926368004569999</v>
      </c>
      <c r="X9">
        <f>SUMIFS('EPA Export Aggregation'!AA:AA,'EPA Export Aggregation'!$A:$A,$B9,'EPA Export Aggregation'!$D:$D,$A$1)*IF($A9="CH4",About!$D$58,IF($A9="N2O",About!$D$59,1))</f>
        <v>0.19851557178410001</v>
      </c>
      <c r="Y9">
        <f>SUMIFS('EPA Export Aggregation'!AB:AB,'EPA Export Aggregation'!$A:$A,$B9,'EPA Export Aggregation'!$D:$D,$A$1)*IF($A9="CH4",About!$D$58,IF($A9="N2O",About!$D$59,1))</f>
        <v>0.1913992855636</v>
      </c>
      <c r="Z9">
        <f>SUMIFS('EPA Export Aggregation'!AC:AC,'EPA Export Aggregation'!$A:$A,$B9,'EPA Export Aggregation'!$D:$D,$A$1)*IF($A9="CH4",About!$D$58,IF($A9="N2O",About!$D$59,1))</f>
        <v>0.21543133196209999</v>
      </c>
      <c r="AA9">
        <f>SUMIFS('EPA Export Aggregation'!AD:AD,'EPA Export Aggregation'!$A:$A,$B9,'EPA Export Aggregation'!$D:$D,$A$1)*IF($A9="CH4",About!$D$58,IF($A9="N2O",About!$D$59,1))</f>
        <v>0.20822202042249999</v>
      </c>
      <c r="AB9">
        <f>SUMIFS('EPA Export Aggregation'!AE:AE,'EPA Export Aggregation'!$A:$A,$B9,'EPA Export Aggregation'!$D:$D,$A$1)*IF($A9="CH4",About!$D$58,IF($A9="N2O",About!$D$59,1))</f>
        <v>0.1999801382494</v>
      </c>
      <c r="AC9">
        <f>SUMIFS('EPA Export Aggregation'!AF:AF,'EPA Export Aggregation'!$A:$A,$B9,'EPA Export Aggregation'!$D:$D,$A$1)*IF($A9="CH4",About!$D$58,IF($A9="N2O",About!$D$59,1))</f>
        <v>0.19277942135539999</v>
      </c>
      <c r="AD9">
        <f>SUMIFS('EPA Export Aggregation'!AG:AG,'EPA Export Aggregation'!$A:$A,$B9,'EPA Export Aggregation'!$D:$D,$A$1)*IF($A9="CH4",About!$D$58,IF($A9="N2O",About!$D$59,1))</f>
        <v>0.19259409487679999</v>
      </c>
      <c r="AE9">
        <f>SUMIFS('EPA Export Aggregation'!AH:AH,'EPA Export Aggregation'!$A:$A,$B9,'EPA Export Aggregation'!$D:$D,$A$1)*IF($A9="CH4",About!$D$58,IF($A9="N2O",About!$D$59,1))</f>
        <v>0.18072924720299999</v>
      </c>
      <c r="AF9">
        <f>SUMIFS('EPA Export Aggregation'!AI:AI,'EPA Export Aggregation'!$A:$A,$B9,'EPA Export Aggregation'!$D:$D,$A$1)*IF($A9="CH4",About!$D$58,IF($A9="N2O",About!$D$59,1))</f>
        <v>0.17833622557830001</v>
      </c>
      <c r="AG9">
        <f>SUMIFS('EPA Export Aggregation'!AJ:AJ,'EPA Export Aggregation'!$A:$A,$B9,'EPA Export Aggregation'!$D:$D,$A$1)*IF($A9="CH4",About!$D$58,IF($A9="N2O",About!$D$59,1))</f>
        <v>0.16567117670379999</v>
      </c>
      <c r="AH9">
        <f>SUMIFS('EPA Export Aggregation'!AK:AK,'EPA Export Aggregation'!$A:$A,$B9,'EPA Export Aggregation'!$D:$D,$A$1)*IF($A9="CH4",About!$D$58,IF($A9="N2O",About!$D$59,1))</f>
        <v>0.17468216000690001</v>
      </c>
    </row>
    <row r="10" spans="1:34" x14ac:dyDescent="0.25">
      <c r="A10" s="119" t="s">
        <v>479</v>
      </c>
      <c r="B10" s="120" t="s">
        <v>1962</v>
      </c>
      <c r="C10">
        <f>SUMIFS('EPA Export Aggregation'!F:F,'EPA Export Aggregation'!$A:$A,$B10,'EPA Export Aggregation'!$D:$D,$A$1)*IF($A10="CH4",About!$D$58,IF($A10="N2O",About!$D$59,1))</f>
        <v>1.7080442788399999E-2</v>
      </c>
      <c r="D10">
        <f>SUMIFS('EPA Export Aggregation'!G:G,'EPA Export Aggregation'!$A:$A,$B10,'EPA Export Aggregation'!$D:$D,$A$1)*IF($A10="CH4",About!$D$58,IF($A10="N2O",About!$D$59,1))</f>
        <v>1.7902058402400001E-2</v>
      </c>
      <c r="E10">
        <f>SUMIFS('EPA Export Aggregation'!H:H,'EPA Export Aggregation'!$A:$A,$B10,'EPA Export Aggregation'!$D:$D,$A$1)*IF($A10="CH4",About!$D$58,IF($A10="N2O",About!$D$59,1))</f>
        <v>2.3046144833499999E-2</v>
      </c>
      <c r="F10">
        <f>SUMIFS('EPA Export Aggregation'!I:I,'EPA Export Aggregation'!$A:$A,$B10,'EPA Export Aggregation'!$D:$D,$A$1)*IF($A10="CH4",About!$D$58,IF($A10="N2O",About!$D$59,1))</f>
        <v>3.2399733841999998E-2</v>
      </c>
      <c r="G10">
        <f>SUMIFS('EPA Export Aggregation'!J:J,'EPA Export Aggregation'!$A:$A,$B10,'EPA Export Aggregation'!$D:$D,$A$1)*IF($A10="CH4",About!$D$58,IF($A10="N2O",About!$D$59,1))</f>
        <v>2.34808804297E-2</v>
      </c>
      <c r="H10">
        <f>SUMIFS('EPA Export Aggregation'!K:K,'EPA Export Aggregation'!$A:$A,$B10,'EPA Export Aggregation'!$D:$D,$A$1)*IF($A10="CH4",About!$D$58,IF($A10="N2O",About!$D$59,1))</f>
        <v>1.7440803562399999E-2</v>
      </c>
      <c r="I10">
        <f>SUMIFS('EPA Export Aggregation'!L:L,'EPA Export Aggregation'!$A:$A,$B10,'EPA Export Aggregation'!$D:$D,$A$1)*IF($A10="CH4",About!$D$58,IF($A10="N2O",About!$D$59,1))</f>
        <v>1.5710851717199999E-2</v>
      </c>
      <c r="J10">
        <f>SUMIFS('EPA Export Aggregation'!M:M,'EPA Export Aggregation'!$A:$A,$B10,'EPA Export Aggregation'!$D:$D,$A$1)*IF($A10="CH4",About!$D$58,IF($A10="N2O",About!$D$59,1))</f>
        <v>1.80442737731E-2</v>
      </c>
      <c r="K10">
        <f>SUMIFS('EPA Export Aggregation'!N:N,'EPA Export Aggregation'!$A:$A,$B10,'EPA Export Aggregation'!$D:$D,$A$1)*IF($A10="CH4",About!$D$58,IF($A10="N2O",About!$D$59,1))</f>
        <v>1.55257921021E-2</v>
      </c>
      <c r="L10">
        <f>SUMIFS('EPA Export Aggregation'!O:O,'EPA Export Aggregation'!$A:$A,$B10,'EPA Export Aggregation'!$D:$D,$A$1)*IF($A10="CH4",About!$D$58,IF($A10="N2O",About!$D$59,1))</f>
        <v>1.19540965812E-2</v>
      </c>
      <c r="M10">
        <f>SUMIFS('EPA Export Aggregation'!P:P,'EPA Export Aggregation'!$A:$A,$B10,'EPA Export Aggregation'!$D:$D,$A$1)*IF($A10="CH4",About!$D$58,IF($A10="N2O",About!$D$59,1))</f>
        <v>1.2082471854599999E-2</v>
      </c>
      <c r="N10">
        <f>SUMIFS('EPA Export Aggregation'!Q:Q,'EPA Export Aggregation'!$A:$A,$B10,'EPA Export Aggregation'!$D:$D,$A$1)*IF($A10="CH4",About!$D$58,IF($A10="N2O",About!$D$59,1))</f>
        <v>1.14360692167E-2</v>
      </c>
      <c r="O10">
        <f>SUMIFS('EPA Export Aggregation'!R:R,'EPA Export Aggregation'!$A:$A,$B10,'EPA Export Aggregation'!$D:$D,$A$1)*IF($A10="CH4",About!$D$58,IF($A10="N2O",About!$D$59,1))</f>
        <v>1.1655061357799999E-2</v>
      </c>
      <c r="P10">
        <f>SUMIFS('EPA Export Aggregation'!S:S,'EPA Export Aggregation'!$A:$A,$B10,'EPA Export Aggregation'!$D:$D,$A$1)*IF($A10="CH4",About!$D$58,IF($A10="N2O",About!$D$59,1))</f>
        <v>1.2079848054400001E-2</v>
      </c>
      <c r="Q10">
        <f>SUMIFS('EPA Export Aggregation'!T:T,'EPA Export Aggregation'!$A:$A,$B10,'EPA Export Aggregation'!$D:$D,$A$1)*IF($A10="CH4",About!$D$58,IF($A10="N2O",About!$D$59,1))</f>
        <v>1.11133725582E-2</v>
      </c>
      <c r="R10">
        <f>SUMIFS('EPA Export Aggregation'!U:U,'EPA Export Aggregation'!$A:$A,$B10,'EPA Export Aggregation'!$D:$D,$A$1)*IF($A10="CH4",About!$D$58,IF($A10="N2O",About!$D$59,1))</f>
        <v>1.0358145460999999E-2</v>
      </c>
      <c r="S10">
        <f>SUMIFS('EPA Export Aggregation'!V:V,'EPA Export Aggregation'!$A:$A,$B10,'EPA Export Aggregation'!$D:$D,$A$1)*IF($A10="CH4",About!$D$58,IF($A10="N2O",About!$D$59,1))</f>
        <v>9.3062245328000004E-3</v>
      </c>
      <c r="T10">
        <f>SUMIFS('EPA Export Aggregation'!W:W,'EPA Export Aggregation'!$A:$A,$B10,'EPA Export Aggregation'!$D:$D,$A$1)*IF($A10="CH4",About!$D$58,IF($A10="N2O",About!$D$59,1))</f>
        <v>1.5418489460799999E-2</v>
      </c>
      <c r="U10">
        <f>SUMIFS('EPA Export Aggregation'!X:X,'EPA Export Aggregation'!$A:$A,$B10,'EPA Export Aggregation'!$D:$D,$A$1)*IF($A10="CH4",About!$D$58,IF($A10="N2O",About!$D$59,1))</f>
        <v>1.5336616700399999E-2</v>
      </c>
      <c r="V10">
        <f>SUMIFS('EPA Export Aggregation'!Y:Y,'EPA Export Aggregation'!$A:$A,$B10,'EPA Export Aggregation'!$D:$D,$A$1)*IF($A10="CH4",About!$D$58,IF($A10="N2O",About!$D$59,1))</f>
        <v>1.37015969E-2</v>
      </c>
      <c r="W10">
        <f>SUMIFS('EPA Export Aggregation'!Z:Z,'EPA Export Aggregation'!$A:$A,$B10,'EPA Export Aggregation'!$D:$D,$A$1)*IF($A10="CH4",About!$D$58,IF($A10="N2O",About!$D$59,1))</f>
        <v>1.1420237948199999E-2</v>
      </c>
      <c r="X10">
        <f>SUMIFS('EPA Export Aggregation'!AA:AA,'EPA Export Aggregation'!$A:$A,$B10,'EPA Export Aggregation'!$D:$D,$A$1)*IF($A10="CH4",About!$D$58,IF($A10="N2O",About!$D$59,1))</f>
        <v>1.14541178861E-2</v>
      </c>
      <c r="Y10">
        <f>SUMIFS('EPA Export Aggregation'!AB:AB,'EPA Export Aggregation'!$A:$A,$B10,'EPA Export Aggregation'!$D:$D,$A$1)*IF($A10="CH4",About!$D$58,IF($A10="N2O",About!$D$59,1))</f>
        <v>9.4357658633999995E-3</v>
      </c>
      <c r="Z10">
        <f>SUMIFS('EPA Export Aggregation'!AC:AC,'EPA Export Aggregation'!$A:$A,$B10,'EPA Export Aggregation'!$D:$D,$A$1)*IF($A10="CH4",About!$D$58,IF($A10="N2O",About!$D$59,1))</f>
        <v>1.0381232184599999E-2</v>
      </c>
      <c r="AA10">
        <f>SUMIFS('EPA Export Aggregation'!AD:AD,'EPA Export Aggregation'!$A:$A,$B10,'EPA Export Aggregation'!$D:$D,$A$1)*IF($A10="CH4",About!$D$58,IF($A10="N2O",About!$D$59,1))</f>
        <v>9.8883826731000005E-3</v>
      </c>
      <c r="AB10">
        <f>SUMIFS('EPA Export Aggregation'!AE:AE,'EPA Export Aggregation'!$A:$A,$B10,'EPA Export Aggregation'!$D:$D,$A$1)*IF($A10="CH4",About!$D$58,IF($A10="N2O",About!$D$59,1))</f>
        <v>9.8739596135000007E-3</v>
      </c>
      <c r="AC10">
        <f>SUMIFS('EPA Export Aggregation'!AF:AF,'EPA Export Aggregation'!$A:$A,$B10,'EPA Export Aggregation'!$D:$D,$A$1)*IF($A10="CH4",About!$D$58,IF($A10="N2O",About!$D$59,1))</f>
        <v>1.2596176775899999E-2</v>
      </c>
      <c r="AD10">
        <f>SUMIFS('EPA Export Aggregation'!AG:AG,'EPA Export Aggregation'!$A:$A,$B10,'EPA Export Aggregation'!$D:$D,$A$1)*IF($A10="CH4",About!$D$58,IF($A10="N2O",About!$D$59,1))</f>
        <v>1.4346563735600001E-2</v>
      </c>
      <c r="AE10">
        <f>SUMIFS('EPA Export Aggregation'!AH:AH,'EPA Export Aggregation'!$A:$A,$B10,'EPA Export Aggregation'!$D:$D,$A$1)*IF($A10="CH4",About!$D$58,IF($A10="N2O",About!$D$59,1))</f>
        <v>1.46462385081E-2</v>
      </c>
      <c r="AF10">
        <f>SUMIFS('EPA Export Aggregation'!AI:AI,'EPA Export Aggregation'!$A:$A,$B10,'EPA Export Aggregation'!$D:$D,$A$1)*IF($A10="CH4",About!$D$58,IF($A10="N2O",About!$D$59,1))</f>
        <v>2.732801705E-2</v>
      </c>
      <c r="AG10">
        <f>SUMIFS('EPA Export Aggregation'!AJ:AJ,'EPA Export Aggregation'!$A:$A,$B10,'EPA Export Aggregation'!$D:$D,$A$1)*IF($A10="CH4",About!$D$58,IF($A10="N2O",About!$D$59,1))</f>
        <v>4.1984232683799999E-2</v>
      </c>
      <c r="AH10">
        <f>SUMIFS('EPA Export Aggregation'!AK:AK,'EPA Export Aggregation'!$A:$A,$B10,'EPA Export Aggregation'!$D:$D,$A$1)*IF($A10="CH4",About!$D$58,IF($A10="N2O",About!$D$59,1))</f>
        <v>2.0382414905E-2</v>
      </c>
    </row>
    <row r="11" spans="1:34" x14ac:dyDescent="0.25">
      <c r="A11" s="119" t="s">
        <v>479</v>
      </c>
      <c r="B11" s="120" t="s">
        <v>1963</v>
      </c>
      <c r="C11">
        <f>SUMIFS('EPA Export Aggregation'!F:F,'EPA Export Aggregation'!$A:$A,$B11,'EPA Export Aggregation'!$D:$D,$A$1)*IF($A11="CH4",About!$D$58,IF($A11="N2O",About!$D$59,1))</f>
        <v>0.2462069330644</v>
      </c>
      <c r="D11">
        <f>SUMIFS('EPA Export Aggregation'!G:G,'EPA Export Aggregation'!$A:$A,$B11,'EPA Export Aggregation'!$D:$D,$A$1)*IF($A11="CH4",About!$D$58,IF($A11="N2O",About!$D$59,1))</f>
        <v>0.33689932920999999</v>
      </c>
      <c r="E11">
        <f>SUMIFS('EPA Export Aggregation'!H:H,'EPA Export Aggregation'!$A:$A,$B11,'EPA Export Aggregation'!$D:$D,$A$1)*IF($A11="CH4",About!$D$58,IF($A11="N2O",About!$D$59,1))</f>
        <v>0.36132309909159999</v>
      </c>
      <c r="F11">
        <f>SUMIFS('EPA Export Aggregation'!I:I,'EPA Export Aggregation'!$A:$A,$B11,'EPA Export Aggregation'!$D:$D,$A$1)*IF($A11="CH4",About!$D$58,IF($A11="N2O",About!$D$59,1))</f>
        <v>0.58050280444190006</v>
      </c>
      <c r="G11">
        <f>SUMIFS('EPA Export Aggregation'!J:J,'EPA Export Aggregation'!$A:$A,$B11,'EPA Export Aggregation'!$D:$D,$A$1)*IF($A11="CH4",About!$D$58,IF($A11="N2O",About!$D$59,1))</f>
        <v>0.63079956447929997</v>
      </c>
      <c r="H11">
        <f>SUMIFS('EPA Export Aggregation'!K:K,'EPA Export Aggregation'!$A:$A,$B11,'EPA Export Aggregation'!$D:$D,$A$1)*IF($A11="CH4",About!$D$58,IF($A11="N2O",About!$D$59,1))</f>
        <v>0.6021563341067</v>
      </c>
      <c r="I11">
        <f>SUMIFS('EPA Export Aggregation'!L:L,'EPA Export Aggregation'!$A:$A,$B11,'EPA Export Aggregation'!$D:$D,$A$1)*IF($A11="CH4",About!$D$58,IF($A11="N2O",About!$D$59,1))</f>
        <v>0.65139187428089995</v>
      </c>
      <c r="J11">
        <f>SUMIFS('EPA Export Aggregation'!M:M,'EPA Export Aggregation'!$A:$A,$B11,'EPA Export Aggregation'!$D:$D,$A$1)*IF($A11="CH4",About!$D$58,IF($A11="N2O",About!$D$59,1))</f>
        <v>0.6828118539586</v>
      </c>
      <c r="K11">
        <f>SUMIFS('EPA Export Aggregation'!N:N,'EPA Export Aggregation'!$A:$A,$B11,'EPA Export Aggregation'!$D:$D,$A$1)*IF($A11="CH4",About!$D$58,IF($A11="N2O",About!$D$59,1))</f>
        <v>0.6973895521065</v>
      </c>
      <c r="L11">
        <f>SUMIFS('EPA Export Aggregation'!O:O,'EPA Export Aggregation'!$A:$A,$B11,'EPA Export Aggregation'!$D:$D,$A$1)*IF($A11="CH4",About!$D$58,IF($A11="N2O",About!$D$59,1))</f>
        <v>0.67515454331830005</v>
      </c>
      <c r="M11">
        <f>SUMIFS('EPA Export Aggregation'!P:P,'EPA Export Aggregation'!$A:$A,$B11,'EPA Export Aggregation'!$D:$D,$A$1)*IF($A11="CH4",About!$D$58,IF($A11="N2O",About!$D$59,1))</f>
        <v>0.69077249972499999</v>
      </c>
      <c r="N11">
        <f>SUMIFS('EPA Export Aggregation'!Q:Q,'EPA Export Aggregation'!$A:$A,$B11,'EPA Export Aggregation'!$D:$D,$A$1)*IF($A11="CH4",About!$D$58,IF($A11="N2O",About!$D$59,1))</f>
        <v>0.68314164004889999</v>
      </c>
      <c r="O11">
        <f>SUMIFS('EPA Export Aggregation'!R:R,'EPA Export Aggregation'!$A:$A,$B11,'EPA Export Aggregation'!$D:$D,$A$1)*IF($A11="CH4",About!$D$58,IF($A11="N2O",About!$D$59,1))</f>
        <v>0.71572990988100005</v>
      </c>
      <c r="P11">
        <f>SUMIFS('EPA Export Aggregation'!S:S,'EPA Export Aggregation'!$A:$A,$B11,'EPA Export Aggregation'!$D:$D,$A$1)*IF($A11="CH4",About!$D$58,IF($A11="N2O",About!$D$59,1))</f>
        <v>0.70414430456489996</v>
      </c>
      <c r="Q11">
        <f>SUMIFS('EPA Export Aggregation'!T:T,'EPA Export Aggregation'!$A:$A,$B11,'EPA Export Aggregation'!$D:$D,$A$1)*IF($A11="CH4",About!$D$58,IF($A11="N2O",About!$D$59,1))</f>
        <v>0.66751874424169999</v>
      </c>
      <c r="R11">
        <f>SUMIFS('EPA Export Aggregation'!U:U,'EPA Export Aggregation'!$A:$A,$B11,'EPA Export Aggregation'!$D:$D,$A$1)*IF($A11="CH4",About!$D$58,IF($A11="N2O",About!$D$59,1))</f>
        <v>0.70987564059719999</v>
      </c>
      <c r="S11">
        <f>SUMIFS('EPA Export Aggregation'!V:V,'EPA Export Aggregation'!$A:$A,$B11,'EPA Export Aggregation'!$D:$D,$A$1)*IF($A11="CH4",About!$D$58,IF($A11="N2O",About!$D$59,1))</f>
        <v>0.73220774156000001</v>
      </c>
      <c r="T11">
        <f>SUMIFS('EPA Export Aggregation'!W:W,'EPA Export Aggregation'!$A:$A,$B11,'EPA Export Aggregation'!$D:$D,$A$1)*IF($A11="CH4",About!$D$58,IF($A11="N2O",About!$D$59,1))</f>
        <v>0.72681134369779998</v>
      </c>
      <c r="U11">
        <f>SUMIFS('EPA Export Aggregation'!X:X,'EPA Export Aggregation'!$A:$A,$B11,'EPA Export Aggregation'!$D:$D,$A$1)*IF($A11="CH4",About!$D$58,IF($A11="N2O",About!$D$59,1))</f>
        <v>0.63755236405600002</v>
      </c>
      <c r="V11">
        <f>SUMIFS('EPA Export Aggregation'!Y:Y,'EPA Export Aggregation'!$A:$A,$B11,'EPA Export Aggregation'!$D:$D,$A$1)*IF($A11="CH4",About!$D$58,IF($A11="N2O",About!$D$59,1))</f>
        <v>0.41420310882139999</v>
      </c>
      <c r="W11">
        <f>SUMIFS('EPA Export Aggregation'!Z:Z,'EPA Export Aggregation'!$A:$A,$B11,'EPA Export Aggregation'!$D:$D,$A$1)*IF($A11="CH4",About!$D$58,IF($A11="N2O",About!$D$59,1))</f>
        <v>0.28168534752199997</v>
      </c>
      <c r="X11">
        <f>SUMIFS('EPA Export Aggregation'!AA:AA,'EPA Export Aggregation'!$A:$A,$B11,'EPA Export Aggregation'!$D:$D,$A$1)*IF($A11="CH4",About!$D$58,IF($A11="N2O",About!$D$59,1))</f>
        <v>0.45994405053319998</v>
      </c>
      <c r="Y11">
        <f>SUMIFS('EPA Export Aggregation'!AB:AB,'EPA Export Aggregation'!$A:$A,$B11,'EPA Export Aggregation'!$D:$D,$A$1)*IF($A11="CH4",About!$D$58,IF($A11="N2O",About!$D$59,1))</f>
        <v>0.39184161001970003</v>
      </c>
      <c r="Z11">
        <f>SUMIFS('EPA Export Aggregation'!AC:AC,'EPA Export Aggregation'!$A:$A,$B11,'EPA Export Aggregation'!$D:$D,$A$1)*IF($A11="CH4",About!$D$58,IF($A11="N2O",About!$D$59,1))</f>
        <v>0.36757399557819997</v>
      </c>
      <c r="AA11">
        <f>SUMIFS('EPA Export Aggregation'!AD:AD,'EPA Export Aggregation'!$A:$A,$B11,'EPA Export Aggregation'!$D:$D,$A$1)*IF($A11="CH4",About!$D$58,IF($A11="N2O",About!$D$59,1))</f>
        <v>0.46464087547100003</v>
      </c>
      <c r="AB11">
        <f>SUMIFS('EPA Export Aggregation'!AE:AE,'EPA Export Aggregation'!$A:$A,$B11,'EPA Export Aggregation'!$D:$D,$A$1)*IF($A11="CH4",About!$D$58,IF($A11="N2O",About!$D$59,1))</f>
        <v>0.42631592823609998</v>
      </c>
      <c r="AC11">
        <f>SUMIFS('EPA Export Aggregation'!AF:AF,'EPA Export Aggregation'!$A:$A,$B11,'EPA Export Aggregation'!$D:$D,$A$1)*IF($A11="CH4",About!$D$58,IF($A11="N2O",About!$D$59,1))</f>
        <v>0.41275421300449999</v>
      </c>
      <c r="AD11">
        <f>SUMIFS('EPA Export Aggregation'!AG:AG,'EPA Export Aggregation'!$A:$A,$B11,'EPA Export Aggregation'!$D:$D,$A$1)*IF($A11="CH4",About!$D$58,IF($A11="N2O",About!$D$59,1))</f>
        <v>0.4185231044862</v>
      </c>
      <c r="AE11">
        <f>SUMIFS('EPA Export Aggregation'!AH:AH,'EPA Export Aggregation'!$A:$A,$B11,'EPA Export Aggregation'!$D:$D,$A$1)*IF($A11="CH4",About!$D$58,IF($A11="N2O",About!$D$59,1))</f>
        <v>0.4139764242142</v>
      </c>
      <c r="AF11">
        <f>SUMIFS('EPA Export Aggregation'!AI:AI,'EPA Export Aggregation'!$A:$A,$B11,'EPA Export Aggregation'!$D:$D,$A$1)*IF($A11="CH4",About!$D$58,IF($A11="N2O",About!$D$59,1))</f>
        <v>0.36354865250879997</v>
      </c>
      <c r="AG11">
        <f>SUMIFS('EPA Export Aggregation'!AJ:AJ,'EPA Export Aggregation'!$A:$A,$B11,'EPA Export Aggregation'!$D:$D,$A$1)*IF($A11="CH4",About!$D$58,IF($A11="N2O",About!$D$59,1))</f>
        <v>0.34674349035980001</v>
      </c>
      <c r="AH11">
        <f>SUMIFS('EPA Export Aggregation'!AK:AK,'EPA Export Aggregation'!$A:$A,$B11,'EPA Export Aggregation'!$D:$D,$A$1)*IF($A11="CH4",About!$D$58,IF($A11="N2O",About!$D$59,1))</f>
        <v>0.41822521274930002</v>
      </c>
    </row>
    <row r="12" spans="1:34" x14ac:dyDescent="0.25">
      <c r="A12" s="119" t="s">
        <v>479</v>
      </c>
      <c r="B12" s="120" t="s">
        <v>1964</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0.20486571536629999</v>
      </c>
      <c r="G12">
        <f>SUMIFS('EPA Export Aggregation'!J:J,'EPA Export Aggregation'!$A:$A,$B12,'EPA Export Aggregation'!$D:$D,$A$1)*IF($A12="CH4",About!$D$58,IF($A12="N2O",About!$D$59,1))</f>
        <v>0.2180137098737</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0.12371402541489999</v>
      </c>
      <c r="J12">
        <f>SUMIFS('EPA Export Aggregation'!M:M,'EPA Export Aggregation'!$A:$A,$B12,'EPA Export Aggregation'!$D:$D,$A$1)*IF($A12="CH4",About!$D$58,IF($A12="N2O",About!$D$59,1))</f>
        <v>0.1276005736528</v>
      </c>
      <c r="K12">
        <f>SUMIFS('EPA Export Aggregation'!N:N,'EPA Export Aggregation'!$A:$A,$B12,'EPA Export Aggregation'!$D:$D,$A$1)*IF($A12="CH4",About!$D$58,IF($A12="N2O",About!$D$59,1))</f>
        <v>0.12829366917859999</v>
      </c>
      <c r="L12">
        <f>SUMIFS('EPA Export Aggregation'!O:O,'EPA Export Aggregation'!$A:$A,$B12,'EPA Export Aggregation'!$D:$D,$A$1)*IF($A12="CH4",About!$D$58,IF($A12="N2O",About!$D$59,1))</f>
        <v>0.12260948679100001</v>
      </c>
      <c r="M12">
        <f>SUMIFS('EPA Export Aggregation'!P:P,'EPA Export Aggregation'!$A:$A,$B12,'EPA Export Aggregation'!$D:$D,$A$1)*IF($A12="CH4",About!$D$58,IF($A12="N2O",About!$D$59,1))</f>
        <v>0.1220065216957</v>
      </c>
      <c r="N12">
        <f>SUMIFS('EPA Export Aggregation'!Q:Q,'EPA Export Aggregation'!$A:$A,$B12,'EPA Export Aggregation'!$D:$D,$A$1)*IF($A12="CH4",About!$D$58,IF($A12="N2O",About!$D$59,1))</f>
        <v>0.1227494369571</v>
      </c>
      <c r="O12">
        <f>SUMIFS('EPA Export Aggregation'!R:R,'EPA Export Aggregation'!$A:$A,$B12,'EPA Export Aggregation'!$D:$D,$A$1)*IF($A12="CH4",About!$D$58,IF($A12="N2O",About!$D$59,1))</f>
        <v>0.1232474846346</v>
      </c>
      <c r="P12">
        <f>SUMIFS('EPA Export Aggregation'!S:S,'EPA Export Aggregation'!$A:$A,$B12,'EPA Export Aggregation'!$D:$D,$A$1)*IF($A12="CH4",About!$D$58,IF($A12="N2O",About!$D$59,1))</f>
        <v>0.13351404233280001</v>
      </c>
      <c r="Q12">
        <f>SUMIFS('EPA Export Aggregation'!T:T,'EPA Export Aggregation'!$A:$A,$B12,'EPA Export Aggregation'!$D:$D,$A$1)*IF($A12="CH4",About!$D$58,IF($A12="N2O",About!$D$59,1))</f>
        <v>0.1485635278728</v>
      </c>
      <c r="R12">
        <f>SUMIFS('EPA Export Aggregation'!U:U,'EPA Export Aggregation'!$A:$A,$B12,'EPA Export Aggregation'!$D:$D,$A$1)*IF($A12="CH4",About!$D$58,IF($A12="N2O",About!$D$59,1))</f>
        <v>0.14236408960809999</v>
      </c>
      <c r="S12">
        <f>SUMIFS('EPA Export Aggregation'!V:V,'EPA Export Aggregation'!$A:$A,$B12,'EPA Export Aggregation'!$D:$D,$A$1)*IF($A12="CH4",About!$D$58,IF($A12="N2O",About!$D$59,1))</f>
        <v>0.1545659377027</v>
      </c>
      <c r="T12">
        <f>SUMIFS('EPA Export Aggregation'!W:W,'EPA Export Aggregation'!$A:$A,$B12,'EPA Export Aggregation'!$D:$D,$A$1)*IF($A12="CH4",About!$D$58,IF($A12="N2O",About!$D$59,1))</f>
        <v>0.15315145087599999</v>
      </c>
      <c r="U12">
        <f>SUMIFS('EPA Export Aggregation'!X:X,'EPA Export Aggregation'!$A:$A,$B12,'EPA Export Aggregation'!$D:$D,$A$1)*IF($A12="CH4",About!$D$58,IF($A12="N2O",About!$D$59,1))</f>
        <v>0.1494592305089</v>
      </c>
      <c r="V12">
        <f>SUMIFS('EPA Export Aggregation'!Y:Y,'EPA Export Aggregation'!$A:$A,$B12,'EPA Export Aggregation'!$D:$D,$A$1)*IF($A12="CH4",About!$D$58,IF($A12="N2O",About!$D$59,1))</f>
        <v>0.12812789395560001</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1.80061508973E-2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2.73536591982E-2</v>
      </c>
      <c r="D13">
        <f>SUMIFS('EPA Export Aggregation'!G:G,'EPA Export Aggregation'!$A:$A,$B13,'EPA Export Aggregation'!$D:$D,$A$1)*IF($A13="CH4",About!$D$58,IF($A13="N2O",About!$D$59,1))</f>
        <v>2.4242592358000001E-2</v>
      </c>
      <c r="E13">
        <f>SUMIFS('EPA Export Aggregation'!H:H,'EPA Export Aggregation'!$A:$A,$B13,'EPA Export Aggregation'!$D:$D,$A$1)*IF($A13="CH4",About!$D$58,IF($A13="N2O",About!$D$59,1))</f>
        <v>2.38391688937E-2</v>
      </c>
      <c r="F13">
        <f>SUMIFS('EPA Export Aggregation'!I:I,'EPA Export Aggregation'!$A:$A,$B13,'EPA Export Aggregation'!$D:$D,$A$1)*IF($A13="CH4",About!$D$58,IF($A13="N2O",About!$D$59,1))</f>
        <v>2.21271221295E-2</v>
      </c>
      <c r="G13">
        <f>SUMIFS('EPA Export Aggregation'!J:J,'EPA Export Aggregation'!$A:$A,$B13,'EPA Export Aggregation'!$D:$D,$A$1)*IF($A13="CH4",About!$D$58,IF($A13="N2O",About!$D$59,1))</f>
        <v>2.3315005046900001E-2</v>
      </c>
      <c r="H13">
        <f>SUMIFS('EPA Export Aggregation'!K:K,'EPA Export Aggregation'!$A:$A,$B13,'EPA Export Aggregation'!$D:$D,$A$1)*IF($A13="CH4",About!$D$58,IF($A13="N2O",About!$D$59,1))</f>
        <v>3.1468538654600003E-2</v>
      </c>
      <c r="I13">
        <f>SUMIFS('EPA Export Aggregation'!L:L,'EPA Export Aggregation'!$A:$A,$B13,'EPA Export Aggregation'!$D:$D,$A$1)*IF($A13="CH4",About!$D$58,IF($A13="N2O",About!$D$59,1))</f>
        <v>3.4176761282599999E-2</v>
      </c>
      <c r="J13">
        <f>SUMIFS('EPA Export Aggregation'!M:M,'EPA Export Aggregation'!$A:$A,$B13,'EPA Export Aggregation'!$D:$D,$A$1)*IF($A13="CH4",About!$D$58,IF($A13="N2O",About!$D$59,1))</f>
        <v>3.3057461210999999E-2</v>
      </c>
      <c r="K13">
        <f>SUMIFS('EPA Export Aggregation'!N:N,'EPA Export Aggregation'!$A:$A,$B13,'EPA Export Aggregation'!$D:$D,$A$1)*IF($A13="CH4",About!$D$58,IF($A13="N2O",About!$D$59,1))</f>
        <v>3.3804145628900002E-2</v>
      </c>
      <c r="L13">
        <f>SUMIFS('EPA Export Aggregation'!O:O,'EPA Export Aggregation'!$A:$A,$B13,'EPA Export Aggregation'!$D:$D,$A$1)*IF($A13="CH4",About!$D$58,IF($A13="N2O",About!$D$59,1))</f>
        <v>3.7262472954899997E-2</v>
      </c>
      <c r="M13">
        <f>SUMIFS('EPA Export Aggregation'!P:P,'EPA Export Aggregation'!$A:$A,$B13,'EPA Export Aggregation'!$D:$D,$A$1)*IF($A13="CH4",About!$D$58,IF($A13="N2O",About!$D$59,1))</f>
        <v>2.49506082732E-2</v>
      </c>
      <c r="N13">
        <f>SUMIFS('EPA Export Aggregation'!Q:Q,'EPA Export Aggregation'!$A:$A,$B13,'EPA Export Aggregation'!$D:$D,$A$1)*IF($A13="CH4",About!$D$58,IF($A13="N2O",About!$D$59,1))</f>
        <v>2.59594262852E-2</v>
      </c>
      <c r="O13">
        <f>SUMIFS('EPA Export Aggregation'!R:R,'EPA Export Aggregation'!$A:$A,$B13,'EPA Export Aggregation'!$D:$D,$A$1)*IF($A13="CH4",About!$D$58,IF($A13="N2O",About!$D$59,1))</f>
        <v>2.7308915816999998E-2</v>
      </c>
      <c r="P13">
        <f>SUMIFS('EPA Export Aggregation'!S:S,'EPA Export Aggregation'!$A:$A,$B13,'EPA Export Aggregation'!$D:$D,$A$1)*IF($A13="CH4",About!$D$58,IF($A13="N2O",About!$D$59,1))</f>
        <v>2.1166710560399999E-2</v>
      </c>
      <c r="Q13">
        <f>SUMIFS('EPA Export Aggregation'!T:T,'EPA Export Aggregation'!$A:$A,$B13,'EPA Export Aggregation'!$D:$D,$A$1)*IF($A13="CH4",About!$D$58,IF($A13="N2O",About!$D$59,1))</f>
        <v>2.9063732297799998E-2</v>
      </c>
      <c r="R13">
        <f>SUMIFS('EPA Export Aggregation'!U:U,'EPA Export Aggregation'!$A:$A,$B13,'EPA Export Aggregation'!$D:$D,$A$1)*IF($A13="CH4",About!$D$58,IF($A13="N2O",About!$D$59,1))</f>
        <v>3.2314847724199999E-2</v>
      </c>
      <c r="S13">
        <f>SUMIFS('EPA Export Aggregation'!V:V,'EPA Export Aggregation'!$A:$A,$B13,'EPA Export Aggregation'!$D:$D,$A$1)*IF($A13="CH4",About!$D$58,IF($A13="N2O",About!$D$59,1))</f>
        <v>3.7013957525200002E-2</v>
      </c>
      <c r="T13">
        <f>SUMIFS('EPA Export Aggregation'!W:W,'EPA Export Aggregation'!$A:$A,$B13,'EPA Export Aggregation'!$D:$D,$A$1)*IF($A13="CH4",About!$D$58,IF($A13="N2O",About!$D$59,1))</f>
        <v>3.38088125852E-2</v>
      </c>
      <c r="U13">
        <f>SUMIFS('EPA Export Aggregation'!X:X,'EPA Export Aggregation'!$A:$A,$B13,'EPA Export Aggregation'!$D:$D,$A$1)*IF($A13="CH4",About!$D$58,IF($A13="N2O",About!$D$59,1))</f>
        <v>2.8607902701800001E-2</v>
      </c>
      <c r="V13">
        <f>SUMIFS('EPA Export Aggregation'!Y:Y,'EPA Export Aggregation'!$A:$A,$B13,'EPA Export Aggregation'!$D:$D,$A$1)*IF($A13="CH4",About!$D$58,IF($A13="N2O",About!$D$59,1))</f>
        <v>3.6626687569999997E-2</v>
      </c>
      <c r="W13">
        <f>SUMIFS('EPA Export Aggregation'!Z:Z,'EPA Export Aggregation'!$A:$A,$B13,'EPA Export Aggregation'!$D:$D,$A$1)*IF($A13="CH4",About!$D$58,IF($A13="N2O",About!$D$59,1))</f>
        <v>4.4595618416000002E-2</v>
      </c>
      <c r="X13">
        <f>SUMIFS('EPA Export Aggregation'!AA:AA,'EPA Export Aggregation'!$A:$A,$B13,'EPA Export Aggregation'!$D:$D,$A$1)*IF($A13="CH4",About!$D$58,IF($A13="N2O",About!$D$59,1))</f>
        <v>4.06643725612E-2</v>
      </c>
      <c r="Y13">
        <f>SUMIFS('EPA Export Aggregation'!AB:AB,'EPA Export Aggregation'!$A:$A,$B13,'EPA Export Aggregation'!$D:$D,$A$1)*IF($A13="CH4",About!$D$58,IF($A13="N2O",About!$D$59,1))</f>
        <v>3.72443352765E-2</v>
      </c>
      <c r="Z13">
        <f>SUMIFS('EPA Export Aggregation'!AC:AC,'EPA Export Aggregation'!$A:$A,$B13,'EPA Export Aggregation'!$D:$D,$A$1)*IF($A13="CH4",About!$D$58,IF($A13="N2O",About!$D$59,1))</f>
        <v>4.51926663635E-2</v>
      </c>
      <c r="AA13">
        <f>SUMIFS('EPA Export Aggregation'!AD:AD,'EPA Export Aggregation'!$A:$A,$B13,'EPA Export Aggregation'!$D:$D,$A$1)*IF($A13="CH4",About!$D$58,IF($A13="N2O",About!$D$59,1))</f>
        <v>5.2084676211900001E-2</v>
      </c>
      <c r="AB13">
        <f>SUMIFS('EPA Export Aggregation'!AE:AE,'EPA Export Aggregation'!$A:$A,$B13,'EPA Export Aggregation'!$D:$D,$A$1)*IF($A13="CH4",About!$D$58,IF($A13="N2O",About!$D$59,1))</f>
        <v>5.0038165338900001E-2</v>
      </c>
      <c r="AC13">
        <f>SUMIFS('EPA Export Aggregation'!AF:AF,'EPA Export Aggregation'!$A:$A,$B13,'EPA Export Aggregation'!$D:$D,$A$1)*IF($A13="CH4",About!$D$58,IF($A13="N2O",About!$D$59,1))</f>
        <v>4.4451107136999998E-2</v>
      </c>
      <c r="AD13">
        <f>SUMIFS('EPA Export Aggregation'!AG:AG,'EPA Export Aggregation'!$A:$A,$B13,'EPA Export Aggregation'!$D:$D,$A$1)*IF($A13="CH4",About!$D$58,IF($A13="N2O",About!$D$59,1))</f>
        <v>4.0528496987700002E-2</v>
      </c>
      <c r="AE13">
        <f>SUMIFS('EPA Export Aggregation'!AH:AH,'EPA Export Aggregation'!$A:$A,$B13,'EPA Export Aggregation'!$D:$D,$A$1)*IF($A13="CH4",About!$D$58,IF($A13="N2O",About!$D$59,1))</f>
        <v>3.0149693505900001E-2</v>
      </c>
      <c r="AF13">
        <f>SUMIFS('EPA Export Aggregation'!AI:AI,'EPA Export Aggregation'!$A:$A,$B13,'EPA Export Aggregation'!$D:$D,$A$1)*IF($A13="CH4",About!$D$58,IF($A13="N2O",About!$D$59,1))</f>
        <v>3.4528824141600002E-2</v>
      </c>
      <c r="AG13">
        <f>SUMIFS('EPA Export Aggregation'!AJ:AJ,'EPA Export Aggregation'!$A:$A,$B13,'EPA Export Aggregation'!$D:$D,$A$1)*IF($A13="CH4",About!$D$58,IF($A13="N2O",About!$D$59,1))</f>
        <v>3.4529761816499999E-2</v>
      </c>
      <c r="AH13">
        <f>SUMIFS('EPA Export Aggregation'!AK:AK,'EPA Export Aggregation'!$A:$A,$B13,'EPA Export Aggregation'!$D:$D,$A$1)*IF($A13="CH4",About!$D$58,IF($A13="N2O",About!$D$59,1))</f>
        <v>3.2916245851699999E-2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9.1839068079000007E-3</v>
      </c>
      <c r="D16">
        <f>SUMIFS('EPA Export Aggregation'!G:G,'EPA Export Aggregation'!$A:$A,$B16,'EPA Export Aggregation'!$D:$D,$A$1)*IF($A16="CH4",About!$D$58,IF($A16="N2O",About!$D$59,1))</f>
        <v>9.1289039814000002E-3</v>
      </c>
      <c r="E16">
        <f>SUMIFS('EPA Export Aggregation'!H:H,'EPA Export Aggregation'!$A:$A,$B16,'EPA Export Aggregation'!$D:$D,$A$1)*IF($A16="CH4",About!$D$58,IF($A16="N2O",About!$D$59,1))</f>
        <v>9.0524506322000008E-3</v>
      </c>
      <c r="F16">
        <f>SUMIFS('EPA Export Aggregation'!I:I,'EPA Export Aggregation'!$A:$A,$B16,'EPA Export Aggregation'!$D:$D,$A$1)*IF($A16="CH4",About!$D$58,IF($A16="N2O",About!$D$59,1))</f>
        <v>9.0553972537999999E-3</v>
      </c>
      <c r="G16">
        <f>SUMIFS('EPA Export Aggregation'!J:J,'EPA Export Aggregation'!$A:$A,$B16,'EPA Export Aggregation'!$D:$D,$A$1)*IF($A16="CH4",About!$D$58,IF($A16="N2O",About!$D$59,1))</f>
        <v>9.0596964812000007E-3</v>
      </c>
      <c r="H16">
        <f>SUMIFS('EPA Export Aggregation'!K:K,'EPA Export Aggregation'!$A:$A,$B16,'EPA Export Aggregation'!$D:$D,$A$1)*IF($A16="CH4",About!$D$58,IF($A16="N2O",About!$D$59,1))</f>
        <v>9.0568464946000002E-3</v>
      </c>
      <c r="I16">
        <f>SUMIFS('EPA Export Aggregation'!L:L,'EPA Export Aggregation'!$A:$A,$B16,'EPA Export Aggregation'!$D:$D,$A$1)*IF($A16="CH4",About!$D$58,IF($A16="N2O",About!$D$59,1))</f>
        <v>9.0946928711000009E-3</v>
      </c>
      <c r="J16">
        <f>SUMIFS('EPA Export Aggregation'!M:M,'EPA Export Aggregation'!$A:$A,$B16,'EPA Export Aggregation'!$D:$D,$A$1)*IF($A16="CH4",About!$D$58,IF($A16="N2O",About!$D$59,1))</f>
        <v>9.0441455129000002E-3</v>
      </c>
      <c r="K16">
        <f>SUMIFS('EPA Export Aggregation'!N:N,'EPA Export Aggregation'!$A:$A,$B16,'EPA Export Aggregation'!$D:$D,$A$1)*IF($A16="CH4",About!$D$58,IF($A16="N2O",About!$D$59,1))</f>
        <v>8.9716596398999992E-3</v>
      </c>
      <c r="L16">
        <f>SUMIFS('EPA Export Aggregation'!O:O,'EPA Export Aggregation'!$A:$A,$B16,'EPA Export Aggregation'!$D:$D,$A$1)*IF($A16="CH4",About!$D$58,IF($A16="N2O",About!$D$59,1))</f>
        <v>8.9038721655999992E-3</v>
      </c>
      <c r="M16">
        <f>SUMIFS('EPA Export Aggregation'!P:P,'EPA Export Aggregation'!$A:$A,$B16,'EPA Export Aggregation'!$D:$D,$A$1)*IF($A16="CH4",About!$D$58,IF($A16="N2O",About!$D$59,1))</f>
        <v>8.8448669437999998E-3</v>
      </c>
      <c r="N16">
        <f>SUMIFS('EPA Export Aggregation'!Q:Q,'EPA Export Aggregation'!$A:$A,$B16,'EPA Export Aggregation'!$D:$D,$A$1)*IF($A16="CH4",About!$D$58,IF($A16="N2O",About!$D$59,1))</f>
        <v>5.3139968420999996E-3</v>
      </c>
      <c r="O16">
        <f>SUMIFS('EPA Export Aggregation'!R:R,'EPA Export Aggregation'!$A:$A,$B16,'EPA Export Aggregation'!$D:$D,$A$1)*IF($A16="CH4",About!$D$58,IF($A16="N2O",About!$D$59,1))</f>
        <v>6.2017436573E-3</v>
      </c>
      <c r="P16">
        <f>SUMIFS('EPA Export Aggregation'!S:S,'EPA Export Aggregation'!$A:$A,$B16,'EPA Export Aggregation'!$D:$D,$A$1)*IF($A16="CH4",About!$D$58,IF($A16="N2O",About!$D$59,1))</f>
        <v>8.0616647278000005E-3</v>
      </c>
      <c r="Q16">
        <f>SUMIFS('EPA Export Aggregation'!T:T,'EPA Export Aggregation'!$A:$A,$B16,'EPA Export Aggregation'!$D:$D,$A$1)*IF($A16="CH4",About!$D$58,IF($A16="N2O",About!$D$59,1))</f>
        <v>7.4171732100999999E-3</v>
      </c>
      <c r="R16">
        <f>SUMIFS('EPA Export Aggregation'!U:U,'EPA Export Aggregation'!$A:$A,$B16,'EPA Export Aggregation'!$D:$D,$A$1)*IF($A16="CH4",About!$D$58,IF($A16="N2O",About!$D$59,1))</f>
        <v>8.0796948718000004E-3</v>
      </c>
      <c r="S16">
        <f>SUMIFS('EPA Export Aggregation'!V:V,'EPA Export Aggregation'!$A:$A,$B16,'EPA Export Aggregation'!$D:$D,$A$1)*IF($A16="CH4",About!$D$58,IF($A16="N2O",About!$D$59,1))</f>
        <v>1.03002750501E-2</v>
      </c>
      <c r="T16">
        <f>SUMIFS('EPA Export Aggregation'!W:W,'EPA Export Aggregation'!$A:$A,$B16,'EPA Export Aggregation'!$D:$D,$A$1)*IF($A16="CH4",About!$D$58,IF($A16="N2O",About!$D$59,1))</f>
        <v>1.12222486201E-2</v>
      </c>
      <c r="U16">
        <f>SUMIFS('EPA Export Aggregation'!X:X,'EPA Export Aggregation'!$A:$A,$B16,'EPA Export Aggregation'!$D:$D,$A$1)*IF($A16="CH4",About!$D$58,IF($A16="N2O",About!$D$59,1))</f>
        <v>1.06857439288E-2</v>
      </c>
      <c r="V16">
        <f>SUMIFS('EPA Export Aggregation'!Y:Y,'EPA Export Aggregation'!$A:$A,$B16,'EPA Export Aggregation'!$D:$D,$A$1)*IF($A16="CH4",About!$D$58,IF($A16="N2O",About!$D$59,1))</f>
        <v>1.04644325261E-2</v>
      </c>
      <c r="W16">
        <f>SUMIFS('EPA Export Aggregation'!Z:Z,'EPA Export Aggregation'!$A:$A,$B16,'EPA Export Aggregation'!$D:$D,$A$1)*IF($A16="CH4",About!$D$58,IF($A16="N2O",About!$D$59,1))</f>
        <v>2.5830872138600001E-2</v>
      </c>
      <c r="X16">
        <f>SUMIFS('EPA Export Aggregation'!AA:AA,'EPA Export Aggregation'!$A:$A,$B16,'EPA Export Aggregation'!$D:$D,$A$1)*IF($A16="CH4",About!$D$58,IF($A16="N2O",About!$D$59,1))</f>
        <v>2.38127197253E-2</v>
      </c>
      <c r="Y16">
        <f>SUMIFS('EPA Export Aggregation'!AB:AB,'EPA Export Aggregation'!$A:$A,$B16,'EPA Export Aggregation'!$D:$D,$A$1)*IF($A16="CH4",About!$D$58,IF($A16="N2O",About!$D$59,1))</f>
        <v>2.34360085727E-2</v>
      </c>
      <c r="Z16">
        <f>SUMIFS('EPA Export Aggregation'!AC:AC,'EPA Export Aggregation'!$A:$A,$B16,'EPA Export Aggregation'!$D:$D,$A$1)*IF($A16="CH4",About!$D$58,IF($A16="N2O",About!$D$59,1))</f>
        <v>2.4413378140899999E-2</v>
      </c>
      <c r="AA16">
        <f>SUMIFS('EPA Export Aggregation'!AD:AD,'EPA Export Aggregation'!$A:$A,$B16,'EPA Export Aggregation'!$D:$D,$A$1)*IF($A16="CH4",About!$D$58,IF($A16="N2O",About!$D$59,1))</f>
        <v>2.6080259295800001E-2</v>
      </c>
      <c r="AB16">
        <f>SUMIFS('EPA Export Aggregation'!AE:AE,'EPA Export Aggregation'!$A:$A,$B16,'EPA Export Aggregation'!$D:$D,$A$1)*IF($A16="CH4",About!$D$58,IF($A16="N2O",About!$D$59,1))</f>
        <v>2.8795492911799999E-2</v>
      </c>
      <c r="AC16">
        <f>SUMIFS('EPA Export Aggregation'!AF:AF,'EPA Export Aggregation'!$A:$A,$B16,'EPA Export Aggregation'!$D:$D,$A$1)*IF($A16="CH4",About!$D$58,IF($A16="N2O",About!$D$59,1))</f>
        <v>2.7064080307399999E-2</v>
      </c>
      <c r="AD16">
        <f>SUMIFS('EPA Export Aggregation'!AG:AG,'EPA Export Aggregation'!$A:$A,$B16,'EPA Export Aggregation'!$D:$D,$A$1)*IF($A16="CH4",About!$D$58,IF($A16="N2O",About!$D$59,1))</f>
        <v>2.6700681967100001E-2</v>
      </c>
      <c r="AE16">
        <f>SUMIFS('EPA Export Aggregation'!AH:AH,'EPA Export Aggregation'!$A:$A,$B16,'EPA Export Aggregation'!$D:$D,$A$1)*IF($A16="CH4",About!$D$58,IF($A16="N2O",About!$D$59,1))</f>
        <v>2.40683136627E-2</v>
      </c>
      <c r="AF16">
        <f>SUMIFS('EPA Export Aggregation'!AI:AI,'EPA Export Aggregation'!$A:$A,$B16,'EPA Export Aggregation'!$D:$D,$A$1)*IF($A16="CH4",About!$D$58,IF($A16="N2O",About!$D$59,1))</f>
        <v>2.8356896668500001E-2</v>
      </c>
      <c r="AG16">
        <f>SUMIFS('EPA Export Aggregation'!AJ:AJ,'EPA Export Aggregation'!$A:$A,$B16,'EPA Export Aggregation'!$D:$D,$A$1)*IF($A16="CH4",About!$D$58,IF($A16="N2O",About!$D$59,1))</f>
        <v>2.9086194890799999E-2</v>
      </c>
      <c r="AH16">
        <f>SUMIFS('EPA Export Aggregation'!AK:AK,'EPA Export Aggregation'!$A:$A,$B16,'EPA Export Aggregation'!$D:$D,$A$1)*IF($A16="CH4",About!$D$58,IF($A16="N2O",About!$D$59,1))</f>
        <v>2.9204012606600001E-2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3.3105663489099997E-2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0.4692039209278</v>
      </c>
      <c r="D22">
        <f>SUMIFS('EPA Export Aggregation'!G:G,'EPA Export Aggregation'!$A:$A,$B22,'EPA Export Aggregation'!$D:$D,$A$1)*IF($A22="CH4",About!$D$58,IF($A22="N2O",About!$D$59,1))</f>
        <v>0.36428121415730003</v>
      </c>
      <c r="E22">
        <f>SUMIFS('EPA Export Aggregation'!H:H,'EPA Export Aggregation'!$A:$A,$B22,'EPA Export Aggregation'!$D:$D,$A$1)*IF($A22="CH4",About!$D$58,IF($A22="N2O",About!$D$59,1))</f>
        <v>0.37400214511399998</v>
      </c>
      <c r="F22">
        <f>SUMIFS('EPA Export Aggregation'!I:I,'EPA Export Aggregation'!$A:$A,$B22,'EPA Export Aggregation'!$D:$D,$A$1)*IF($A22="CH4",About!$D$58,IF($A22="N2O",About!$D$59,1))</f>
        <v>0.3739649270341</v>
      </c>
      <c r="G22">
        <f>SUMIFS('EPA Export Aggregation'!J:J,'EPA Export Aggregation'!$A:$A,$B22,'EPA Export Aggregation'!$D:$D,$A$1)*IF($A22="CH4",About!$D$58,IF($A22="N2O",About!$D$59,1))</f>
        <v>0.39988315681789999</v>
      </c>
      <c r="H22">
        <f>SUMIFS('EPA Export Aggregation'!K:K,'EPA Export Aggregation'!$A:$A,$B22,'EPA Export Aggregation'!$D:$D,$A$1)*IF($A22="CH4",About!$D$58,IF($A22="N2O",About!$D$59,1))</f>
        <v>0.39153660515330002</v>
      </c>
      <c r="I22">
        <f>SUMIFS('EPA Export Aggregation'!L:L,'EPA Export Aggregation'!$A:$A,$B22,'EPA Export Aggregation'!$D:$D,$A$1)*IF($A22="CH4",About!$D$58,IF($A22="N2O",About!$D$59,1))</f>
        <v>0.39814148300489999</v>
      </c>
      <c r="J22">
        <f>SUMIFS('EPA Export Aggregation'!M:M,'EPA Export Aggregation'!$A:$A,$B22,'EPA Export Aggregation'!$D:$D,$A$1)*IF($A22="CH4",About!$D$58,IF($A22="N2O",About!$D$59,1))</f>
        <v>0.38563706496369998</v>
      </c>
      <c r="K22">
        <f>SUMIFS('EPA Export Aggregation'!N:N,'EPA Export Aggregation'!$A:$A,$B22,'EPA Export Aggregation'!$D:$D,$A$1)*IF($A22="CH4",About!$D$58,IF($A22="N2O",About!$D$59,1))</f>
        <v>0.3863811309786</v>
      </c>
      <c r="L22">
        <f>SUMIFS('EPA Export Aggregation'!O:O,'EPA Export Aggregation'!$A:$A,$B22,'EPA Export Aggregation'!$D:$D,$A$1)*IF($A22="CH4",About!$D$58,IF($A22="N2O",About!$D$59,1))</f>
        <v>0.21663353943659999</v>
      </c>
      <c r="M22">
        <f>SUMIFS('EPA Export Aggregation'!P:P,'EPA Export Aggregation'!$A:$A,$B22,'EPA Export Aggregation'!$D:$D,$A$1)*IF($A22="CH4",About!$D$58,IF($A22="N2O",About!$D$59,1))</f>
        <v>0.20525985295320001</v>
      </c>
      <c r="N22">
        <f>SUMIFS('EPA Export Aggregation'!Q:Q,'EPA Export Aggregation'!$A:$A,$B22,'EPA Export Aggregation'!$D:$D,$A$1)*IF($A22="CH4",About!$D$58,IF($A22="N2O",About!$D$59,1))</f>
        <v>0.1618717825845</v>
      </c>
      <c r="O22">
        <f>SUMIFS('EPA Export Aggregation'!R:R,'EPA Export Aggregation'!$A:$A,$B22,'EPA Export Aggregation'!$D:$D,$A$1)*IF($A22="CH4",About!$D$58,IF($A22="N2O",About!$D$59,1))</f>
        <v>0.1917590666333</v>
      </c>
      <c r="P22">
        <f>SUMIFS('EPA Export Aggregation'!S:S,'EPA Export Aggregation'!$A:$A,$B22,'EPA Export Aggregation'!$D:$D,$A$1)*IF($A22="CH4",About!$D$58,IF($A22="N2O",About!$D$59,1))</f>
        <v>0.17426525234189999</v>
      </c>
      <c r="Q22">
        <f>SUMIFS('EPA Export Aggregation'!T:T,'EPA Export Aggregation'!$A:$A,$B22,'EPA Export Aggregation'!$D:$D,$A$1)*IF($A22="CH4",About!$D$58,IF($A22="N2O",About!$D$59,1))</f>
        <v>0.18861868182079999</v>
      </c>
      <c r="R22">
        <f>SUMIFS('EPA Export Aggregation'!U:U,'EPA Export Aggregation'!$A:$A,$B22,'EPA Export Aggregation'!$D:$D,$A$1)*IF($A22="CH4",About!$D$58,IF($A22="N2O",About!$D$59,1))</f>
        <v>0.21216770433109999</v>
      </c>
      <c r="S22">
        <f>SUMIFS('EPA Export Aggregation'!V:V,'EPA Export Aggregation'!$A:$A,$B22,'EPA Export Aggregation'!$D:$D,$A$1)*IF($A22="CH4",About!$D$58,IF($A22="N2O",About!$D$59,1))</f>
        <v>0.21906880264690001</v>
      </c>
      <c r="T22">
        <f>SUMIFS('EPA Export Aggregation'!W:W,'EPA Export Aggregation'!$A:$A,$B22,'EPA Export Aggregation'!$D:$D,$A$1)*IF($A22="CH4",About!$D$58,IF($A22="N2O",About!$D$59,1))</f>
        <v>0.25833922811359999</v>
      </c>
      <c r="U22">
        <f>SUMIFS('EPA Export Aggregation'!X:X,'EPA Export Aggregation'!$A:$A,$B22,'EPA Export Aggregation'!$D:$D,$A$1)*IF($A22="CH4",About!$D$58,IF($A22="N2O",About!$D$59,1))</f>
        <v>0.24384028150930001</v>
      </c>
      <c r="V22">
        <f>SUMIFS('EPA Export Aggregation'!Y:Y,'EPA Export Aggregation'!$A:$A,$B22,'EPA Export Aggregation'!$D:$D,$A$1)*IF($A22="CH4",About!$D$58,IF($A22="N2O",About!$D$59,1))</f>
        <v>0.22993977158699999</v>
      </c>
      <c r="W22">
        <f>SUMIFS('EPA Export Aggregation'!Z:Z,'EPA Export Aggregation'!$A:$A,$B22,'EPA Export Aggregation'!$D:$D,$A$1)*IF($A22="CH4",About!$D$58,IF($A22="N2O",About!$D$59,1))</f>
        <v>0.2352335636822</v>
      </c>
      <c r="X22">
        <f>SUMIFS('EPA Export Aggregation'!AA:AA,'EPA Export Aggregation'!$A:$A,$B22,'EPA Export Aggregation'!$D:$D,$A$1)*IF($A22="CH4",About!$D$58,IF($A22="N2O",About!$D$59,1))</f>
        <v>0.2330100485545</v>
      </c>
      <c r="Y22">
        <f>SUMIFS('EPA Export Aggregation'!AB:AB,'EPA Export Aggregation'!$A:$A,$B22,'EPA Export Aggregation'!$D:$D,$A$1)*IF($A22="CH4",About!$D$58,IF($A22="N2O",About!$D$59,1))</f>
        <v>0.22823776912159999</v>
      </c>
      <c r="Z22">
        <f>SUMIFS('EPA Export Aggregation'!AC:AC,'EPA Export Aggregation'!$A:$A,$B22,'EPA Export Aggregation'!$D:$D,$A$1)*IF($A22="CH4",About!$D$58,IF($A22="N2O",About!$D$59,1))</f>
        <v>0.25327283868209999</v>
      </c>
      <c r="AA22">
        <f>SUMIFS('EPA Export Aggregation'!AD:AD,'EPA Export Aggregation'!$A:$A,$B22,'EPA Export Aggregation'!$D:$D,$A$1)*IF($A22="CH4",About!$D$58,IF($A22="N2O",About!$D$59,1))</f>
        <v>0.25857589277460002</v>
      </c>
      <c r="AB22">
        <f>SUMIFS('EPA Export Aggregation'!AE:AE,'EPA Export Aggregation'!$A:$A,$B22,'EPA Export Aggregation'!$D:$D,$A$1)*IF($A22="CH4",About!$D$58,IF($A22="N2O",About!$D$59,1))</f>
        <v>0.2101701302941</v>
      </c>
      <c r="AC22">
        <f>SUMIFS('EPA Export Aggregation'!AF:AF,'EPA Export Aggregation'!$A:$A,$B22,'EPA Export Aggregation'!$D:$D,$A$1)*IF($A22="CH4",About!$D$58,IF($A22="N2O",About!$D$59,1))</f>
        <v>0.24274076664059999</v>
      </c>
      <c r="AD22">
        <f>SUMIFS('EPA Export Aggregation'!AG:AG,'EPA Export Aggregation'!$A:$A,$B22,'EPA Export Aggregation'!$D:$D,$A$1)*IF($A22="CH4",About!$D$58,IF($A22="N2O",About!$D$59,1))</f>
        <v>0.2412345514166</v>
      </c>
      <c r="AE22">
        <f>SUMIFS('EPA Export Aggregation'!AH:AH,'EPA Export Aggregation'!$A:$A,$B22,'EPA Export Aggregation'!$D:$D,$A$1)*IF($A22="CH4",About!$D$58,IF($A22="N2O",About!$D$59,1))</f>
        <v>0.23378593424210001</v>
      </c>
      <c r="AF22">
        <f>SUMIFS('EPA Export Aggregation'!AI:AI,'EPA Export Aggregation'!$A:$A,$B22,'EPA Export Aggregation'!$D:$D,$A$1)*IF($A22="CH4",About!$D$58,IF($A22="N2O",About!$D$59,1))</f>
        <v>0.2555975834625</v>
      </c>
      <c r="AG22">
        <f>SUMIFS('EPA Export Aggregation'!AJ:AJ,'EPA Export Aggregation'!$A:$A,$B22,'EPA Export Aggregation'!$D:$D,$A$1)*IF($A22="CH4",About!$D$58,IF($A22="N2O",About!$D$59,1))</f>
        <v>0.25891724321550003</v>
      </c>
      <c r="AH22">
        <f>SUMIFS('EPA Export Aggregation'!AK:AK,'EPA Export Aggregation'!$A:$A,$B22,'EPA Export Aggregation'!$D:$D,$A$1)*IF($A22="CH4",About!$D$58,IF($A22="N2O",About!$D$59,1))</f>
        <v>0.22840407060180001</v>
      </c>
    </row>
    <row r="23" spans="1:34" x14ac:dyDescent="0.25">
      <c r="A23" s="119" t="s">
        <v>479</v>
      </c>
      <c r="B23" s="120" t="s">
        <v>1975</v>
      </c>
      <c r="C23">
        <f>SUMIFS('EPA Export Aggregation'!F:F,'EPA Export Aggregation'!$A:$A,$B23,'EPA Export Aggregation'!$D:$D,$A$1)*IF($A23="CH4",About!$D$58,IF($A23="N2O",About!$D$59,1))</f>
        <v>2.3611969974299998E-2</v>
      </c>
      <c r="D23">
        <f>SUMIFS('EPA Export Aggregation'!G:G,'EPA Export Aggregation'!$A:$A,$B23,'EPA Export Aggregation'!$D:$D,$A$1)*IF($A23="CH4",About!$D$58,IF($A23="N2O",About!$D$59,1))</f>
        <v>2.17519119984E-2</v>
      </c>
      <c r="E23">
        <f>SUMIFS('EPA Export Aggregation'!H:H,'EPA Export Aggregation'!$A:$A,$B23,'EPA Export Aggregation'!$D:$D,$A$1)*IF($A23="CH4",About!$D$58,IF($A23="N2O",About!$D$59,1))</f>
        <v>2.3904551143999999E-2</v>
      </c>
      <c r="F23">
        <f>SUMIFS('EPA Export Aggregation'!I:I,'EPA Export Aggregation'!$A:$A,$B23,'EPA Export Aggregation'!$D:$D,$A$1)*IF($A23="CH4",About!$D$58,IF($A23="N2O",About!$D$59,1))</f>
        <v>2.8144126640399999E-2</v>
      </c>
      <c r="G23">
        <f>SUMIFS('EPA Export Aggregation'!J:J,'EPA Export Aggregation'!$A:$A,$B23,'EPA Export Aggregation'!$D:$D,$A$1)*IF($A23="CH4",About!$D$58,IF($A23="N2O",About!$D$59,1))</f>
        <v>2.61901221326E-2</v>
      </c>
      <c r="H23">
        <f>SUMIFS('EPA Export Aggregation'!K:K,'EPA Export Aggregation'!$A:$A,$B23,'EPA Export Aggregation'!$D:$D,$A$1)*IF($A23="CH4",About!$D$58,IF($A23="N2O",About!$D$59,1))</f>
        <v>2.60815574078E-2</v>
      </c>
      <c r="I23">
        <f>SUMIFS('EPA Export Aggregation'!L:L,'EPA Export Aggregation'!$A:$A,$B23,'EPA Export Aggregation'!$D:$D,$A$1)*IF($A23="CH4",About!$D$58,IF($A23="N2O",About!$D$59,1))</f>
        <v>2.36220244505E-2</v>
      </c>
      <c r="J23">
        <f>SUMIFS('EPA Export Aggregation'!M:M,'EPA Export Aggregation'!$A:$A,$B23,'EPA Export Aggregation'!$D:$D,$A$1)*IF($A23="CH4",About!$D$58,IF($A23="N2O",About!$D$59,1))</f>
        <v>2.39562327611E-2</v>
      </c>
      <c r="K23">
        <f>SUMIFS('EPA Export Aggregation'!N:N,'EPA Export Aggregation'!$A:$A,$B23,'EPA Export Aggregation'!$D:$D,$A$1)*IF($A23="CH4",About!$D$58,IF($A23="N2O",About!$D$59,1))</f>
        <v>2.93389645813E-2</v>
      </c>
      <c r="L23">
        <f>SUMIFS('EPA Export Aggregation'!O:O,'EPA Export Aggregation'!$A:$A,$B23,'EPA Export Aggregation'!$D:$D,$A$1)*IF($A23="CH4",About!$D$58,IF($A23="N2O",About!$D$59,1))</f>
        <v>2.79911839804E-2</v>
      </c>
      <c r="M23">
        <f>SUMIFS('EPA Export Aggregation'!P:P,'EPA Export Aggregation'!$A:$A,$B23,'EPA Export Aggregation'!$D:$D,$A$1)*IF($A23="CH4",About!$D$58,IF($A23="N2O",About!$D$59,1))</f>
        <v>2.5319296791699999E-2</v>
      </c>
      <c r="N23">
        <f>SUMIFS('EPA Export Aggregation'!Q:Q,'EPA Export Aggregation'!$A:$A,$B23,'EPA Export Aggregation'!$D:$D,$A$1)*IF($A23="CH4",About!$D$58,IF($A23="N2O",About!$D$59,1))</f>
        <v>2.4216449917100001E-2</v>
      </c>
      <c r="O23">
        <f>SUMIFS('EPA Export Aggregation'!R:R,'EPA Export Aggregation'!$A:$A,$B23,'EPA Export Aggregation'!$D:$D,$A$1)*IF($A23="CH4",About!$D$58,IF($A23="N2O",About!$D$59,1))</f>
        <v>2.1911398206E-2</v>
      </c>
      <c r="P23">
        <f>SUMIFS('EPA Export Aggregation'!S:S,'EPA Export Aggregation'!$A:$A,$B23,'EPA Export Aggregation'!$D:$D,$A$1)*IF($A23="CH4",About!$D$58,IF($A23="N2O",About!$D$59,1))</f>
        <v>2.10159025657E-2</v>
      </c>
      <c r="Q23">
        <f>SUMIFS('EPA Export Aggregation'!T:T,'EPA Export Aggregation'!$A:$A,$B23,'EPA Export Aggregation'!$D:$D,$A$1)*IF($A23="CH4",About!$D$58,IF($A23="N2O",About!$D$59,1))</f>
        <v>2.1632890593700001E-2</v>
      </c>
      <c r="R23">
        <f>SUMIFS('EPA Export Aggregation'!U:U,'EPA Export Aggregation'!$A:$A,$B23,'EPA Export Aggregation'!$D:$D,$A$1)*IF($A23="CH4",About!$D$58,IF($A23="N2O",About!$D$59,1))</f>
        <v>2.1468089057300001E-2</v>
      </c>
      <c r="S23">
        <f>SUMIFS('EPA Export Aggregation'!V:V,'EPA Export Aggregation'!$A:$A,$B23,'EPA Export Aggregation'!$D:$D,$A$1)*IF($A23="CH4",About!$D$58,IF($A23="N2O",About!$D$59,1))</f>
        <v>2.0617295504299998E-2</v>
      </c>
      <c r="T23">
        <f>SUMIFS('EPA Export Aggregation'!W:W,'EPA Export Aggregation'!$A:$A,$B23,'EPA Export Aggregation'!$D:$D,$A$1)*IF($A23="CH4",About!$D$58,IF($A23="N2O",About!$D$59,1))</f>
        <v>2.88687216727E-2</v>
      </c>
      <c r="U23">
        <f>SUMIFS('EPA Export Aggregation'!X:X,'EPA Export Aggregation'!$A:$A,$B23,'EPA Export Aggregation'!$D:$D,$A$1)*IF($A23="CH4",About!$D$58,IF($A23="N2O",About!$D$59,1))</f>
        <v>2.3688986532300001E-2</v>
      </c>
      <c r="V23">
        <f>SUMIFS('EPA Export Aggregation'!Y:Y,'EPA Export Aggregation'!$A:$A,$B23,'EPA Export Aggregation'!$D:$D,$A$1)*IF($A23="CH4",About!$D$58,IF($A23="N2O",About!$D$59,1))</f>
        <v>1.9981338966E-2</v>
      </c>
      <c r="W23">
        <f>SUMIFS('EPA Export Aggregation'!Z:Z,'EPA Export Aggregation'!$A:$A,$B23,'EPA Export Aggregation'!$D:$D,$A$1)*IF($A23="CH4",About!$D$58,IF($A23="N2O",About!$D$59,1))</f>
        <v>2.7610615401400002E-2</v>
      </c>
      <c r="X23">
        <f>SUMIFS('EPA Export Aggregation'!AA:AA,'EPA Export Aggregation'!$A:$A,$B23,'EPA Export Aggregation'!$D:$D,$A$1)*IF($A23="CH4",About!$D$58,IF($A23="N2O",About!$D$59,1))</f>
        <v>2.9704682901799999E-2</v>
      </c>
      <c r="Y23">
        <f>SUMIFS('EPA Export Aggregation'!AB:AB,'EPA Export Aggregation'!$A:$A,$B23,'EPA Export Aggregation'!$D:$D,$A$1)*IF($A23="CH4",About!$D$58,IF($A23="N2O",About!$D$59,1))</f>
        <v>2.8104456360300002E-2</v>
      </c>
      <c r="Z23">
        <f>SUMIFS('EPA Export Aggregation'!AC:AC,'EPA Export Aggregation'!$A:$A,$B23,'EPA Export Aggregation'!$D:$D,$A$1)*IF($A23="CH4",About!$D$58,IF($A23="N2O",About!$D$59,1))</f>
        <v>2.6564107389800001E-2</v>
      </c>
      <c r="AA23">
        <f>SUMIFS('EPA Export Aggregation'!AD:AD,'EPA Export Aggregation'!$A:$A,$B23,'EPA Export Aggregation'!$D:$D,$A$1)*IF($A23="CH4",About!$D$58,IF($A23="N2O",About!$D$59,1))</f>
        <v>1.0550581057E-2</v>
      </c>
      <c r="AB23">
        <f>SUMIFS('EPA Export Aggregation'!AE:AE,'EPA Export Aggregation'!$A:$A,$B23,'EPA Export Aggregation'!$D:$D,$A$1)*IF($A23="CH4",About!$D$58,IF($A23="N2O",About!$D$59,1))</f>
        <v>2.69682533701E-2</v>
      </c>
      <c r="AC23">
        <f>SUMIFS('EPA Export Aggregation'!AF:AF,'EPA Export Aggregation'!$A:$A,$B23,'EPA Export Aggregation'!$D:$D,$A$1)*IF($A23="CH4",About!$D$58,IF($A23="N2O",About!$D$59,1))</f>
        <v>3.0850663822699999E-2</v>
      </c>
      <c r="AD23">
        <f>SUMIFS('EPA Export Aggregation'!AG:AG,'EPA Export Aggregation'!$A:$A,$B23,'EPA Export Aggregation'!$D:$D,$A$1)*IF($A23="CH4",About!$D$58,IF($A23="N2O",About!$D$59,1))</f>
        <v>3.0087552215999999E-2</v>
      </c>
      <c r="AE23">
        <f>SUMIFS('EPA Export Aggregation'!AH:AH,'EPA Export Aggregation'!$A:$A,$B23,'EPA Export Aggregation'!$D:$D,$A$1)*IF($A23="CH4",About!$D$58,IF($A23="N2O",About!$D$59,1))</f>
        <v>3.5610577434500003E-2</v>
      </c>
      <c r="AF23">
        <f>SUMIFS('EPA Export Aggregation'!AI:AI,'EPA Export Aggregation'!$A:$A,$B23,'EPA Export Aggregation'!$D:$D,$A$1)*IF($A23="CH4",About!$D$58,IF($A23="N2O",About!$D$59,1))</f>
        <v>3.58323665805E-2</v>
      </c>
      <c r="AG23">
        <f>SUMIFS('EPA Export Aggregation'!AJ:AJ,'EPA Export Aggregation'!$A:$A,$B23,'EPA Export Aggregation'!$D:$D,$A$1)*IF($A23="CH4",About!$D$58,IF($A23="N2O",About!$D$59,1))</f>
        <v>3.4027192631E-2</v>
      </c>
      <c r="AH23">
        <f>SUMIFS('EPA Export Aggregation'!AK:AK,'EPA Export Aggregation'!$A:$A,$B23,'EPA Export Aggregation'!$D:$D,$A$1)*IF($A23="CH4",About!$D$58,IF($A23="N2O",About!$D$59,1))</f>
        <v>2.9199638923199999E-2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3.1965791600000002E-4</v>
      </c>
      <c r="D26">
        <f>SUMIFS('EPA Export Aggregation'!G:G,'EPA Export Aggregation'!$A:$A,$B26,'EPA Export Aggregation'!$D:$D,$A$1)*IF($A26="CH4",About!$D$58,IF($A26="N2O",About!$D$59,1))</f>
        <v>2.3464216399999999E-4</v>
      </c>
      <c r="E26">
        <f>SUMIFS('EPA Export Aggregation'!H:H,'EPA Export Aggregation'!$A:$A,$B26,'EPA Export Aggregation'!$D:$D,$A$1)*IF($A26="CH4",About!$D$58,IF($A26="N2O",About!$D$59,1))</f>
        <v>2.8464327989999999E-4</v>
      </c>
      <c r="F26">
        <f>SUMIFS('EPA Export Aggregation'!I:I,'EPA Export Aggregation'!$A:$A,$B26,'EPA Export Aggregation'!$D:$D,$A$1)*IF($A26="CH4",About!$D$58,IF($A26="N2O",About!$D$59,1))</f>
        <v>3.1448425560000001E-4</v>
      </c>
      <c r="G26">
        <f>SUMIFS('EPA Export Aggregation'!J:J,'EPA Export Aggregation'!$A:$A,$B26,'EPA Export Aggregation'!$D:$D,$A$1)*IF($A26="CH4",About!$D$58,IF($A26="N2O",About!$D$59,1))</f>
        <v>3.2779354860000001E-4</v>
      </c>
      <c r="H26">
        <f>SUMIFS('EPA Export Aggregation'!K:K,'EPA Export Aggregation'!$A:$A,$B26,'EPA Export Aggregation'!$D:$D,$A$1)*IF($A26="CH4",About!$D$58,IF($A26="N2O",About!$D$59,1))</f>
        <v>4.4273384830000002E-4</v>
      </c>
      <c r="I26">
        <f>SUMIFS('EPA Export Aggregation'!L:L,'EPA Export Aggregation'!$A:$A,$B26,'EPA Export Aggregation'!$D:$D,$A$1)*IF($A26="CH4",About!$D$58,IF($A26="N2O",About!$D$59,1))</f>
        <v>4.9532565970000005E-4</v>
      </c>
      <c r="J26">
        <f>SUMIFS('EPA Export Aggregation'!M:M,'EPA Export Aggregation'!$A:$A,$B26,'EPA Export Aggregation'!$D:$D,$A$1)*IF($A26="CH4",About!$D$58,IF($A26="N2O",About!$D$59,1))</f>
        <v>6.1656884839999995E-4</v>
      </c>
      <c r="K26">
        <f>SUMIFS('EPA Export Aggregation'!N:N,'EPA Export Aggregation'!$A:$A,$B26,'EPA Export Aggregation'!$D:$D,$A$1)*IF($A26="CH4",About!$D$58,IF($A26="N2O",About!$D$59,1))</f>
        <v>7.0415382149999998E-4</v>
      </c>
      <c r="L26">
        <f>SUMIFS('EPA Export Aggregation'!O:O,'EPA Export Aggregation'!$A:$A,$B26,'EPA Export Aggregation'!$D:$D,$A$1)*IF($A26="CH4",About!$D$58,IF($A26="N2O",About!$D$59,1))</f>
        <v>4.591808214E-4</v>
      </c>
      <c r="M26">
        <f>SUMIFS('EPA Export Aggregation'!P:P,'EPA Export Aggregation'!$A:$A,$B26,'EPA Export Aggregation'!$D:$D,$A$1)*IF($A26="CH4",About!$D$58,IF($A26="N2O",About!$D$59,1))</f>
        <v>5.049442833E-4</v>
      </c>
      <c r="N26">
        <f>SUMIFS('EPA Export Aggregation'!Q:Q,'EPA Export Aggregation'!$A:$A,$B26,'EPA Export Aggregation'!$D:$D,$A$1)*IF($A26="CH4",About!$D$58,IF($A26="N2O",About!$D$59,1))</f>
        <v>3.6906804109999999E-4</v>
      </c>
      <c r="O26">
        <f>SUMIFS('EPA Export Aggregation'!R:R,'EPA Export Aggregation'!$A:$A,$B26,'EPA Export Aggregation'!$D:$D,$A$1)*IF($A26="CH4",About!$D$58,IF($A26="N2O",About!$D$59,1))</f>
        <v>4.3328109769999999E-4</v>
      </c>
      <c r="P26">
        <f>SUMIFS('EPA Export Aggregation'!S:S,'EPA Export Aggregation'!$A:$A,$B26,'EPA Export Aggregation'!$D:$D,$A$1)*IF($A26="CH4",About!$D$58,IF($A26="N2O",About!$D$59,1))</f>
        <v>4.5633925039999999E-4</v>
      </c>
      <c r="Q26">
        <f>SUMIFS('EPA Export Aggregation'!T:T,'EPA Export Aggregation'!$A:$A,$B26,'EPA Export Aggregation'!$D:$D,$A$1)*IF($A26="CH4",About!$D$58,IF($A26="N2O",About!$D$59,1))</f>
        <v>5.4861169630000004E-4</v>
      </c>
      <c r="R26">
        <f>SUMIFS('EPA Export Aggregation'!U:U,'EPA Export Aggregation'!$A:$A,$B26,'EPA Export Aggregation'!$D:$D,$A$1)*IF($A26="CH4",About!$D$58,IF($A26="N2O",About!$D$59,1))</f>
        <v>5.2444961019999998E-4</v>
      </c>
      <c r="S26">
        <f>SUMIFS('EPA Export Aggregation'!V:V,'EPA Export Aggregation'!$A:$A,$B26,'EPA Export Aggregation'!$D:$D,$A$1)*IF($A26="CH4",About!$D$58,IF($A26="N2O",About!$D$59,1))</f>
        <v>4.7540643059999999E-4</v>
      </c>
      <c r="T26">
        <f>SUMIFS('EPA Export Aggregation'!W:W,'EPA Export Aggregation'!$A:$A,$B26,'EPA Export Aggregation'!$D:$D,$A$1)*IF($A26="CH4",About!$D$58,IF($A26="N2O",About!$D$59,1))</f>
        <v>4.2476385530000003E-4</v>
      </c>
      <c r="U26">
        <f>SUMIFS('EPA Export Aggregation'!X:X,'EPA Export Aggregation'!$A:$A,$B26,'EPA Export Aggregation'!$D:$D,$A$1)*IF($A26="CH4",About!$D$58,IF($A26="N2O",About!$D$59,1))</f>
        <v>3.4020375329999998E-4</v>
      </c>
      <c r="V26">
        <f>SUMIFS('EPA Export Aggregation'!Y:Y,'EPA Export Aggregation'!$A:$A,$B26,'EPA Export Aggregation'!$D:$D,$A$1)*IF($A26="CH4",About!$D$58,IF($A26="N2O",About!$D$59,1))</f>
        <v>2.147963275E-4</v>
      </c>
      <c r="W26">
        <f>SUMIFS('EPA Export Aggregation'!Z:Z,'EPA Export Aggregation'!$A:$A,$B26,'EPA Export Aggregation'!$D:$D,$A$1)*IF($A26="CH4",About!$D$58,IF($A26="N2O",About!$D$59,1))</f>
        <v>3.5699316020000002E-4</v>
      </c>
      <c r="X26">
        <f>SUMIFS('EPA Export Aggregation'!AA:AA,'EPA Export Aggregation'!$A:$A,$B26,'EPA Export Aggregation'!$D:$D,$A$1)*IF($A26="CH4",About!$D$58,IF($A26="N2O",About!$D$59,1))</f>
        <v>3.1333148799999997E-4</v>
      </c>
      <c r="Y26">
        <f>SUMIFS('EPA Export Aggregation'!AB:AB,'EPA Export Aggregation'!$A:$A,$B26,'EPA Export Aggregation'!$D:$D,$A$1)*IF($A26="CH4",About!$D$58,IF($A26="N2O",About!$D$59,1))</f>
        <v>2.618015719E-4</v>
      </c>
      <c r="Z26">
        <f>SUMIFS('EPA Export Aggregation'!AC:AC,'EPA Export Aggregation'!$A:$A,$B26,'EPA Export Aggregation'!$D:$D,$A$1)*IF($A26="CH4",About!$D$58,IF($A26="N2O",About!$D$59,1))</f>
        <v>3.056841027E-4</v>
      </c>
      <c r="AA26">
        <f>SUMIFS('EPA Export Aggregation'!AD:AD,'EPA Export Aggregation'!$A:$A,$B26,'EPA Export Aggregation'!$D:$D,$A$1)*IF($A26="CH4",About!$D$58,IF($A26="N2O",About!$D$59,1))</f>
        <v>3.2032775849999998E-4</v>
      </c>
      <c r="AB26">
        <f>SUMIFS('EPA Export Aggregation'!AE:AE,'EPA Export Aggregation'!$A:$A,$B26,'EPA Export Aggregation'!$D:$D,$A$1)*IF($A26="CH4",About!$D$58,IF($A26="N2O",About!$D$59,1))</f>
        <v>3.4769739910000001E-4</v>
      </c>
      <c r="AC26">
        <f>SUMIFS('EPA Export Aggregation'!AF:AF,'EPA Export Aggregation'!$A:$A,$B26,'EPA Export Aggregation'!$D:$D,$A$1)*IF($A26="CH4",About!$D$58,IF($A26="N2O",About!$D$59,1))</f>
        <v>3.2118918439999998E-4</v>
      </c>
      <c r="AD26">
        <f>SUMIFS('EPA Export Aggregation'!AG:AG,'EPA Export Aggregation'!$A:$A,$B26,'EPA Export Aggregation'!$D:$D,$A$1)*IF($A26="CH4",About!$D$58,IF($A26="N2O",About!$D$59,1))</f>
        <v>3.691486219E-4</v>
      </c>
      <c r="AE26">
        <f>SUMIFS('EPA Export Aggregation'!AH:AH,'EPA Export Aggregation'!$A:$A,$B26,'EPA Export Aggregation'!$D:$D,$A$1)*IF($A26="CH4",About!$D$58,IF($A26="N2O",About!$D$59,1))</f>
        <v>3.7999636099999998E-4</v>
      </c>
      <c r="AF26">
        <f>SUMIFS('EPA Export Aggregation'!AI:AI,'EPA Export Aggregation'!$A:$A,$B26,'EPA Export Aggregation'!$D:$D,$A$1)*IF($A26="CH4",About!$D$58,IF($A26="N2O",About!$D$59,1))</f>
        <v>3.4356086789999999E-4</v>
      </c>
      <c r="AG26">
        <f>SUMIFS('EPA Export Aggregation'!AJ:AJ,'EPA Export Aggregation'!$A:$A,$B26,'EPA Export Aggregation'!$D:$D,$A$1)*IF($A26="CH4",About!$D$58,IF($A26="N2O",About!$D$59,1))</f>
        <v>2.571118016E-4</v>
      </c>
      <c r="AH26">
        <f>SUMIFS('EPA Export Aggregation'!AK:AK,'EPA Export Aggregation'!$A:$A,$B26,'EPA Export Aggregation'!$D:$D,$A$1)*IF($A26="CH4",About!$D$58,IF($A26="N2O",About!$D$59,1))</f>
        <v>3.3299682260000001E-4</v>
      </c>
    </row>
    <row r="27" spans="1:34" x14ac:dyDescent="0.25">
      <c r="A27" s="119" t="s">
        <v>479</v>
      </c>
      <c r="B27" s="120" t="s">
        <v>1979</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5.6940210544999996E-3</v>
      </c>
      <c r="D29">
        <f>SUMIFS('EPA Export Aggregation'!G:G,'EPA Export Aggregation'!$A:$A,$B29,'EPA Export Aggregation'!$D:$D,$A$1)*IF($A29="CH4",About!$D$58,IF($A29="N2O",About!$D$59,1))</f>
        <v>5.9766421211999996E-3</v>
      </c>
      <c r="E29">
        <f>SUMIFS('EPA Export Aggregation'!H:H,'EPA Export Aggregation'!$A:$A,$B29,'EPA Export Aggregation'!$D:$D,$A$1)*IF($A29="CH4",About!$D$58,IF($A29="N2O",About!$D$59,1))</f>
        <v>6.0399495286999998E-3</v>
      </c>
      <c r="F29">
        <f>SUMIFS('EPA Export Aggregation'!I:I,'EPA Export Aggregation'!$A:$A,$B29,'EPA Export Aggregation'!$D:$D,$A$1)*IF($A29="CH4",About!$D$58,IF($A29="N2O",About!$D$59,1))</f>
        <v>5.9526175078000003E-3</v>
      </c>
      <c r="G29">
        <f>SUMIFS('EPA Export Aggregation'!J:J,'EPA Export Aggregation'!$A:$A,$B29,'EPA Export Aggregation'!$D:$D,$A$1)*IF($A29="CH4",About!$D$58,IF($A29="N2O",About!$D$59,1))</f>
        <v>5.7129426415000002E-3</v>
      </c>
      <c r="H29">
        <f>SUMIFS('EPA Export Aggregation'!K:K,'EPA Export Aggregation'!$A:$A,$B29,'EPA Export Aggregation'!$D:$D,$A$1)*IF($A29="CH4",About!$D$58,IF($A29="N2O",About!$D$59,1))</f>
        <v>5.6589538554000004E-3</v>
      </c>
      <c r="I29">
        <f>SUMIFS('EPA Export Aggregation'!L:L,'EPA Export Aggregation'!$A:$A,$B29,'EPA Export Aggregation'!$D:$D,$A$1)*IF($A29="CH4",About!$D$58,IF($A29="N2O",About!$D$59,1))</f>
        <v>5.6215690481000004E-3</v>
      </c>
      <c r="J29">
        <f>SUMIFS('EPA Export Aggregation'!M:M,'EPA Export Aggregation'!$A:$A,$B29,'EPA Export Aggregation'!$D:$D,$A$1)*IF($A29="CH4",About!$D$58,IF($A29="N2O",About!$D$59,1))</f>
        <v>5.6750935640000003E-3</v>
      </c>
      <c r="K29">
        <f>SUMIFS('EPA Export Aggregation'!N:N,'EPA Export Aggregation'!$A:$A,$B29,'EPA Export Aggregation'!$D:$D,$A$1)*IF($A29="CH4",About!$D$58,IF($A29="N2O",About!$D$59,1))</f>
        <v>5.7744964648000002E-3</v>
      </c>
      <c r="L29">
        <f>SUMIFS('EPA Export Aggregation'!O:O,'EPA Export Aggregation'!$A:$A,$B29,'EPA Export Aggregation'!$D:$D,$A$1)*IF($A29="CH4",About!$D$58,IF($A29="N2O",About!$D$59,1))</f>
        <v>5.1734439868999999E-3</v>
      </c>
      <c r="M29">
        <f>SUMIFS('EPA Export Aggregation'!P:P,'EPA Export Aggregation'!$A:$A,$B29,'EPA Export Aggregation'!$D:$D,$A$1)*IF($A29="CH4",About!$D$58,IF($A29="N2O",About!$D$59,1))</f>
        <v>5.8503866353999999E-3</v>
      </c>
      <c r="N29">
        <f>SUMIFS('EPA Export Aggregation'!Q:Q,'EPA Export Aggregation'!$A:$A,$B29,'EPA Export Aggregation'!$D:$D,$A$1)*IF($A29="CH4",About!$D$58,IF($A29="N2O",About!$D$59,1))</f>
        <v>6.0409807653999999E-3</v>
      </c>
      <c r="O29">
        <f>SUMIFS('EPA Export Aggregation'!R:R,'EPA Export Aggregation'!$A:$A,$B29,'EPA Export Aggregation'!$D:$D,$A$1)*IF($A29="CH4",About!$D$58,IF($A29="N2O",About!$D$59,1))</f>
        <v>6.0471537721999997E-3</v>
      </c>
      <c r="P29">
        <f>SUMIFS('EPA Export Aggregation'!S:S,'EPA Export Aggregation'!$A:$A,$B29,'EPA Export Aggregation'!$D:$D,$A$1)*IF($A29="CH4",About!$D$58,IF($A29="N2O",About!$D$59,1))</f>
        <v>6.2944541776000004E-3</v>
      </c>
      <c r="Q29">
        <f>SUMIFS('EPA Export Aggregation'!T:T,'EPA Export Aggregation'!$A:$A,$B29,'EPA Export Aggregation'!$D:$D,$A$1)*IF($A29="CH4",About!$D$58,IF($A29="N2O",About!$D$59,1))</f>
        <v>5.9570794975999999E-3</v>
      </c>
      <c r="R29">
        <f>SUMIFS('EPA Export Aggregation'!U:U,'EPA Export Aggregation'!$A:$A,$B29,'EPA Export Aggregation'!$D:$D,$A$1)*IF($A29="CH4",About!$D$58,IF($A29="N2O",About!$D$59,1))</f>
        <v>5.8816753649000002E-3</v>
      </c>
      <c r="S29">
        <f>SUMIFS('EPA Export Aggregation'!V:V,'EPA Export Aggregation'!$A:$A,$B29,'EPA Export Aggregation'!$D:$D,$A$1)*IF($A29="CH4",About!$D$58,IF($A29="N2O",About!$D$59,1))</f>
        <v>5.9730335773000003E-3</v>
      </c>
      <c r="T29">
        <f>SUMIFS('EPA Export Aggregation'!W:W,'EPA Export Aggregation'!$A:$A,$B29,'EPA Export Aggregation'!$D:$D,$A$1)*IF($A29="CH4",About!$D$58,IF($A29="N2O",About!$D$59,1))</f>
        <v>6.3347404425000003E-3</v>
      </c>
      <c r="U29">
        <f>SUMIFS('EPA Export Aggregation'!X:X,'EPA Export Aggregation'!$A:$A,$B29,'EPA Export Aggregation'!$D:$D,$A$1)*IF($A29="CH4",About!$D$58,IF($A29="N2O",About!$D$59,1))</f>
        <v>6.6824175125000003E-3</v>
      </c>
      <c r="V29">
        <f>SUMIFS('EPA Export Aggregation'!Y:Y,'EPA Export Aggregation'!$A:$A,$B29,'EPA Export Aggregation'!$D:$D,$A$1)*IF($A29="CH4",About!$D$58,IF($A29="N2O",About!$D$59,1))</f>
        <v>6.4490942735000003E-3</v>
      </c>
      <c r="W29">
        <f>SUMIFS('EPA Export Aggregation'!Z:Z,'EPA Export Aggregation'!$A:$A,$B29,'EPA Export Aggregation'!$D:$D,$A$1)*IF($A29="CH4",About!$D$58,IF($A29="N2O",About!$D$59,1))</f>
        <v>6.6667474365E-3</v>
      </c>
      <c r="X29">
        <f>SUMIFS('EPA Export Aggregation'!AA:AA,'EPA Export Aggregation'!$A:$A,$B29,'EPA Export Aggregation'!$D:$D,$A$1)*IF($A29="CH4",About!$D$58,IF($A29="N2O",About!$D$59,1))</f>
        <v>7.8890742995000006E-3</v>
      </c>
      <c r="Y29">
        <f>SUMIFS('EPA Export Aggregation'!AB:AB,'EPA Export Aggregation'!$A:$A,$B29,'EPA Export Aggregation'!$D:$D,$A$1)*IF($A29="CH4",About!$D$58,IF($A29="N2O",About!$D$59,1))</f>
        <v>8.3883195481999993E-3</v>
      </c>
      <c r="Z29">
        <f>SUMIFS('EPA Export Aggregation'!AC:AC,'EPA Export Aggregation'!$A:$A,$B29,'EPA Export Aggregation'!$D:$D,$A$1)*IF($A29="CH4",About!$D$58,IF($A29="N2O",About!$D$59,1))</f>
        <v>9.7268465246999995E-3</v>
      </c>
      <c r="AA29">
        <f>SUMIFS('EPA Export Aggregation'!AD:AD,'EPA Export Aggregation'!$A:$A,$B29,'EPA Export Aggregation'!$D:$D,$A$1)*IF($A29="CH4",About!$D$58,IF($A29="N2O",About!$D$59,1))</f>
        <v>1.035674225E-2</v>
      </c>
      <c r="AB29">
        <f>SUMIFS('EPA Export Aggregation'!AE:AE,'EPA Export Aggregation'!$A:$A,$B29,'EPA Export Aggregation'!$D:$D,$A$1)*IF($A29="CH4",About!$D$58,IF($A29="N2O",About!$D$59,1))</f>
        <v>1.0124424350200001E-2</v>
      </c>
      <c r="AC29">
        <f>SUMIFS('EPA Export Aggregation'!AF:AF,'EPA Export Aggregation'!$A:$A,$B29,'EPA Export Aggregation'!$D:$D,$A$1)*IF($A29="CH4",About!$D$58,IF($A29="N2O",About!$D$59,1))</f>
        <v>6.1074151889000004E-3</v>
      </c>
      <c r="AD29">
        <f>SUMIFS('EPA Export Aggregation'!AG:AG,'EPA Export Aggregation'!$A:$A,$B29,'EPA Export Aggregation'!$D:$D,$A$1)*IF($A29="CH4",About!$D$58,IF($A29="N2O",About!$D$59,1))</f>
        <v>5.0068868996999997E-3</v>
      </c>
      <c r="AE29">
        <f>SUMIFS('EPA Export Aggregation'!AH:AH,'EPA Export Aggregation'!$A:$A,$B29,'EPA Export Aggregation'!$D:$D,$A$1)*IF($A29="CH4",About!$D$58,IF($A29="N2O",About!$D$59,1))</f>
        <v>6.2258768374999999E-3</v>
      </c>
      <c r="AF29">
        <f>SUMIFS('EPA Export Aggregation'!AI:AI,'EPA Export Aggregation'!$A:$A,$B29,'EPA Export Aggregation'!$D:$D,$A$1)*IF($A29="CH4",About!$D$58,IF($A29="N2O",About!$D$59,1))</f>
        <v>6.1560949898999996E-3</v>
      </c>
      <c r="AG29">
        <f>SUMIFS('EPA Export Aggregation'!AJ:AJ,'EPA Export Aggregation'!$A:$A,$B29,'EPA Export Aggregation'!$D:$D,$A$1)*IF($A29="CH4",About!$D$58,IF($A29="N2O",About!$D$59,1))</f>
        <v>4.2969285245999999E-3</v>
      </c>
      <c r="AH29">
        <f>SUMIFS('EPA Export Aggregation'!AK:AK,'EPA Export Aggregation'!$A:$A,$B29,'EPA Export Aggregation'!$D:$D,$A$1)*IF($A29="CH4",About!$D$58,IF($A29="N2O",About!$D$59,1))</f>
        <v>3.5742313976999999E-3</v>
      </c>
    </row>
    <row r="30" spans="1:34" x14ac:dyDescent="0.25">
      <c r="A30" s="119" t="s">
        <v>479</v>
      </c>
      <c r="B30" s="120" t="s">
        <v>1982</v>
      </c>
      <c r="C30">
        <f>SUMIFS('EPA Export Aggregation'!F:F,'EPA Export Aggregation'!$A:$A,$B30,'EPA Export Aggregation'!$D:$D,$A$1)*IF($A30="CH4",About!$D$58,IF($A30="N2O",About!$D$59,1))</f>
        <v>2.4024030400000001E-5</v>
      </c>
      <c r="D30">
        <f>SUMIFS('EPA Export Aggregation'!G:G,'EPA Export Aggregation'!$A:$A,$B30,'EPA Export Aggregation'!$D:$D,$A$1)*IF($A30="CH4",About!$D$58,IF($A30="N2O",About!$D$59,1))</f>
        <v>2.4205870599999999E-5</v>
      </c>
      <c r="E30">
        <f>SUMIFS('EPA Export Aggregation'!H:H,'EPA Export Aggregation'!$A:$A,$B30,'EPA Export Aggregation'!$D:$D,$A$1)*IF($A30="CH4",About!$D$58,IF($A30="N2O",About!$D$59,1))</f>
        <v>2.4394840899999999E-5</v>
      </c>
      <c r="F30">
        <f>SUMIFS('EPA Export Aggregation'!I:I,'EPA Export Aggregation'!$A:$A,$B30,'EPA Export Aggregation'!$D:$D,$A$1)*IF($A30="CH4",About!$D$58,IF($A30="N2O",About!$D$59,1))</f>
        <v>2.4494333000000001E-5</v>
      </c>
      <c r="G30">
        <f>SUMIFS('EPA Export Aggregation'!J:J,'EPA Export Aggregation'!$A:$A,$B30,'EPA Export Aggregation'!$D:$D,$A$1)*IF($A30="CH4",About!$D$58,IF($A30="N2O",About!$D$59,1))</f>
        <v>2.4605649099999999E-5</v>
      </c>
      <c r="H30">
        <f>SUMIFS('EPA Export Aggregation'!K:K,'EPA Export Aggregation'!$A:$A,$B30,'EPA Export Aggregation'!$D:$D,$A$1)*IF($A30="CH4",About!$D$58,IF($A30="N2O",About!$D$59,1))</f>
        <v>2.4709830699999998E-5</v>
      </c>
      <c r="I30">
        <f>SUMIFS('EPA Export Aggregation'!L:L,'EPA Export Aggregation'!$A:$A,$B30,'EPA Export Aggregation'!$D:$D,$A$1)*IF($A30="CH4",About!$D$58,IF($A30="N2O",About!$D$59,1))</f>
        <v>2.4834277099999999E-5</v>
      </c>
      <c r="J30">
        <f>SUMIFS('EPA Export Aggregation'!M:M,'EPA Export Aggregation'!$A:$A,$B30,'EPA Export Aggregation'!$D:$D,$A$1)*IF($A30="CH4",About!$D$58,IF($A30="N2O",About!$D$59,1))</f>
        <v>2.49033849E-5</v>
      </c>
      <c r="K30">
        <f>SUMIFS('EPA Export Aggregation'!N:N,'EPA Export Aggregation'!$A:$A,$B30,'EPA Export Aggregation'!$D:$D,$A$1)*IF($A30="CH4",About!$D$58,IF($A30="N2O",About!$D$59,1))</f>
        <v>2.5009190900000001E-5</v>
      </c>
      <c r="L30">
        <f>SUMIFS('EPA Export Aggregation'!O:O,'EPA Export Aggregation'!$A:$A,$B30,'EPA Export Aggregation'!$D:$D,$A$1)*IF($A30="CH4",About!$D$58,IF($A30="N2O",About!$D$59,1))</f>
        <v>2.50271473E-5</v>
      </c>
      <c r="M30">
        <f>SUMIFS('EPA Export Aggregation'!P:P,'EPA Export Aggregation'!$A:$A,$B30,'EPA Export Aggregation'!$D:$D,$A$1)*IF($A30="CH4",About!$D$58,IF($A30="N2O",About!$D$59,1))</f>
        <v>2.50391351E-5</v>
      </c>
      <c r="N30">
        <f>SUMIFS('EPA Export Aggregation'!Q:Q,'EPA Export Aggregation'!$A:$A,$B30,'EPA Export Aggregation'!$D:$D,$A$1)*IF($A30="CH4",About!$D$58,IF($A30="N2O",About!$D$59,1))</f>
        <v>2.5024009299999999E-5</v>
      </c>
      <c r="O30">
        <f>SUMIFS('EPA Export Aggregation'!R:R,'EPA Export Aggregation'!$A:$A,$B30,'EPA Export Aggregation'!$D:$D,$A$1)*IF($A30="CH4",About!$D$58,IF($A30="N2O",About!$D$59,1))</f>
        <v>2.5039948400000002E-5</v>
      </c>
      <c r="P30">
        <f>SUMIFS('EPA Export Aggregation'!S:S,'EPA Export Aggregation'!$A:$A,$B30,'EPA Export Aggregation'!$D:$D,$A$1)*IF($A30="CH4",About!$D$58,IF($A30="N2O",About!$D$59,1))</f>
        <v>2.5086971300000001E-5</v>
      </c>
      <c r="Q30">
        <f>SUMIFS('EPA Export Aggregation'!T:T,'EPA Export Aggregation'!$A:$A,$B30,'EPA Export Aggregation'!$D:$D,$A$1)*IF($A30="CH4",About!$D$58,IF($A30="N2O",About!$D$59,1))</f>
        <v>2.5105699500000001E-5</v>
      </c>
      <c r="R30">
        <f>SUMIFS('EPA Export Aggregation'!U:U,'EPA Export Aggregation'!$A:$A,$B30,'EPA Export Aggregation'!$D:$D,$A$1)*IF($A30="CH4",About!$D$58,IF($A30="N2O",About!$D$59,1))</f>
        <v>2.5143561699999999E-5</v>
      </c>
      <c r="S30">
        <f>SUMIFS('EPA Export Aggregation'!V:V,'EPA Export Aggregation'!$A:$A,$B30,'EPA Export Aggregation'!$D:$D,$A$1)*IF($A30="CH4",About!$D$58,IF($A30="N2O",About!$D$59,1))</f>
        <v>2.5171981700000002E-5</v>
      </c>
      <c r="T30">
        <f>SUMIFS('EPA Export Aggregation'!W:W,'EPA Export Aggregation'!$A:$A,$B30,'EPA Export Aggregation'!$D:$D,$A$1)*IF($A30="CH4",About!$D$58,IF($A30="N2O",About!$D$59,1))</f>
        <v>2.5168801200000001E-5</v>
      </c>
      <c r="U30">
        <f>SUMIFS('EPA Export Aggregation'!X:X,'EPA Export Aggregation'!$A:$A,$B30,'EPA Export Aggregation'!$D:$D,$A$1)*IF($A30="CH4",About!$D$58,IF($A30="N2O",About!$D$59,1))</f>
        <v>2.5188009499999999E-5</v>
      </c>
      <c r="V30">
        <f>SUMIFS('EPA Export Aggregation'!Y:Y,'EPA Export Aggregation'!$A:$A,$B30,'EPA Export Aggregation'!$D:$D,$A$1)*IF($A30="CH4",About!$D$58,IF($A30="N2O",About!$D$59,1))</f>
        <v>2.5306380899999999E-5</v>
      </c>
      <c r="W30">
        <f>SUMIFS('EPA Export Aggregation'!Z:Z,'EPA Export Aggregation'!$A:$A,$B30,'EPA Export Aggregation'!$D:$D,$A$1)*IF($A30="CH4",About!$D$58,IF($A30="N2O",About!$D$59,1))</f>
        <v>2.5508950799999999E-5</v>
      </c>
      <c r="X30">
        <f>SUMIFS('EPA Export Aggregation'!AA:AA,'EPA Export Aggregation'!$A:$A,$B30,'EPA Export Aggregation'!$D:$D,$A$1)*IF($A30="CH4",About!$D$58,IF($A30="N2O",About!$D$59,1))</f>
        <v>2.55420811E-5</v>
      </c>
      <c r="Y30">
        <f>SUMIFS('EPA Export Aggregation'!AB:AB,'EPA Export Aggregation'!$A:$A,$B30,'EPA Export Aggregation'!$D:$D,$A$1)*IF($A30="CH4",About!$D$58,IF($A30="N2O",About!$D$59,1))</f>
        <v>2.5590432100000001E-5</v>
      </c>
      <c r="Z30">
        <f>SUMIFS('EPA Export Aggregation'!AC:AC,'EPA Export Aggregation'!$A:$A,$B30,'EPA Export Aggregation'!$D:$D,$A$1)*IF($A30="CH4",About!$D$58,IF($A30="N2O",About!$D$59,1))</f>
        <v>2.5647442100000001E-5</v>
      </c>
      <c r="AA30">
        <f>SUMIFS('EPA Export Aggregation'!AD:AD,'EPA Export Aggregation'!$A:$A,$B30,'EPA Export Aggregation'!$D:$D,$A$1)*IF($A30="CH4",About!$D$58,IF($A30="N2O",About!$D$59,1))</f>
        <v>2.66046347E-5</v>
      </c>
      <c r="AB30">
        <f>SUMIFS('EPA Export Aggregation'!AE:AE,'EPA Export Aggregation'!$A:$A,$B30,'EPA Export Aggregation'!$D:$D,$A$1)*IF($A30="CH4",About!$D$58,IF($A30="N2O",About!$D$59,1))</f>
        <v>2.6694390799999999E-5</v>
      </c>
      <c r="AC30">
        <f>SUMIFS('EPA Export Aggregation'!AF:AF,'EPA Export Aggregation'!$A:$A,$B30,'EPA Export Aggregation'!$D:$D,$A$1)*IF($A30="CH4",About!$D$58,IF($A30="N2O",About!$D$59,1))</f>
        <v>2.6699394299999999E-5</v>
      </c>
      <c r="AD30">
        <f>SUMIFS('EPA Export Aggregation'!AG:AG,'EPA Export Aggregation'!$A:$A,$B30,'EPA Export Aggregation'!$D:$D,$A$1)*IF($A30="CH4",About!$D$58,IF($A30="N2O",About!$D$59,1))</f>
        <v>2.6673408900000001E-5</v>
      </c>
      <c r="AE30">
        <f>SUMIFS('EPA Export Aggregation'!AH:AH,'EPA Export Aggregation'!$A:$A,$B30,'EPA Export Aggregation'!$D:$D,$A$1)*IF($A30="CH4",About!$D$58,IF($A30="N2O",About!$D$59,1))</f>
        <v>2.6661274899999998E-5</v>
      </c>
      <c r="AF30">
        <f>SUMIFS('EPA Export Aggregation'!AI:AI,'EPA Export Aggregation'!$A:$A,$B30,'EPA Export Aggregation'!$D:$D,$A$1)*IF($A30="CH4",About!$D$58,IF($A30="N2O",About!$D$59,1))</f>
        <v>2.66747095E-5</v>
      </c>
      <c r="AG30">
        <f>SUMIFS('EPA Export Aggregation'!AJ:AJ,'EPA Export Aggregation'!$A:$A,$B30,'EPA Export Aggregation'!$D:$D,$A$1)*IF($A30="CH4",About!$D$58,IF($A30="N2O",About!$D$59,1))</f>
        <v>2.65275216E-5</v>
      </c>
      <c r="AH30">
        <f>SUMIFS('EPA Export Aggregation'!AK:AK,'EPA Export Aggregation'!$A:$A,$B30,'EPA Export Aggregation'!$D:$D,$A$1)*IF($A30="CH4",About!$D$58,IF($A30="N2O",About!$D$59,1))</f>
        <v>2.65275216E-5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7.2059640252100002E-2</v>
      </c>
      <c r="D33">
        <f>SUMIFS('EPA Export Aggregation'!G:G,'EPA Export Aggregation'!$A:$A,$B33,'EPA Export Aggregation'!$D:$D,$A$1)*IF($A33="CH4",About!$D$58,IF($A33="N2O",About!$D$59,1))</f>
        <v>7.6972958544899994E-2</v>
      </c>
      <c r="E33">
        <f>SUMIFS('EPA Export Aggregation'!H:H,'EPA Export Aggregation'!$A:$A,$B33,'EPA Export Aggregation'!$D:$D,$A$1)*IF($A33="CH4",About!$D$58,IF($A33="N2O",About!$D$59,1))</f>
        <v>6.8164524562899995E-2</v>
      </c>
      <c r="F33">
        <f>SUMIFS('EPA Export Aggregation'!I:I,'EPA Export Aggregation'!$A:$A,$B33,'EPA Export Aggregation'!$D:$D,$A$1)*IF($A33="CH4",About!$D$58,IF($A33="N2O",About!$D$59,1))</f>
        <v>5.8412810009799997E-2</v>
      </c>
      <c r="G33" s="121">
        <f>SUMIFS('EPA Export Aggregation'!J:J,'EPA Export Aggregation'!$A:$A,$B33,'EPA Export Aggregation'!$D:$D,$A$1)*IF($A33="CH4",About!$D$58,IF($A33="N2O",About!$D$59,1))</f>
        <v>8.4400162165199993E-2</v>
      </c>
      <c r="H33">
        <f>SUMIFS('EPA Export Aggregation'!K:K,'EPA Export Aggregation'!$A:$A,$B33,'EPA Export Aggregation'!$D:$D,$A$1)*IF($A33="CH4",About!$D$58,IF($A33="N2O",About!$D$59,1))</f>
        <v>9.0473053307099996E-2</v>
      </c>
      <c r="I33">
        <f>SUMIFS('EPA Export Aggregation'!L:L,'EPA Export Aggregation'!$A:$A,$B33,'EPA Export Aggregation'!$D:$D,$A$1)*IF($A33="CH4",About!$D$58,IF($A33="N2O",About!$D$59,1))</f>
        <v>0.101712805387</v>
      </c>
      <c r="J33">
        <f>SUMIFS('EPA Export Aggregation'!M:M,'EPA Export Aggregation'!$A:$A,$B33,'EPA Export Aggregation'!$D:$D,$A$1)*IF($A33="CH4",About!$D$58,IF($A33="N2O",About!$D$59,1))</f>
        <v>0.12520440231819999</v>
      </c>
      <c r="K33">
        <f>SUMIFS('EPA Export Aggregation'!N:N,'EPA Export Aggregation'!$A:$A,$B33,'EPA Export Aggregation'!$D:$D,$A$1)*IF($A33="CH4",About!$D$58,IF($A33="N2O",About!$D$59,1))</f>
        <v>0.24734104959120001</v>
      </c>
      <c r="L33">
        <f>SUMIFS('EPA Export Aggregation'!O:O,'EPA Export Aggregation'!$A:$A,$B33,'EPA Export Aggregation'!$D:$D,$A$1)*IF($A33="CH4",About!$D$58,IF($A33="N2O",About!$D$59,1))</f>
        <v>0.1771629048167</v>
      </c>
      <c r="M33">
        <f>SUMIFS('EPA Export Aggregation'!P:P,'EPA Export Aggregation'!$A:$A,$B33,'EPA Export Aggregation'!$D:$D,$A$1)*IF($A33="CH4",About!$D$58,IF($A33="N2O",About!$D$59,1))</f>
        <v>0.1158576150779</v>
      </c>
      <c r="N33">
        <f>SUMIFS('EPA Export Aggregation'!Q:Q,'EPA Export Aggregation'!$A:$A,$B33,'EPA Export Aggregation'!$D:$D,$A$1)*IF($A33="CH4",About!$D$58,IF($A33="N2O",About!$D$59,1))</f>
        <v>0.23777234208529999</v>
      </c>
      <c r="O33" s="121">
        <f>SUMIFS('EPA Export Aggregation'!R:R,'EPA Export Aggregation'!$A:$A,$B33,'EPA Export Aggregation'!$D:$D,$A$1)*IF($A33="CH4",About!$D$58,IF($A33="N2O",About!$D$59,1))</f>
        <v>0.1466403333163</v>
      </c>
      <c r="P33" s="121">
        <f>SUMIFS('EPA Export Aggregation'!S:S,'EPA Export Aggregation'!$A:$A,$B33,'EPA Export Aggregation'!$D:$D,$A$1)*IF($A33="CH4",About!$D$58,IF($A33="N2O",About!$D$59,1))</f>
        <v>0.27529522235600001</v>
      </c>
      <c r="Q33">
        <f>SUMIFS('EPA Export Aggregation'!T:T,'EPA Export Aggregation'!$A:$A,$B33,'EPA Export Aggregation'!$D:$D,$A$1)*IF($A33="CH4",About!$D$58,IF($A33="N2O",About!$D$59,1))</f>
        <v>0.1270065366657</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0.60865558156340005</v>
      </c>
      <c r="W33">
        <f>SUMIFS('EPA Export Aggregation'!Z:Z,'EPA Export Aggregation'!$A:$A,$B33,'EPA Export Aggregation'!$D:$D,$A$1)*IF($A33="CH4",About!$D$58,IF($A33="N2O",About!$D$59,1))</f>
        <v>9.8812398445199998E-2</v>
      </c>
      <c r="X33">
        <f>SUMIFS('EPA Export Aggregation'!AA:AA,'EPA Export Aggregation'!$A:$A,$B33,'EPA Export Aggregation'!$D:$D,$A$1)*IF($A33="CH4",About!$D$58,IF($A33="N2O",About!$D$59,1))</f>
        <v>0.1026881118176</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8.2021489394299998E-2</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0.27991124355930003</v>
      </c>
      <c r="AD33" s="121">
        <f>SUMIFS('EPA Export Aggregation'!AG:AG,'EPA Export Aggregation'!$A:$A,$B33,'EPA Export Aggregation'!$D:$D,$A$1)*IF($A33="CH4",About!$D$58,IF($A33="N2O",About!$D$59,1))</f>
        <v>0</v>
      </c>
      <c r="AE33" s="121">
        <f>SUMIFS('EPA Export Aggregation'!AH:AH,'EPA Export Aggregation'!$A:$A,$B33,'EPA Export Aggregation'!$D:$D,$A$1)*IF($A33="CH4",About!$D$58,IF($A33="N2O",About!$D$59,1))</f>
        <v>1.16990677831E-2</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4.1664918443300003E-2</v>
      </c>
      <c r="D34">
        <f>SUMIFS('EPA Export Aggregation'!G:G,'EPA Export Aggregation'!$A:$A,$B34,'EPA Export Aggregation'!$D:$D,$A$1)*IF($A34="CH4",About!$D$58,IF($A34="N2O",About!$D$59,1))</f>
        <v>3.7110786053399999E-2</v>
      </c>
      <c r="E34">
        <f>SUMIFS('EPA Export Aggregation'!H:H,'EPA Export Aggregation'!$A:$A,$B34,'EPA Export Aggregation'!$D:$D,$A$1)*IF($A34="CH4",About!$D$58,IF($A34="N2O",About!$D$59,1))</f>
        <v>4.2278061749700002E-2</v>
      </c>
      <c r="F34">
        <f>SUMIFS('EPA Export Aggregation'!I:I,'EPA Export Aggregation'!$A:$A,$B34,'EPA Export Aggregation'!$D:$D,$A$1)*IF($A34="CH4",About!$D$58,IF($A34="N2O",About!$D$59,1))</f>
        <v>5.2718688681199999E-2</v>
      </c>
      <c r="G34">
        <f>SUMIFS('EPA Export Aggregation'!J:J,'EPA Export Aggregation'!$A:$A,$B34,'EPA Export Aggregation'!$D:$D,$A$1)*IF($A34="CH4",About!$D$58,IF($A34="N2O",About!$D$59,1))</f>
        <v>5.4894654933599997E-2</v>
      </c>
      <c r="H34">
        <f>SUMIFS('EPA Export Aggregation'!K:K,'EPA Export Aggregation'!$A:$A,$B34,'EPA Export Aggregation'!$D:$D,$A$1)*IF($A34="CH4",About!$D$58,IF($A34="N2O",About!$D$59,1))</f>
        <v>5.3954246575299999E-2</v>
      </c>
      <c r="I34">
        <f>SUMIFS('EPA Export Aggregation'!L:L,'EPA Export Aggregation'!$A:$A,$B34,'EPA Export Aggregation'!$D:$D,$A$1)*IF($A34="CH4",About!$D$58,IF($A34="N2O",About!$D$59,1))</f>
        <v>4.8593894584100003E-2</v>
      </c>
      <c r="J34">
        <f>SUMIFS('EPA Export Aggregation'!M:M,'EPA Export Aggregation'!$A:$A,$B34,'EPA Export Aggregation'!$D:$D,$A$1)*IF($A34="CH4",About!$D$58,IF($A34="N2O",About!$D$59,1))</f>
        <v>5.7078825365099999E-2</v>
      </c>
      <c r="K34">
        <f>SUMIFS('EPA Export Aggregation'!N:N,'EPA Export Aggregation'!$A:$A,$B34,'EPA Export Aggregation'!$D:$D,$A$1)*IF($A34="CH4",About!$D$58,IF($A34="N2O",About!$D$59,1))</f>
        <v>6.4473249629599994E-2</v>
      </c>
      <c r="L34">
        <f>SUMIFS('EPA Export Aggregation'!O:O,'EPA Export Aggregation'!$A:$A,$B34,'EPA Export Aggregation'!$D:$D,$A$1)*IF($A34="CH4",About!$D$58,IF($A34="N2O",About!$D$59,1))</f>
        <v>6.7755248601400003E-2</v>
      </c>
      <c r="M34">
        <f>SUMIFS('EPA Export Aggregation'!P:P,'EPA Export Aggregation'!$A:$A,$B34,'EPA Export Aggregation'!$D:$D,$A$1)*IF($A34="CH4",About!$D$58,IF($A34="N2O",About!$D$59,1))</f>
        <v>7.2282285645200006E-2</v>
      </c>
      <c r="N34">
        <f>SUMIFS('EPA Export Aggregation'!Q:Q,'EPA Export Aggregation'!$A:$A,$B34,'EPA Export Aggregation'!$D:$D,$A$1)*IF($A34="CH4",About!$D$58,IF($A34="N2O",About!$D$59,1))</f>
        <v>8.6549764311000005E-2</v>
      </c>
      <c r="O34">
        <f>SUMIFS('EPA Export Aggregation'!R:R,'EPA Export Aggregation'!$A:$A,$B34,'EPA Export Aggregation'!$D:$D,$A$1)*IF($A34="CH4",About!$D$58,IF($A34="N2O",About!$D$59,1))</f>
        <v>9.1741623272600006E-2</v>
      </c>
      <c r="P34">
        <f>SUMIFS('EPA Export Aggregation'!S:S,'EPA Export Aggregation'!$A:$A,$B34,'EPA Export Aggregation'!$D:$D,$A$1)*IF($A34="CH4",About!$D$58,IF($A34="N2O",About!$D$59,1))</f>
        <v>9.1862176540000007E-2</v>
      </c>
      <c r="Q34">
        <f>SUMIFS('EPA Export Aggregation'!T:T,'EPA Export Aggregation'!$A:$A,$B34,'EPA Export Aggregation'!$D:$D,$A$1)*IF($A34="CH4",About!$D$58,IF($A34="N2O",About!$D$59,1))</f>
        <v>9.2782790286999997E-2</v>
      </c>
      <c r="R34">
        <f>SUMIFS('EPA Export Aggregation'!U:U,'EPA Export Aggregation'!$A:$A,$B34,'EPA Export Aggregation'!$D:$D,$A$1)*IF($A34="CH4",About!$D$58,IF($A34="N2O",About!$D$59,1))</f>
        <v>8.9210739121200006E-2</v>
      </c>
      <c r="S34">
        <f>SUMIFS('EPA Export Aggregation'!V:V,'EPA Export Aggregation'!$A:$A,$B34,'EPA Export Aggregation'!$D:$D,$A$1)*IF($A34="CH4",About!$D$58,IF($A34="N2O",About!$D$59,1))</f>
        <v>9.3719815053400005E-2</v>
      </c>
      <c r="T34">
        <f>SUMIFS('EPA Export Aggregation'!W:W,'EPA Export Aggregation'!$A:$A,$B34,'EPA Export Aggregation'!$D:$D,$A$1)*IF($A34="CH4",About!$D$58,IF($A34="N2O",About!$D$59,1))</f>
        <v>0.10333497995099999</v>
      </c>
      <c r="U34">
        <f>SUMIFS('EPA Export Aggregation'!X:X,'EPA Export Aggregation'!$A:$A,$B34,'EPA Export Aggregation'!$D:$D,$A$1)*IF($A34="CH4",About!$D$58,IF($A34="N2O",About!$D$59,1))</f>
        <v>0.12331016964530001</v>
      </c>
      <c r="V34">
        <f>SUMIFS('EPA Export Aggregation'!Y:Y,'EPA Export Aggregation'!$A:$A,$B34,'EPA Export Aggregation'!$D:$D,$A$1)*IF($A34="CH4",About!$D$58,IF($A34="N2O",About!$D$59,1))</f>
        <v>0.1112255694457</v>
      </c>
      <c r="W34">
        <f>SUMIFS('EPA Export Aggregation'!Z:Z,'EPA Export Aggregation'!$A:$A,$B34,'EPA Export Aggregation'!$D:$D,$A$1)*IF($A34="CH4",About!$D$58,IF($A34="N2O",About!$D$59,1))</f>
        <v>0.1016978803109</v>
      </c>
      <c r="X34">
        <f>SUMIFS('EPA Export Aggregation'!AA:AA,'EPA Export Aggregation'!$A:$A,$B34,'EPA Export Aggregation'!$D:$D,$A$1)*IF($A34="CH4",About!$D$58,IF($A34="N2O",About!$D$59,1))</f>
        <v>0.1246743439475</v>
      </c>
      <c r="Y34">
        <f>SUMIFS('EPA Export Aggregation'!AB:AB,'EPA Export Aggregation'!$A:$A,$B34,'EPA Export Aggregation'!$D:$D,$A$1)*IF($A34="CH4",About!$D$58,IF($A34="N2O",About!$D$59,1))</f>
        <v>0.1249926743476</v>
      </c>
      <c r="Z34">
        <f>SUMIFS('EPA Export Aggregation'!AC:AC,'EPA Export Aggregation'!$A:$A,$B34,'EPA Export Aggregation'!$D:$D,$A$1)*IF($A34="CH4",About!$D$58,IF($A34="N2O",About!$D$59,1))</f>
        <v>0.12798132801109999</v>
      </c>
      <c r="AA34">
        <f>SUMIFS('EPA Export Aggregation'!AD:AD,'EPA Export Aggregation'!$A:$A,$B34,'EPA Export Aggregation'!$D:$D,$A$1)*IF($A34="CH4",About!$D$58,IF($A34="N2O",About!$D$59,1))</f>
        <v>0.14266003616680001</v>
      </c>
      <c r="AB34">
        <f>SUMIFS('EPA Export Aggregation'!AE:AE,'EPA Export Aggregation'!$A:$A,$B34,'EPA Export Aggregation'!$D:$D,$A$1)*IF($A34="CH4",About!$D$58,IF($A34="N2O",About!$D$59,1))</f>
        <v>0.16764884284379999</v>
      </c>
      <c r="AC34">
        <f>SUMIFS('EPA Export Aggregation'!AF:AF,'EPA Export Aggregation'!$A:$A,$B34,'EPA Export Aggregation'!$D:$D,$A$1)*IF($A34="CH4",About!$D$58,IF($A34="N2O",About!$D$59,1))</f>
        <v>0.17264903855569999</v>
      </c>
      <c r="AD34">
        <f>SUMIFS('EPA Export Aggregation'!AG:AG,'EPA Export Aggregation'!$A:$A,$B34,'EPA Export Aggregation'!$D:$D,$A$1)*IF($A34="CH4",About!$D$58,IF($A34="N2O",About!$D$59,1))</f>
        <v>0.14904293933250001</v>
      </c>
      <c r="AE34">
        <f>SUMIFS('EPA Export Aggregation'!AH:AH,'EPA Export Aggregation'!$A:$A,$B34,'EPA Export Aggregation'!$D:$D,$A$1)*IF($A34="CH4",About!$D$58,IF($A34="N2O",About!$D$59,1))</f>
        <v>0.1757161601369</v>
      </c>
      <c r="AF34">
        <f>SUMIFS('EPA Export Aggregation'!AI:AI,'EPA Export Aggregation'!$A:$A,$B34,'EPA Export Aggregation'!$D:$D,$A$1)*IF($A34="CH4",About!$D$58,IF($A34="N2O",About!$D$59,1))</f>
        <v>0.1863004138296</v>
      </c>
      <c r="AG34">
        <f>SUMIFS('EPA Export Aggregation'!AJ:AJ,'EPA Export Aggregation'!$A:$A,$B34,'EPA Export Aggregation'!$D:$D,$A$1)*IF($A34="CH4",About!$D$58,IF($A34="N2O",About!$D$59,1))</f>
        <v>0.19688466752229999</v>
      </c>
      <c r="AH34">
        <f>SUMIFS('EPA Export Aggregation'!AK:AK,'EPA Export Aggregation'!$A:$A,$B34,'EPA Export Aggregation'!$D:$D,$A$1)*IF($A34="CH4",About!$D$58,IF($A34="N2O",About!$D$59,1))</f>
        <v>0.20746892121499999</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1.5771355036000002E-3</v>
      </c>
      <c r="D74">
        <f>SUMIFS('EPA Export Aggregation'!G:G,'EPA Export Aggregation'!$A:$A,$B74,'EPA Export Aggregation'!$D:$D,$A$1)*IF($A74="CH4",About!$D$58,IF($A74="N2O",About!$D$59,1))</f>
        <v>3.3042461325999998E-3</v>
      </c>
      <c r="E74">
        <f>SUMIFS('EPA Export Aggregation'!H:H,'EPA Export Aggregation'!$A:$A,$B74,'EPA Export Aggregation'!$D:$D,$A$1)*IF($A74="CH4",About!$D$58,IF($A74="N2O",About!$D$59,1))</f>
        <v>1.1166738416000001E-2</v>
      </c>
      <c r="F74">
        <f>SUMIFS('EPA Export Aggregation'!I:I,'EPA Export Aggregation'!$A:$A,$B74,'EPA Export Aggregation'!$D:$D,$A$1)*IF($A74="CH4",About!$D$58,IF($A74="N2O",About!$D$59,1))</f>
        <v>3.8654662274999994E-2</v>
      </c>
      <c r="G74">
        <f>SUMIFS('EPA Export Aggregation'!J:J,'EPA Export Aggregation'!$A:$A,$B74,'EPA Export Aggregation'!$D:$D,$A$1)*IF($A74="CH4",About!$D$58,IF($A74="N2O",About!$D$59,1))</f>
        <v>9.5093469244599993E-2</v>
      </c>
      <c r="H74">
        <f>SUMIFS('EPA Export Aggregation'!K:K,'EPA Export Aggregation'!$A:$A,$B74,'EPA Export Aggregation'!$D:$D,$A$1)*IF($A74="CH4",About!$D$58,IF($A74="N2O",About!$D$59,1))</f>
        <v>0.2081433145528</v>
      </c>
      <c r="I74">
        <f>SUMIFS('EPA Export Aggregation'!L:L,'EPA Export Aggregation'!$A:$A,$B74,'EPA Export Aggregation'!$D:$D,$A$1)*IF($A74="CH4",About!$D$58,IF($A74="N2O",About!$D$59,1))</f>
        <v>0.29002923774030004</v>
      </c>
      <c r="J74">
        <f>SUMIFS('EPA Export Aggregation'!M:M,'EPA Export Aggregation'!$A:$A,$B74,'EPA Export Aggregation'!$D:$D,$A$1)*IF($A74="CH4",About!$D$58,IF($A74="N2O",About!$D$59,1))</f>
        <v>0.36742217893079998</v>
      </c>
      <c r="K74">
        <f>SUMIFS('EPA Export Aggregation'!N:N,'EPA Export Aggregation'!$A:$A,$B74,'EPA Export Aggregation'!$D:$D,$A$1)*IF($A74="CH4",About!$D$58,IF($A74="N2O",About!$D$59,1))</f>
        <v>0.42132074398029995</v>
      </c>
      <c r="L74">
        <f>SUMIFS('EPA Export Aggregation'!O:O,'EPA Export Aggregation'!$A:$A,$B74,'EPA Export Aggregation'!$D:$D,$A$1)*IF($A74="CH4",About!$D$58,IF($A74="N2O",About!$D$59,1))</f>
        <v>0.47718676741350008</v>
      </c>
      <c r="M74">
        <f>SUMIFS('EPA Export Aggregation'!P:P,'EPA Export Aggregation'!$A:$A,$B74,'EPA Export Aggregation'!$D:$D,$A$1)*IF($A74="CH4",About!$D$58,IF($A74="N2O",About!$D$59,1))</f>
        <v>0.52481655359010004</v>
      </c>
      <c r="N74">
        <f>SUMIFS('EPA Export Aggregation'!Q:Q,'EPA Export Aggregation'!$A:$A,$B74,'EPA Export Aggregation'!$D:$D,$A$1)*IF($A74="CH4",About!$D$58,IF($A74="N2O",About!$D$59,1))</f>
        <v>0.5694746583111</v>
      </c>
      <c r="O74">
        <f>SUMIFS('EPA Export Aggregation'!R:R,'EPA Export Aggregation'!$A:$A,$B74,'EPA Export Aggregation'!$D:$D,$A$1)*IF($A74="CH4",About!$D$58,IF($A74="N2O",About!$D$59,1))</f>
        <v>0.60104026943260003</v>
      </c>
      <c r="P74">
        <f>SUMIFS('EPA Export Aggregation'!S:S,'EPA Export Aggregation'!$A:$A,$B74,'EPA Export Aggregation'!$D:$D,$A$1)*IF($A74="CH4",About!$D$58,IF($A74="N2O",About!$D$59,1))</f>
        <v>0.63008887261199986</v>
      </c>
      <c r="Q74">
        <f>SUMIFS('EPA Export Aggregation'!T:T,'EPA Export Aggregation'!$A:$A,$B74,'EPA Export Aggregation'!$D:$D,$A$1)*IF($A74="CH4",About!$D$58,IF($A74="N2O",About!$D$59,1))</f>
        <v>0.65534704243219999</v>
      </c>
      <c r="R74">
        <f>SUMIFS('EPA Export Aggregation'!U:U,'EPA Export Aggregation'!$A:$A,$B74,'EPA Export Aggregation'!$D:$D,$A$1)*IF($A74="CH4",About!$D$58,IF($A74="N2O",About!$D$59,1))</f>
        <v>0.68434768921039979</v>
      </c>
      <c r="S74">
        <f>SUMIFS('EPA Export Aggregation'!V:V,'EPA Export Aggregation'!$A:$A,$B74,'EPA Export Aggregation'!$D:$D,$A$1)*IF($A74="CH4",About!$D$58,IF($A74="N2O",About!$D$59,1))</f>
        <v>0.72552617843889999</v>
      </c>
      <c r="T74">
        <f>SUMIFS('EPA Export Aggregation'!W:W,'EPA Export Aggregation'!$A:$A,$B74,'EPA Export Aggregation'!$D:$D,$A$1)*IF($A74="CH4",About!$D$58,IF($A74="N2O",About!$D$59,1))</f>
        <v>0.77181815557659994</v>
      </c>
      <c r="U74">
        <f>SUMIFS('EPA Export Aggregation'!X:X,'EPA Export Aggregation'!$A:$A,$B74,'EPA Export Aggregation'!$D:$D,$A$1)*IF($A74="CH4",About!$D$58,IF($A74="N2O",About!$D$59,1))</f>
        <v>0.8245791681439999</v>
      </c>
      <c r="V74">
        <f>SUMIFS('EPA Export Aggregation'!Y:Y,'EPA Export Aggregation'!$A:$A,$B74,'EPA Export Aggregation'!$D:$D,$A$1)*IF($A74="CH4",About!$D$58,IF($A74="N2O",About!$D$59,1))</f>
        <v>0.88016253793020005</v>
      </c>
      <c r="W74">
        <f>SUMIFS('EPA Export Aggregation'!Z:Z,'EPA Export Aggregation'!$A:$A,$B74,'EPA Export Aggregation'!$D:$D,$A$1)*IF($A74="CH4",About!$D$58,IF($A74="N2O",About!$D$59,1))</f>
        <v>0.97661346136409999</v>
      </c>
      <c r="X74">
        <f>SUMIFS('EPA Export Aggregation'!AA:AA,'EPA Export Aggregation'!$A:$A,$B74,'EPA Export Aggregation'!$D:$D,$A$1)*IF($A74="CH4",About!$D$58,IF($A74="N2O",About!$D$59,1))</f>
        <v>1.0000635062821002</v>
      </c>
      <c r="Y74">
        <f>SUMIFS('EPA Export Aggregation'!AB:AB,'EPA Export Aggregation'!$A:$A,$B74,'EPA Export Aggregation'!$D:$D,$A$1)*IF($A74="CH4",About!$D$58,IF($A74="N2O",About!$D$59,1))</f>
        <v>1.0422654661378001</v>
      </c>
      <c r="Z74">
        <f>SUMIFS('EPA Export Aggregation'!AC:AC,'EPA Export Aggregation'!$A:$A,$B74,'EPA Export Aggregation'!$D:$D,$A$1)*IF($A74="CH4",About!$D$58,IF($A74="N2O",About!$D$59,1))</f>
        <v>1.0356008252170001</v>
      </c>
      <c r="AA74">
        <f>SUMIFS('EPA Export Aggregation'!AD:AD,'EPA Export Aggregation'!$A:$A,$B74,'EPA Export Aggregation'!$D:$D,$A$1)*IF($A74="CH4",About!$D$58,IF($A74="N2O",About!$D$59,1))</f>
        <v>0.9418295587961002</v>
      </c>
      <c r="AB74">
        <f>SUMIFS('EPA Export Aggregation'!AE:AE,'EPA Export Aggregation'!$A:$A,$B74,'EPA Export Aggregation'!$D:$D,$A$1)*IF($A74="CH4",About!$D$58,IF($A74="N2O",About!$D$59,1))</f>
        <v>1.0226346141733003</v>
      </c>
      <c r="AC74">
        <f>SUMIFS('EPA Export Aggregation'!AF:AF,'EPA Export Aggregation'!$A:$A,$B74,'EPA Export Aggregation'!$D:$D,$A$1)*IF($A74="CH4",About!$D$58,IF($A74="N2O",About!$D$59,1))</f>
        <v>0.96278719357139997</v>
      </c>
      <c r="AD74">
        <f>SUMIFS('EPA Export Aggregation'!AG:AG,'EPA Export Aggregation'!$A:$A,$B74,'EPA Export Aggregation'!$D:$D,$A$1)*IF($A74="CH4",About!$D$58,IF($A74="N2O",About!$D$59,1))</f>
        <v>1.0409721619243</v>
      </c>
      <c r="AE74">
        <f>SUMIFS('EPA Export Aggregation'!AH:AH,'EPA Export Aggregation'!$A:$A,$B74,'EPA Export Aggregation'!$D:$D,$A$1)*IF($A74="CH4",About!$D$58,IF($A74="N2O",About!$D$59,1))</f>
        <v>0.89805816262149996</v>
      </c>
      <c r="AF74">
        <f>SUMIFS('EPA Export Aggregation'!AI:AI,'EPA Export Aggregation'!$A:$A,$B74,'EPA Export Aggregation'!$D:$D,$A$1)*IF($A74="CH4",About!$D$58,IF($A74="N2O",About!$D$59,1))</f>
        <v>0.91602578338090002</v>
      </c>
      <c r="AG74">
        <f>SUMIFS('EPA Export Aggregation'!AJ:AJ,'EPA Export Aggregation'!$A:$A,$B74,'EPA Export Aggregation'!$D:$D,$A$1)*IF($A74="CH4",About!$D$58,IF($A74="N2O",About!$D$59,1))</f>
        <v>0.85737539856509992</v>
      </c>
      <c r="AH74">
        <f>SUMIFS('EPA Export Aggregation'!AK:AK,'EPA Export Aggregation'!$A:$A,$B74,'EPA Export Aggregation'!$D:$D,$A$1)*IF($A74="CH4",About!$D$58,IF($A74="N2O",About!$D$59,1))</f>
        <v>0.87908600525869995</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2025-03-31T20:47:56Z</dcterms:modified>
</cp:coreProperties>
</file>