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V\bldgs\SYDEC\"/>
    </mc:Choice>
  </mc:AlternateContent>
  <xr:revisionPtr revIDLastSave="0" documentId="8_{69E7CCD8-2086-4A53-9123-476D9A542CCE}"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<sst xmlns="http://schemas.openxmlformats.org/spreadsheetml/2006/main" count="51018" uniqueCount="1393">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</sst>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67</v>
      </c>
      <c r="C1" s="17">
        <v>45330</v>
      </c>
      <c r="D1" s="2"/>
      <c r="E1" s="2"/>
      <c r="F1" s="19" t="s">
        <v>145</v>
      </c>
      <c r="G1" s="19" t="s">
        <v>145</v>
      </c>
    </row>
    <row r="2" spans="1:7" ht="14.25" customHeight="1" x14ac:dyDescent="0.25">
      <c r="A2" s="1"/>
      <c r="B2" s="18" t="str">
        <f>LOOKUP(B1,F2:G51,G2:G51)</f>
        <v>NV</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b">
        <f>IF(A32=About!$B$1,SUM('BDESC-rural-residential'!$AF$8,'BDESC-urban-residential'!$AF$8,'BDESC-commercial'!$AF$8)='REEDS calc'!Q32,"NA")</f>
        <v>1</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NEVADA</v>
      </c>
    </row>
    <row r="3" spans="1:7" x14ac:dyDescent="0.2">
      <c r="A3" s="18" t="s">
        <v>94</v>
      </c>
      <c r="B3" s="18">
        <v>0.59</v>
      </c>
      <c r="C3" s="18">
        <v>0.41</v>
      </c>
      <c r="F3" s="14" t="s">
        <v>12</v>
      </c>
      <c r="G3">
        <f>SUMIFS(B:B,A:A,G2)</f>
        <v>0.94199999999999995</v>
      </c>
    </row>
    <row r="4" spans="1:7" x14ac:dyDescent="0.2">
      <c r="A4" s="18" t="s">
        <v>95</v>
      </c>
      <c r="B4" s="18">
        <v>0.66</v>
      </c>
      <c r="C4" s="18">
        <v>0.33999999999999903</v>
      </c>
      <c r="F4" s="14" t="s">
        <v>13</v>
      </c>
      <c r="G4">
        <f>SUMIFS(C:C,A:A,G2)</f>
        <v>5.7999999999999899E-2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21.494136264408201</v>
      </c>
      <c r="C8" s="71">
        <f>INDEX('REEDS calc'!$C$64:$AG$113,MATCH(About!$B$2,'REEDS calc'!$B$64:$B$113,0),MATCH(C$1,'REEDS calc'!$C$63:$AG$63,0))*SUMIFS('res v com'!$E$3:$E$52,'res v com'!$B$3:$B$52,About!$B$2)*SUMIFS('Urban and Rural'!$C$2:$C$53,'Urban and Rural'!$A$2:$A$53,About!$B$1)</f>
        <v>21.494136264408201</v>
      </c>
      <c r="D8" s="71">
        <f>INDEX('REEDS calc'!$C$64:$AG$113,MATCH(About!$B$2,'REEDS calc'!$B$64:$B$113,0),MATCH(D$1,'REEDS calc'!$C$63:$AG$63,0))*SUMIFS('res v com'!$E$3:$E$52,'res v com'!$B$3:$B$52,About!$B$2)*SUMIFS('Urban and Rural'!$C$2:$C$53,'Urban and Rural'!$A$2:$A$53,About!$B$1)</f>
        <v>21.494136264408201</v>
      </c>
      <c r="E8" s="71">
        <f>INDEX('REEDS calc'!$C$64:$AG$113,MATCH(About!$B$2,'REEDS calc'!$B$64:$B$113,0),MATCH(E$1,'REEDS calc'!$C$63:$AG$63,0))*SUMIFS('res v com'!$E$3:$E$52,'res v com'!$B$3:$B$52,About!$B$2)*SUMIFS('Urban and Rural'!$C$2:$C$53,'Urban and Rural'!$A$2:$A$53,About!$B$1)</f>
        <v>25.088237738128949</v>
      </c>
      <c r="F8" s="71">
        <f>INDEX('REEDS calc'!$C$64:$AG$113,MATCH(About!$B$2,'REEDS calc'!$B$64:$B$113,0),MATCH(F$1,'REEDS calc'!$C$63:$AG$63,0))*SUMIFS('res v com'!$E$3:$E$52,'res v com'!$B$3:$B$52,About!$B$2)*SUMIFS('Urban and Rural'!$C$2:$C$53,'Urban and Rural'!$A$2:$A$53,About!$B$1)</f>
        <v>28.682339211849694</v>
      </c>
      <c r="G8" s="71">
        <f>INDEX('REEDS calc'!$C$64:$AG$113,MATCH(About!$B$2,'REEDS calc'!$B$64:$B$113,0),MATCH(G$1,'REEDS calc'!$C$63:$AG$63,0))*SUMIFS('res v com'!$E$3:$E$52,'res v com'!$B$3:$B$52,About!$B$2)*SUMIFS('Urban and Rural'!$C$2:$C$53,'Urban and Rural'!$A$2:$A$53,About!$B$1)</f>
        <v>32.051266318461813</v>
      </c>
      <c r="H8" s="71">
        <f>INDEX('REEDS calc'!$C$64:$AG$113,MATCH(About!$B$2,'REEDS calc'!$B$64:$B$113,0),MATCH(H$1,'REEDS calc'!$C$63:$AG$63,0))*SUMIFS('res v com'!$E$3:$E$52,'res v com'!$B$3:$B$52,About!$B$2)*SUMIFS('Urban and Rural'!$C$2:$C$53,'Urban and Rural'!$A$2:$A$53,About!$B$1)</f>
        <v>35.420193425073919</v>
      </c>
      <c r="I8" s="71">
        <f>INDEX('REEDS calc'!$C$64:$AG$113,MATCH(About!$B$2,'REEDS calc'!$B$64:$B$113,0),MATCH(I$1,'REEDS calc'!$C$63:$AG$63,0))*SUMIFS('res v com'!$E$3:$E$52,'res v com'!$B$3:$B$52,About!$B$2)*SUMIFS('Urban and Rural'!$C$2:$C$53,'Urban and Rural'!$A$2:$A$53,About!$B$1)</f>
        <v>39.3386618327646</v>
      </c>
      <c r="J8" s="71">
        <f>INDEX('REEDS calc'!$C$64:$AG$113,MATCH(About!$B$2,'REEDS calc'!$B$64:$B$113,0),MATCH(J$1,'REEDS calc'!$C$63:$AG$63,0))*SUMIFS('res v com'!$E$3:$E$52,'res v com'!$B$3:$B$52,About!$B$2)*SUMIFS('Urban and Rural'!$C$2:$C$53,'Urban and Rural'!$A$2:$A$53,About!$B$1)</f>
        <v>43.257130240455282</v>
      </c>
      <c r="K8" s="71">
        <f>INDEX('REEDS calc'!$C$64:$AG$113,MATCH(About!$B$2,'REEDS calc'!$B$64:$B$113,0),MATCH(K$1,'REEDS calc'!$C$63:$AG$63,0))*SUMIFS('res v com'!$E$3:$E$52,'res v com'!$B$3:$B$52,About!$B$2)*SUMIFS('Urban and Rural'!$C$2:$C$53,'Urban and Rural'!$A$2:$A$53,About!$B$1)</f>
        <v>48.298574350350009</v>
      </c>
      <c r="L8" s="71">
        <f>INDEX('REEDS calc'!$C$64:$AG$113,MATCH(About!$B$2,'REEDS calc'!$B$64:$B$113,0),MATCH(L$1,'REEDS calc'!$C$63:$AG$63,0))*SUMIFS('res v com'!$E$3:$E$52,'res v com'!$B$3:$B$52,About!$B$2)*SUMIFS('Urban and Rural'!$C$2:$C$53,'Urban and Rural'!$A$2:$A$53,About!$B$1)</f>
        <v>53.340018460244728</v>
      </c>
      <c r="M8" s="71">
        <f>INDEX('REEDS calc'!$C$64:$AG$113,MATCH(About!$B$2,'REEDS calc'!$B$64:$B$113,0),MATCH(M$1,'REEDS calc'!$C$63:$AG$63,0))*SUMIFS('res v com'!$E$3:$E$52,'res v com'!$B$3:$B$52,About!$B$2)*SUMIFS('Urban and Rural'!$C$2:$C$53,'Urban and Rural'!$A$2:$A$53,About!$B$1)</f>
        <v>58.081471425106223</v>
      </c>
      <c r="N8" s="71">
        <f>INDEX('REEDS calc'!$C$64:$AG$113,MATCH(About!$B$2,'REEDS calc'!$B$64:$B$113,0),MATCH(N$1,'REEDS calc'!$C$63:$AG$63,0))*SUMIFS('res v com'!$E$3:$E$52,'res v com'!$B$3:$B$52,About!$B$2)*SUMIFS('Urban and Rural'!$C$2:$C$53,'Urban and Rural'!$A$2:$A$53,About!$B$1)</f>
        <v>62.82292438996771</v>
      </c>
      <c r="O8" s="71">
        <f>INDEX('REEDS calc'!$C$64:$AG$113,MATCH(About!$B$2,'REEDS calc'!$B$64:$B$113,0),MATCH(O$1,'REEDS calc'!$C$63:$AG$63,0))*SUMIFS('res v com'!$E$3:$E$52,'res v com'!$B$3:$B$52,About!$B$2)*SUMIFS('Urban and Rural'!$C$2:$C$53,'Urban and Rural'!$A$2:$A$53,About!$B$1)</f>
        <v>65.711334706747834</v>
      </c>
      <c r="P8" s="71">
        <f>INDEX('REEDS calc'!$C$64:$AG$113,MATCH(About!$B$2,'REEDS calc'!$B$64:$B$113,0),MATCH(P$1,'REEDS calc'!$C$63:$AG$63,0))*SUMIFS('res v com'!$E$3:$E$52,'res v com'!$B$3:$B$52,About!$B$2)*SUMIFS('Urban and Rural'!$C$2:$C$53,'Urban and Rural'!$A$2:$A$53,About!$B$1)</f>
        <v>68.599745023527959</v>
      </c>
      <c r="Q8" s="71">
        <f>INDEX('REEDS calc'!$C$64:$AG$113,MATCH(About!$B$2,'REEDS calc'!$B$64:$B$113,0),MATCH(Q$1,'REEDS calc'!$C$63:$AG$63,0))*SUMIFS('res v com'!$E$3:$E$52,'res v com'!$B$3:$B$52,About!$B$2)*SUMIFS('Urban and Rural'!$C$2:$C$53,'Urban and Rural'!$A$2:$A$53,About!$B$1)</f>
        <v>69.255477880370506</v>
      </c>
      <c r="R8" s="71">
        <f>INDEX('REEDS calc'!$C$64:$AG$113,MATCH(About!$B$2,'REEDS calc'!$B$64:$B$113,0),MATCH(R$1,'REEDS calc'!$C$63:$AG$63,0))*SUMIFS('res v com'!$E$3:$E$52,'res v com'!$B$3:$B$52,About!$B$2)*SUMIFS('Urban and Rural'!$C$2:$C$53,'Urban and Rural'!$A$2:$A$53,About!$B$1)</f>
        <v>69.911210737213054</v>
      </c>
      <c r="S8" s="71">
        <f>INDEX('REEDS calc'!$C$64:$AG$113,MATCH(About!$B$2,'REEDS calc'!$B$64:$B$113,0),MATCH(S$1,'REEDS calc'!$C$63:$AG$63,0))*SUMIFS('res v com'!$E$3:$E$52,'res v com'!$B$3:$B$52,About!$B$2)*SUMIFS('Urban and Rural'!$C$2:$C$53,'Urban and Rural'!$A$2:$A$53,About!$B$1)</f>
        <v>70.447478093821132</v>
      </c>
      <c r="T8" s="71">
        <f>INDEX('REEDS calc'!$C$64:$AG$113,MATCH(About!$B$2,'REEDS calc'!$B$64:$B$113,0),MATCH(T$1,'REEDS calc'!$C$63:$AG$63,0))*SUMIFS('res v com'!$E$3:$E$52,'res v com'!$B$3:$B$52,About!$B$2)*SUMIFS('Urban and Rural'!$C$2:$C$53,'Urban and Rural'!$A$2:$A$53,About!$B$1)</f>
        <v>70.983745450429211</v>
      </c>
      <c r="U8" s="71">
        <f>INDEX('REEDS calc'!$C$64:$AG$113,MATCH(About!$B$2,'REEDS calc'!$B$64:$B$113,0),MATCH(U$1,'REEDS calc'!$C$63:$AG$63,0))*SUMIFS('res v com'!$E$3:$E$52,'res v com'!$B$3:$B$52,About!$B$2)*SUMIFS('Urban and Rural'!$C$2:$C$53,'Urban and Rural'!$A$2:$A$53,About!$B$1)</f>
        <v>71.671335774000937</v>
      </c>
      <c r="V8" s="71">
        <f>INDEX('REEDS calc'!$C$64:$AG$113,MATCH(About!$B$2,'REEDS calc'!$B$64:$B$113,0),MATCH(V$1,'REEDS calc'!$C$63:$AG$63,0))*SUMIFS('res v com'!$E$3:$E$52,'res v com'!$B$3:$B$52,About!$B$2)*SUMIFS('Urban and Rural'!$C$2:$C$53,'Urban and Rural'!$A$2:$A$53,About!$B$1)</f>
        <v>72.358926097572677</v>
      </c>
      <c r="W8" s="71">
        <f>INDEX('REEDS calc'!$C$64:$AG$113,MATCH(About!$B$2,'REEDS calc'!$B$64:$B$113,0),MATCH(W$1,'REEDS calc'!$C$63:$AG$63,0))*SUMIFS('res v com'!$E$3:$E$52,'res v com'!$B$3:$B$52,About!$B$2)*SUMIFS('Urban and Rural'!$C$2:$C$53,'Urban and Rural'!$A$2:$A$53,About!$B$1)</f>
        <v>72.773073165052182</v>
      </c>
      <c r="X8" s="71">
        <f>INDEX('REEDS calc'!$C$64:$AG$113,MATCH(About!$B$2,'REEDS calc'!$B$64:$B$113,0),MATCH(X$1,'REEDS calc'!$C$63:$AG$63,0))*SUMIFS('res v com'!$E$3:$E$52,'res v com'!$B$3:$B$52,About!$B$2)*SUMIFS('Urban and Rural'!$C$2:$C$53,'Urban and Rural'!$A$2:$A$53,About!$B$1)</f>
        <v>73.187220232531701</v>
      </c>
      <c r="Y8" s="71">
        <f>INDEX('REEDS calc'!$C$64:$AG$113,MATCH(About!$B$2,'REEDS calc'!$B$64:$B$113,0),MATCH(Y$1,'REEDS calc'!$C$63:$AG$63,0))*SUMIFS('res v com'!$E$3:$E$52,'res v com'!$B$3:$B$52,About!$B$2)*SUMIFS('Urban and Rural'!$C$2:$C$53,'Urban and Rural'!$A$2:$A$53,About!$B$1)</f>
        <v>74.031443100855299</v>
      </c>
      <c r="Z8" s="71">
        <f>INDEX('REEDS calc'!$C$64:$AG$113,MATCH(About!$B$2,'REEDS calc'!$B$64:$B$113,0),MATCH(Z$1,'REEDS calc'!$C$63:$AG$63,0))*SUMIFS('res v com'!$E$3:$E$52,'res v com'!$B$3:$B$52,About!$B$2)*SUMIFS('Urban and Rural'!$C$2:$C$53,'Urban and Rural'!$A$2:$A$53,About!$B$1)</f>
        <v>74.875665969178897</v>
      </c>
      <c r="AA8" s="71">
        <f>INDEX('REEDS calc'!$C$64:$AG$113,MATCH(About!$B$2,'REEDS calc'!$B$64:$B$113,0),MATCH(AA$1,'REEDS calc'!$C$63:$AG$63,0))*SUMIFS('res v com'!$E$3:$E$52,'res v com'!$B$3:$B$52,About!$B$2)*SUMIFS('Urban and Rural'!$C$2:$C$53,'Urban and Rural'!$A$2:$A$53,About!$B$1)</f>
        <v>76.290668449733857</v>
      </c>
      <c r="AB8" s="71">
        <f>INDEX('REEDS calc'!$C$64:$AG$113,MATCH(About!$B$2,'REEDS calc'!$B$64:$B$113,0),MATCH(AB$1,'REEDS calc'!$C$63:$AG$63,0))*SUMIFS('res v com'!$E$3:$E$52,'res v com'!$B$3:$B$52,About!$B$2)*SUMIFS('Urban and Rural'!$C$2:$C$53,'Urban and Rural'!$A$2:$A$53,About!$B$1)</f>
        <v>77.705670930288818</v>
      </c>
      <c r="AC8" s="71">
        <f>INDEX('REEDS calc'!$C$64:$AG$113,MATCH(About!$B$2,'REEDS calc'!$B$64:$B$113,0),MATCH(AC$1,'REEDS calc'!$C$63:$AG$63,0))*SUMIFS('res v com'!$E$3:$E$52,'res v com'!$B$3:$B$52,About!$B$2)*SUMIFS('Urban and Rural'!$C$2:$C$53,'Urban and Rural'!$A$2:$A$53,About!$B$1)</f>
        <v>78.979969599456524</v>
      </c>
      <c r="AD8" s="71">
        <f>INDEX('REEDS calc'!$C$64:$AG$113,MATCH(About!$B$2,'REEDS calc'!$B$64:$B$113,0),MATCH(AD$1,'REEDS calc'!$C$63:$AG$63,0))*SUMIFS('res v com'!$E$3:$E$52,'res v com'!$B$3:$B$52,About!$B$2)*SUMIFS('Urban and Rural'!$C$2:$C$53,'Urban and Rural'!$A$2:$A$53,About!$B$1)</f>
        <v>80.25426826862423</v>
      </c>
      <c r="AE8" s="71">
        <f>INDEX('REEDS calc'!$C$64:$AG$113,MATCH(About!$B$2,'REEDS calc'!$B$64:$B$113,0),MATCH(AE$1,'REEDS calc'!$C$63:$AG$63,0))*SUMIFS('res v com'!$E$3:$E$52,'res v com'!$B$3:$B$52,About!$B$2)*SUMIFS('Urban and Rural'!$C$2:$C$53,'Urban and Rural'!$A$2:$A$53,About!$B$1)</f>
        <v>81.459542426545354</v>
      </c>
      <c r="AF8" s="71">
        <f>INDEX('REEDS calc'!$C$64:$AG$113,MATCH(About!$B$2,'REEDS calc'!$B$64:$B$113,0),MATCH(AF$1,'REEDS calc'!$C$63:$AG$63,0))*SUMIFS('res v com'!$E$3:$E$52,'res v com'!$B$3:$B$52,About!$B$2)*SUMIFS('Urban and Rural'!$C$2:$C$53,'Urban and Rural'!$A$2:$A$53,About!$B$1)</f>
        <v>82.664816584466465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349.09442001849243</v>
      </c>
      <c r="C8" s="71">
        <f>INDEX('REEDS calc'!$C$64:$AG$113,MATCH(About!$B$2,'REEDS calc'!$B$64:$B$113,0),MATCH(C$1,'REEDS calc'!$C$63:$AG$63,0))*SUMIFS('res v com'!$E$3:$E$52,'res v com'!$B$3:$B$52,About!$B$2)*SUMIFS('Urban and Rural'!$B$2:$B$53,'Urban and Rural'!$A$2:$A$53,About!$B$1)</f>
        <v>349.09442001849243</v>
      </c>
      <c r="D8" s="71">
        <f>INDEX('REEDS calc'!$C$64:$AG$113,MATCH(About!$B$2,'REEDS calc'!$B$64:$B$113,0),MATCH(D$1,'REEDS calc'!$C$63:$AG$63,0))*SUMIFS('res v com'!$E$3:$E$52,'res v com'!$B$3:$B$52,About!$B$2)*SUMIFS('Urban and Rural'!$B$2:$B$53,'Urban and Rural'!$A$2:$A$53,About!$B$1)</f>
        <v>349.09442001849243</v>
      </c>
      <c r="E8" s="71">
        <f>INDEX('REEDS calc'!$C$64:$AG$113,MATCH(About!$B$2,'REEDS calc'!$B$64:$B$113,0),MATCH(E$1,'REEDS calc'!$C$63:$AG$63,0))*SUMIFS('res v com'!$E$3:$E$52,'res v com'!$B$3:$B$52,About!$B$2)*SUMIFS('Urban and Rural'!$B$2:$B$53,'Urban and Rural'!$A$2:$A$53,About!$B$1)</f>
        <v>407.46758533306053</v>
      </c>
      <c r="F8" s="71">
        <f>INDEX('REEDS calc'!$C$64:$AG$113,MATCH(About!$B$2,'REEDS calc'!$B$64:$B$113,0),MATCH(F$1,'REEDS calc'!$C$63:$AG$63,0))*SUMIFS('res v com'!$E$3:$E$52,'res v com'!$B$3:$B$52,About!$B$2)*SUMIFS('Urban and Rural'!$B$2:$B$53,'Urban and Rural'!$A$2:$A$53,About!$B$1)</f>
        <v>465.84075064762862</v>
      </c>
      <c r="G8" s="71">
        <f>INDEX('REEDS calc'!$C$64:$AG$113,MATCH(About!$B$2,'REEDS calc'!$B$64:$B$113,0),MATCH(G$1,'REEDS calc'!$C$63:$AG$63,0))*SUMIFS('res v com'!$E$3:$E$52,'res v com'!$B$3:$B$52,About!$B$2)*SUMIFS('Urban and Rural'!$B$2:$B$53,'Urban and Rural'!$A$2:$A$53,About!$B$1)</f>
        <v>520.55677365501856</v>
      </c>
      <c r="H8" s="71">
        <f>INDEX('REEDS calc'!$C$64:$AG$113,MATCH(About!$B$2,'REEDS calc'!$B$64:$B$113,0),MATCH(H$1,'REEDS calc'!$C$63:$AG$63,0))*SUMIFS('res v com'!$E$3:$E$52,'res v com'!$B$3:$B$52,About!$B$2)*SUMIFS('Urban and Rural'!$B$2:$B$53,'Urban and Rural'!$A$2:$A$53,About!$B$1)</f>
        <v>575.27279666240838</v>
      </c>
      <c r="I8" s="71">
        <f>INDEX('REEDS calc'!$C$64:$AG$113,MATCH(About!$B$2,'REEDS calc'!$B$64:$B$113,0),MATCH(I$1,'REEDS calc'!$C$63:$AG$63,0))*SUMIFS('res v com'!$E$3:$E$52,'res v com'!$B$3:$B$52,About!$B$2)*SUMIFS('Urban and Rural'!$B$2:$B$53,'Urban and Rural'!$A$2:$A$53,About!$B$1)</f>
        <v>638.91412838731583</v>
      </c>
      <c r="J8" s="71">
        <f>INDEX('REEDS calc'!$C$64:$AG$113,MATCH(About!$B$2,'REEDS calc'!$B$64:$B$113,0),MATCH(J$1,'REEDS calc'!$C$63:$AG$63,0))*SUMIFS('res v com'!$E$3:$E$52,'res v com'!$B$3:$B$52,About!$B$2)*SUMIFS('Urban and Rural'!$B$2:$B$53,'Urban and Rural'!$A$2:$A$53,About!$B$1)</f>
        <v>702.55546011222327</v>
      </c>
      <c r="K8" s="71">
        <f>INDEX('REEDS calc'!$C$64:$AG$113,MATCH(About!$B$2,'REEDS calc'!$B$64:$B$113,0),MATCH(K$1,'REEDS calc'!$C$63:$AG$63,0))*SUMIFS('res v com'!$E$3:$E$52,'res v com'!$B$3:$B$52,About!$B$2)*SUMIFS('Urban and Rural'!$B$2:$B$53,'Urban and Rural'!$A$2:$A$53,About!$B$1)</f>
        <v>784.43546617292736</v>
      </c>
      <c r="L8" s="71">
        <f>INDEX('REEDS calc'!$C$64:$AG$113,MATCH(About!$B$2,'REEDS calc'!$B$64:$B$113,0),MATCH(L$1,'REEDS calc'!$C$63:$AG$63,0))*SUMIFS('res v com'!$E$3:$E$52,'res v com'!$B$3:$B$52,About!$B$2)*SUMIFS('Urban and Rural'!$B$2:$B$53,'Urban and Rural'!$A$2:$A$53,About!$B$1)</f>
        <v>866.31547223363134</v>
      </c>
      <c r="M8" s="71">
        <f>INDEX('REEDS calc'!$C$64:$AG$113,MATCH(About!$B$2,'REEDS calc'!$B$64:$B$113,0),MATCH(M$1,'REEDS calc'!$C$63:$AG$63,0))*SUMIFS('res v com'!$E$3:$E$52,'res v com'!$B$3:$B$52,About!$B$2)*SUMIFS('Urban and Rural'!$B$2:$B$53,'Urban and Rural'!$A$2:$A$53,About!$B$1)</f>
        <v>943.32320831810603</v>
      </c>
      <c r="N8" s="71">
        <f>INDEX('REEDS calc'!$C$64:$AG$113,MATCH(About!$B$2,'REEDS calc'!$B$64:$B$113,0),MATCH(N$1,'REEDS calc'!$C$63:$AG$63,0))*SUMIFS('res v com'!$E$3:$E$52,'res v com'!$B$3:$B$52,About!$B$2)*SUMIFS('Urban and Rural'!$B$2:$B$53,'Urban and Rural'!$A$2:$A$53,About!$B$1)</f>
        <v>1020.3309444025807</v>
      </c>
      <c r="O8" s="71">
        <f>INDEX('REEDS calc'!$C$64:$AG$113,MATCH(About!$B$2,'REEDS calc'!$B$64:$B$113,0),MATCH(O$1,'REEDS calc'!$C$63:$AG$63,0))*SUMIFS('res v com'!$E$3:$E$52,'res v com'!$B$3:$B$52,About!$B$2)*SUMIFS('Urban and Rural'!$B$2:$B$53,'Urban and Rural'!$A$2:$A$53,About!$B$1)</f>
        <v>1067.2427119613201</v>
      </c>
      <c r="P8" s="71">
        <f>INDEX('REEDS calc'!$C$64:$AG$113,MATCH(About!$B$2,'REEDS calc'!$B$64:$B$113,0),MATCH(P$1,'REEDS calc'!$C$63:$AG$63,0))*SUMIFS('res v com'!$E$3:$E$52,'res v com'!$B$3:$B$52,About!$B$2)*SUMIFS('Urban and Rural'!$B$2:$B$53,'Urban and Rural'!$A$2:$A$53,About!$B$1)</f>
        <v>1114.1544795200593</v>
      </c>
      <c r="Q8" s="71">
        <f>INDEX('REEDS calc'!$C$64:$AG$113,MATCH(About!$B$2,'REEDS calc'!$B$64:$B$113,0),MATCH(Q$1,'REEDS calc'!$C$63:$AG$63,0))*SUMIFS('res v com'!$E$3:$E$52,'res v com'!$B$3:$B$52,About!$B$2)*SUMIFS('Urban and Rural'!$B$2:$B$53,'Urban and Rural'!$A$2:$A$53,About!$B$1)</f>
        <v>1124.8044855742951</v>
      </c>
      <c r="R8" s="71">
        <f>INDEX('REEDS calc'!$C$64:$AG$113,MATCH(About!$B$2,'REEDS calc'!$B$64:$B$113,0),MATCH(R$1,'REEDS calc'!$C$63:$AG$63,0))*SUMIFS('res v com'!$E$3:$E$52,'res v com'!$B$3:$B$52,About!$B$2)*SUMIFS('Urban and Rural'!$B$2:$B$53,'Urban and Rural'!$A$2:$A$53,About!$B$1)</f>
        <v>1135.4544916285313</v>
      </c>
      <c r="S8" s="71">
        <f>INDEX('REEDS calc'!$C$64:$AG$113,MATCH(About!$B$2,'REEDS calc'!$B$64:$B$113,0),MATCH(S$1,'REEDS calc'!$C$63:$AG$63,0))*SUMIFS('res v com'!$E$3:$E$52,'res v com'!$B$3:$B$52,About!$B$2)*SUMIFS('Urban and Rural'!$B$2:$B$53,'Urban and Rural'!$A$2:$A$53,About!$B$1)</f>
        <v>1144.164213178959</v>
      </c>
      <c r="T8" s="71">
        <f>INDEX('REEDS calc'!$C$64:$AG$113,MATCH(About!$B$2,'REEDS calc'!$B$64:$B$113,0),MATCH(T$1,'REEDS calc'!$C$63:$AG$63,0))*SUMIFS('res v com'!$E$3:$E$52,'res v com'!$B$3:$B$52,About!$B$2)*SUMIFS('Urban and Rural'!$B$2:$B$53,'Urban and Rural'!$A$2:$A$53,About!$B$1)</f>
        <v>1152.8739347293867</v>
      </c>
      <c r="U8" s="71">
        <f>INDEX('REEDS calc'!$C$64:$AG$113,MATCH(About!$B$2,'REEDS calc'!$B$64:$B$113,0),MATCH(U$1,'REEDS calc'!$C$63:$AG$63,0))*SUMIFS('res v com'!$E$3:$E$52,'res v com'!$B$3:$B$52,About!$B$2)*SUMIFS('Urban and Rural'!$B$2:$B$53,'Urban and Rural'!$A$2:$A$53,About!$B$1)</f>
        <v>1164.0413499846379</v>
      </c>
      <c r="V8" s="71">
        <f>INDEX('REEDS calc'!$C$64:$AG$113,MATCH(About!$B$2,'REEDS calc'!$B$64:$B$113,0),MATCH(V$1,'REEDS calc'!$C$63:$AG$63,0))*SUMIFS('res v com'!$E$3:$E$52,'res v com'!$B$3:$B$52,About!$B$2)*SUMIFS('Urban and Rural'!$B$2:$B$53,'Urban and Rural'!$A$2:$A$53,About!$B$1)</f>
        <v>1175.2087652398891</v>
      </c>
      <c r="W8" s="71">
        <f>INDEX('REEDS calc'!$C$64:$AG$113,MATCH(About!$B$2,'REEDS calc'!$B$64:$B$113,0),MATCH(W$1,'REEDS calc'!$C$63:$AG$63,0))*SUMIFS('res v com'!$E$3:$E$52,'res v com'!$B$3:$B$52,About!$B$2)*SUMIFS('Urban and Rural'!$B$2:$B$53,'Urban and Rural'!$A$2:$A$53,About!$B$1)</f>
        <v>1181.9350848530908</v>
      </c>
      <c r="X8" s="71">
        <f>INDEX('REEDS calc'!$C$64:$AG$113,MATCH(About!$B$2,'REEDS calc'!$B$64:$B$113,0),MATCH(X$1,'REEDS calc'!$C$63:$AG$63,0))*SUMIFS('res v com'!$E$3:$E$52,'res v com'!$B$3:$B$52,About!$B$2)*SUMIFS('Urban and Rural'!$B$2:$B$53,'Urban and Rural'!$A$2:$A$53,About!$B$1)</f>
        <v>1188.6614044662927</v>
      </c>
      <c r="Y8" s="71">
        <f>INDEX('REEDS calc'!$C$64:$AG$113,MATCH(About!$B$2,'REEDS calc'!$B$64:$B$113,0),MATCH(Y$1,'REEDS calc'!$C$63:$AG$63,0))*SUMIFS('res v com'!$E$3:$E$52,'res v com'!$B$3:$B$52,About!$B$2)*SUMIFS('Urban and Rural'!$B$2:$B$53,'Urban and Rural'!$A$2:$A$53,About!$B$1)</f>
        <v>1202.3727482932036</v>
      </c>
      <c r="Z8" s="71">
        <f>INDEX('REEDS calc'!$C$64:$AG$113,MATCH(About!$B$2,'REEDS calc'!$B$64:$B$113,0),MATCH(Z$1,'REEDS calc'!$C$63:$AG$63,0))*SUMIFS('res v com'!$E$3:$E$52,'res v com'!$B$3:$B$52,About!$B$2)*SUMIFS('Urban and Rural'!$B$2:$B$53,'Urban and Rural'!$A$2:$A$53,About!$B$1)</f>
        <v>1216.0840921201143</v>
      </c>
      <c r="AA8" s="71">
        <f>INDEX('REEDS calc'!$C$64:$AG$113,MATCH(About!$B$2,'REEDS calc'!$B$64:$B$113,0),MATCH(AA$1,'REEDS calc'!$C$63:$AG$63,0))*SUMIFS('res v com'!$E$3:$E$52,'res v com'!$B$3:$B$52,About!$B$2)*SUMIFS('Urban and Rural'!$B$2:$B$53,'Urban and Rural'!$A$2:$A$53,About!$B$1)</f>
        <v>1239.0656841318864</v>
      </c>
      <c r="AB8" s="71">
        <f>INDEX('REEDS calc'!$C$64:$AG$113,MATCH(About!$B$2,'REEDS calc'!$B$64:$B$113,0),MATCH(AB$1,'REEDS calc'!$C$63:$AG$63,0))*SUMIFS('res v com'!$E$3:$E$52,'res v com'!$B$3:$B$52,About!$B$2)*SUMIFS('Urban and Rural'!$B$2:$B$53,'Urban and Rural'!$A$2:$A$53,About!$B$1)</f>
        <v>1262.0472761436586</v>
      </c>
      <c r="AC8" s="71">
        <f>INDEX('REEDS calc'!$C$64:$AG$113,MATCH(About!$B$2,'REEDS calc'!$B$64:$B$113,0),MATCH(AC$1,'REEDS calc'!$C$63:$AG$63,0))*SUMIFS('res v com'!$E$3:$E$52,'res v com'!$B$3:$B$52,About!$B$2)*SUMIFS('Urban and Rural'!$B$2:$B$53,'Urban and Rural'!$A$2:$A$53,About!$B$1)</f>
        <v>1282.7436441842788</v>
      </c>
      <c r="AD8" s="71">
        <f>INDEX('REEDS calc'!$C$64:$AG$113,MATCH(About!$B$2,'REEDS calc'!$B$64:$B$113,0),MATCH(AD$1,'REEDS calc'!$C$63:$AG$63,0))*SUMIFS('res v com'!$E$3:$E$52,'res v com'!$B$3:$B$52,About!$B$2)*SUMIFS('Urban and Rural'!$B$2:$B$53,'Urban and Rural'!$A$2:$A$53,About!$B$1)</f>
        <v>1303.4400122248992</v>
      </c>
      <c r="AE8" s="71">
        <f>INDEX('REEDS calc'!$C$64:$AG$113,MATCH(About!$B$2,'REEDS calc'!$B$64:$B$113,0),MATCH(AE$1,'REEDS calc'!$C$63:$AG$63,0))*SUMIFS('res v com'!$E$3:$E$52,'res v com'!$B$3:$B$52,About!$B$2)*SUMIFS('Urban and Rural'!$B$2:$B$53,'Urban and Rural'!$A$2:$A$53,About!$B$1)</f>
        <v>1323.0153269966527</v>
      </c>
      <c r="AF8" s="71">
        <f>INDEX('REEDS calc'!$C$64:$AG$113,MATCH(About!$B$2,'REEDS calc'!$B$64:$B$113,0),MATCH(AF$1,'REEDS calc'!$C$63:$AG$63,0))*SUMIFS('res v com'!$E$3:$E$52,'res v com'!$B$3:$B$52,About!$B$2)*SUMIFS('Urban and Rural'!$B$2:$B$53,'Urban and Rural'!$A$2:$A$53,About!$B$1)</f>
        <v>1342.5906417684059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34.229625535280292</v>
      </c>
      <c r="C8" s="71">
        <f>INDEX('REEDS calc'!$C$64:$AG$113,MATCH(About!$B$2,'REEDS calc'!$B$64:$B$113,0),MATCH(C$1,'REEDS calc'!$C$63:$AG$63,0))*SUMIFS('res v com'!$F$3:$F$52,'res v com'!$B$3:$B$52,About!$B$2)</f>
        <v>34.229625535280292</v>
      </c>
      <c r="D8" s="71">
        <f>INDEX('REEDS calc'!$C$64:$AG$113,MATCH(About!$B$2,'REEDS calc'!$B$64:$B$113,0),MATCH(D$1,'REEDS calc'!$C$63:$AG$63,0))*SUMIFS('res v com'!$F$3:$F$52,'res v com'!$B$3:$B$52,About!$B$2)</f>
        <v>34.229625535280292</v>
      </c>
      <c r="E8" s="71">
        <f>INDEX('REEDS calc'!$C$64:$AG$113,MATCH(About!$B$2,'REEDS calc'!$B$64:$B$113,0),MATCH(E$1,'REEDS calc'!$C$63:$AG$63,0))*SUMIFS('res v com'!$F$3:$F$52,'res v com'!$B$3:$B$52,About!$B$2)</f>
        <v>39.953267837900974</v>
      </c>
      <c r="F8" s="71">
        <f>INDEX('REEDS calc'!$C$64:$AG$113,MATCH(About!$B$2,'REEDS calc'!$B$64:$B$113,0),MATCH(F$1,'REEDS calc'!$C$63:$AG$63,0))*SUMIFS('res v com'!$F$3:$F$52,'res v com'!$B$3:$B$52,About!$B$2)</f>
        <v>45.676910140521656</v>
      </c>
      <c r="G8" s="71">
        <f>INDEX('REEDS calc'!$C$64:$AG$113,MATCH(About!$B$2,'REEDS calc'!$B$64:$B$113,0),MATCH(G$1,'REEDS calc'!$C$63:$AG$63,0))*SUMIFS('res v com'!$F$3:$F$52,'res v com'!$B$3:$B$52,About!$B$2)</f>
        <v>51.041960026519625</v>
      </c>
      <c r="H8" s="71">
        <f>INDEX('REEDS calc'!$C$64:$AG$113,MATCH(About!$B$2,'REEDS calc'!$B$64:$B$113,0),MATCH(H$1,'REEDS calc'!$C$63:$AG$63,0))*SUMIFS('res v com'!$F$3:$F$52,'res v com'!$B$3:$B$52,About!$B$2)</f>
        <v>56.40700991251758</v>
      </c>
      <c r="I8" s="71">
        <f>INDEX('REEDS calc'!$C$64:$AG$113,MATCH(About!$B$2,'REEDS calc'!$B$64:$B$113,0),MATCH(I$1,'REEDS calc'!$C$63:$AG$63,0))*SUMIFS('res v com'!$F$3:$F$52,'res v com'!$B$3:$B$52,About!$B$2)</f>
        <v>62.647209779919471</v>
      </c>
      <c r="J8" s="71">
        <f>INDEX('REEDS calc'!$C$64:$AG$113,MATCH(About!$B$2,'REEDS calc'!$B$64:$B$113,0),MATCH(J$1,'REEDS calc'!$C$63:$AG$63,0))*SUMIFS('res v com'!$F$3:$F$52,'res v com'!$B$3:$B$52,About!$B$2)</f>
        <v>68.887409647321348</v>
      </c>
      <c r="K8" s="71">
        <f>INDEX('REEDS calc'!$C$64:$AG$113,MATCH(About!$B$2,'REEDS calc'!$B$64:$B$113,0),MATCH(K$1,'REEDS calc'!$C$63:$AG$63,0))*SUMIFS('res v com'!$F$3:$F$52,'res v com'!$B$3:$B$52,About!$B$2)</f>
        <v>76.915959476722563</v>
      </c>
      <c r="L8" s="71">
        <f>INDEX('REEDS calc'!$C$64:$AG$113,MATCH(About!$B$2,'REEDS calc'!$B$64:$B$113,0),MATCH(L$1,'REEDS calc'!$C$63:$AG$63,0))*SUMIFS('res v com'!$F$3:$F$52,'res v com'!$B$3:$B$52,About!$B$2)</f>
        <v>84.944509306123763</v>
      </c>
      <c r="M8" s="71">
        <f>INDEX('REEDS calc'!$C$64:$AG$113,MATCH(About!$B$2,'REEDS calc'!$B$64:$B$113,0),MATCH(M$1,'REEDS calc'!$C$63:$AG$63,0))*SUMIFS('res v com'!$F$3:$F$52,'res v com'!$B$3:$B$52,About!$B$2)</f>
        <v>92.495320256787565</v>
      </c>
      <c r="N8" s="71">
        <f>INDEX('REEDS calc'!$C$64:$AG$113,MATCH(About!$B$2,'REEDS calc'!$B$64:$B$113,0),MATCH(N$1,'REEDS calc'!$C$63:$AG$63,0))*SUMIFS('res v com'!$F$3:$F$52,'res v com'!$B$3:$B$52,About!$B$2)</f>
        <v>100.04613120745135</v>
      </c>
      <c r="O8" s="71">
        <f>INDEX('REEDS calc'!$C$64:$AG$113,MATCH(About!$B$2,'REEDS calc'!$B$64:$B$113,0),MATCH(O$1,'REEDS calc'!$C$63:$AG$63,0))*SUMIFS('res v com'!$F$3:$F$52,'res v com'!$B$3:$B$52,About!$B$2)</f>
        <v>104.64595333193186</v>
      </c>
      <c r="P8" s="71">
        <f>INDEX('REEDS calc'!$C$64:$AG$113,MATCH(About!$B$2,'REEDS calc'!$B$64:$B$113,0),MATCH(P$1,'REEDS calc'!$C$63:$AG$63,0))*SUMIFS('res v com'!$F$3:$F$52,'res v com'!$B$3:$B$52,About!$B$2)</f>
        <v>109.2457754564124</v>
      </c>
      <c r="Q8" s="71">
        <f>INDEX('REEDS calc'!$C$64:$AG$113,MATCH(About!$B$2,'REEDS calc'!$B$64:$B$113,0),MATCH(Q$1,'REEDS calc'!$C$63:$AG$63,0))*SUMIFS('res v com'!$F$3:$F$52,'res v com'!$B$3:$B$52,About!$B$2)</f>
        <v>110.29003654533398</v>
      </c>
      <c r="R8" s="71">
        <f>INDEX('REEDS calc'!$C$64:$AG$113,MATCH(About!$B$2,'REEDS calc'!$B$64:$B$113,0),MATCH(R$1,'REEDS calc'!$C$63:$AG$63,0))*SUMIFS('res v com'!$F$3:$F$52,'res v com'!$B$3:$B$52,About!$B$2)</f>
        <v>111.33429763425558</v>
      </c>
      <c r="S8" s="71">
        <f>INDEX('REEDS calc'!$C$64:$AG$113,MATCH(About!$B$2,'REEDS calc'!$B$64:$B$113,0),MATCH(S$1,'REEDS calc'!$C$63:$AG$63,0))*SUMIFS('res v com'!$F$3:$F$52,'res v com'!$B$3:$B$52,About!$B$2)</f>
        <v>112.18830872721981</v>
      </c>
      <c r="T8" s="71">
        <f>INDEX('REEDS calc'!$C$64:$AG$113,MATCH(About!$B$2,'REEDS calc'!$B$64:$B$113,0),MATCH(T$1,'REEDS calc'!$C$63:$AG$63,0))*SUMIFS('res v com'!$F$3:$F$52,'res v com'!$B$3:$B$52,About!$B$2)</f>
        <v>113.04231982018402</v>
      </c>
      <c r="U8" s="71">
        <f>INDEX('REEDS calc'!$C$64:$AG$113,MATCH(About!$B$2,'REEDS calc'!$B$64:$B$113,0),MATCH(U$1,'REEDS calc'!$C$63:$AG$63,0))*SUMIFS('res v com'!$F$3:$F$52,'res v com'!$B$3:$B$52,About!$B$2)</f>
        <v>114.13731424136088</v>
      </c>
      <c r="V8" s="71">
        <f>INDEX('REEDS calc'!$C$64:$AG$113,MATCH(About!$B$2,'REEDS calc'!$B$64:$B$113,0),MATCH(V$1,'REEDS calc'!$C$63:$AG$63,0))*SUMIFS('res v com'!$F$3:$F$52,'res v com'!$B$3:$B$52,About!$B$2)</f>
        <v>115.23230866253778</v>
      </c>
      <c r="W8" s="71">
        <f>INDEX('REEDS calc'!$C$64:$AG$113,MATCH(About!$B$2,'REEDS calc'!$B$64:$B$113,0),MATCH(W$1,'REEDS calc'!$C$63:$AG$63,0))*SUMIFS('res v com'!$F$3:$F$52,'res v com'!$B$3:$B$52,About!$B$2)</f>
        <v>115.89184198185667</v>
      </c>
      <c r="X8" s="71">
        <f>INDEX('REEDS calc'!$C$64:$AG$113,MATCH(About!$B$2,'REEDS calc'!$B$64:$B$113,0),MATCH(X$1,'REEDS calc'!$C$63:$AG$63,0))*SUMIFS('res v com'!$F$3:$F$52,'res v com'!$B$3:$B$52,About!$B$2)</f>
        <v>116.5513753011756</v>
      </c>
      <c r="Y8" s="71">
        <f>INDEX('REEDS calc'!$C$64:$AG$113,MATCH(About!$B$2,'REEDS calc'!$B$64:$B$113,0),MATCH(Y$1,'REEDS calc'!$C$63:$AG$63,0))*SUMIFS('res v com'!$F$3:$F$52,'res v com'!$B$3:$B$52,About!$B$2)</f>
        <v>117.89580860594104</v>
      </c>
      <c r="Z8" s="71">
        <f>INDEX('REEDS calc'!$C$64:$AG$113,MATCH(About!$B$2,'REEDS calc'!$B$64:$B$113,0),MATCH(Z$1,'REEDS calc'!$C$63:$AG$63,0))*SUMIFS('res v com'!$F$3:$F$52,'res v com'!$B$3:$B$52,About!$B$2)</f>
        <v>119.24024191070647</v>
      </c>
      <c r="AA8" s="71">
        <f>INDEX('REEDS calc'!$C$64:$AG$113,MATCH(About!$B$2,'REEDS calc'!$B$64:$B$113,0),MATCH(AA$1,'REEDS calc'!$C$63:$AG$63,0))*SUMIFS('res v com'!$F$3:$F$52,'res v com'!$B$3:$B$52,About!$B$2)</f>
        <v>121.49364741837937</v>
      </c>
      <c r="AB8" s="71">
        <f>INDEX('REEDS calc'!$C$64:$AG$113,MATCH(About!$B$2,'REEDS calc'!$B$64:$B$113,0),MATCH(AB$1,'REEDS calc'!$C$63:$AG$63,0))*SUMIFS('res v com'!$F$3:$F$52,'res v com'!$B$3:$B$52,About!$B$2)</f>
        <v>123.74705292605228</v>
      </c>
      <c r="AC8" s="71">
        <f>INDEX('REEDS calc'!$C$64:$AG$113,MATCH(About!$B$2,'REEDS calc'!$B$64:$B$113,0),MATCH(AC$1,'REEDS calc'!$C$63:$AG$63,0))*SUMIFS('res v com'!$F$3:$F$52,'res v com'!$B$3:$B$52,About!$B$2)</f>
        <v>125.77638621626427</v>
      </c>
      <c r="AD8" s="71">
        <f>INDEX('REEDS calc'!$C$64:$AG$113,MATCH(About!$B$2,'REEDS calc'!$B$64:$B$113,0),MATCH(AD$1,'REEDS calc'!$C$63:$AG$63,0))*SUMIFS('res v com'!$F$3:$F$52,'res v com'!$B$3:$B$52,About!$B$2)</f>
        <v>127.80571950647627</v>
      </c>
      <c r="AE8" s="71">
        <f>INDEX('REEDS calc'!$C$64:$AG$113,MATCH(About!$B$2,'REEDS calc'!$B$64:$B$113,0),MATCH(AE$1,'REEDS calc'!$C$63:$AG$63,0))*SUMIFS('res v com'!$F$3:$F$52,'res v com'!$B$3:$B$52,About!$B$2)</f>
        <v>129.72513057680177</v>
      </c>
      <c r="AF8" s="71">
        <f>INDEX('REEDS calc'!$C$64:$AG$113,MATCH(About!$B$2,'REEDS calc'!$B$64:$B$113,0),MATCH(AF$1,'REEDS calc'!$C$63:$AG$63,0))*SUMIFS('res v com'!$F$3:$F$52,'res v com'!$B$3:$B$52,About!$B$2)</f>
        <v>131.64454164712731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349.09442001849243</v>
      </c>
      <c r="C8" s="24">
        <f>'BDESC-rural-residential'!B8</f>
        <v>21.494136264408201</v>
      </c>
      <c r="D8" s="24">
        <f>'BDESC-commercial'!B8</f>
        <v>34.229625535280292</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2024-02-08T19:17:59Z</dcterms:modified>
</cp:coreProperties>
</file>