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V\elec\EIaE\"/>
    </mc:Choice>
  </mc:AlternateContent>
  <xr:revisionPtr revIDLastSave="0" documentId="8_{D3436B2A-0588-4113-AA7A-29226E70358B}"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J15" i="26" s="1"/>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J14"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N14" i="26" l="1"/>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B27" i="28"/>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B9" i="3"/>
  <c r="C9" i="3"/>
  <c r="C25" i="3"/>
  <c r="C21" i="3"/>
  <c r="AA125" i="28"/>
  <c r="AB119" i="28"/>
  <c r="AA134" i="28"/>
  <c r="AB121" i="28"/>
  <c r="AC116" i="28"/>
  <c r="AB133" i="28"/>
  <c r="AB132" i="28"/>
  <c r="AB130" i="28"/>
  <c r="AC117" i="28"/>
  <c r="AC120" i="28"/>
  <c r="AB126" i="28"/>
  <c r="AD114" i="28"/>
  <c r="AC128" i="28"/>
  <c r="AD118" i="28"/>
  <c r="AC127" i="28"/>
  <c r="AA129" i="28"/>
  <c r="AB115" i="28"/>
  <c r="AH11" i="26"/>
  <c r="AG14" i="26"/>
  <c r="AH10" i="26"/>
  <c r="Q54" i="25"/>
  <c r="R32" i="25" s="1"/>
  <c r="AA93" i="23"/>
  <c r="AB87" i="23"/>
  <c r="AA99" i="23"/>
  <c r="AB83" i="23"/>
  <c r="AA100" i="23"/>
  <c r="AA92" i="23"/>
  <c r="AB86" i="23"/>
  <c r="AD81" i="23"/>
  <c r="AC95" i="23"/>
  <c r="AB97" i="23"/>
  <c r="AC84" i="23"/>
  <c r="AA101" i="23"/>
  <c r="AB88" i="23"/>
  <c r="AA96" i="23"/>
  <c r="AB82" i="23"/>
  <c r="AD85" i="23"/>
  <c r="AC94" i="23"/>
  <c r="F30" i="28" l="1"/>
  <c r="F22" i="3" s="1"/>
  <c r="F33" i="28"/>
  <c r="F25" i="3" s="1"/>
  <c r="F25" i="28"/>
  <c r="F17" i="3" s="1"/>
  <c r="G5" i="28"/>
  <c r="F32" i="28"/>
  <c r="F24" i="3" s="1"/>
  <c r="F28" i="28"/>
  <c r="F20" i="3" s="1"/>
  <c r="F24" i="28"/>
  <c r="F16"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3" i="28"/>
  <c r="I15"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E4" i="23"/>
  <c r="E29" i="23"/>
  <c r="E8" i="23"/>
  <c r="E28" i="23"/>
  <c r="E21" i="23"/>
  <c r="E23" i="23"/>
  <c r="E43" i="23"/>
  <c r="E48" i="23"/>
  <c r="E52" i="23"/>
  <c r="E3" i="23"/>
  <c r="E42" i="23"/>
  <c r="E14" i="23"/>
  <c r="E11" i="23"/>
  <c r="E45" i="23"/>
  <c r="E44" i="23"/>
  <c r="E34" i="23"/>
  <c r="E37" i="23"/>
  <c r="E39" i="23"/>
  <c r="E30" i="23"/>
  <c r="E36" i="23"/>
  <c r="E17" i="23"/>
  <c r="E19" i="23"/>
  <c r="E38" i="23"/>
  <c r="E53" i="23"/>
  <c r="E46" i="23"/>
  <c r="E32" i="23"/>
  <c r="E15" i="23"/>
  <c r="E33" i="23"/>
  <c r="E35" i="23"/>
  <c r="E25" i="23"/>
  <c r="E41" i="23"/>
  <c r="E50" i="23"/>
  <c r="E20" i="23"/>
  <c r="E31" i="23"/>
  <c r="E49" i="23"/>
  <c r="P1253" i="22"/>
  <c r="H1253" i="22"/>
  <c r="M1252" i="22"/>
  <c r="R1251" i="22"/>
  <c r="J1251" i="22"/>
  <c r="O1250" i="22"/>
  <c r="G1250" i="22"/>
  <c r="L1249" i="22"/>
  <c r="Q1248" i="22"/>
  <c r="I1248" i="22"/>
  <c r="N1247" i="22"/>
  <c r="F1247" i="22"/>
  <c r="K1246" i="22"/>
  <c r="P1245" i="22"/>
  <c r="H1245" i="22"/>
  <c r="M1244" i="22"/>
  <c r="R1243" i="22"/>
  <c r="J1243" i="22"/>
  <c r="O1242" i="22"/>
  <c r="G1242" i="22"/>
  <c r="L1241" i="22"/>
  <c r="Q1240" i="22"/>
  <c r="I1240" i="22"/>
  <c r="N1239" i="22"/>
  <c r="F1239" i="22"/>
  <c r="O1253" i="22"/>
  <c r="G1253" i="22"/>
  <c r="L1252" i="22"/>
  <c r="Q1251" i="22"/>
  <c r="I1251" i="22"/>
  <c r="N1250" i="22"/>
  <c r="F1250" i="22"/>
  <c r="K1249" i="22"/>
  <c r="P1248" i="22"/>
  <c r="H1248" i="22"/>
  <c r="M1247" i="22"/>
  <c r="R1246" i="22"/>
  <c r="J1246" i="22"/>
  <c r="O1245" i="22"/>
  <c r="G1245" i="22"/>
  <c r="L1244" i="22"/>
  <c r="Q1243" i="22"/>
  <c r="I1243" i="22"/>
  <c r="N1242" i="22"/>
  <c r="F1242" i="22"/>
  <c r="K1241" i="22"/>
  <c r="P1240" i="22"/>
  <c r="H1240" i="22"/>
  <c r="M1239" i="22"/>
  <c r="N1253" i="22"/>
  <c r="F1253" i="22"/>
  <c r="K1252" i="22"/>
  <c r="P1251" i="22"/>
  <c r="H1251" i="22"/>
  <c r="M1250" i="22"/>
  <c r="R1249" i="22"/>
  <c r="J1249" i="22"/>
  <c r="O1248" i="22"/>
  <c r="G1248" i="22"/>
  <c r="L1247" i="22"/>
  <c r="Q1246" i="22"/>
  <c r="I1246" i="22"/>
  <c r="N1245" i="22"/>
  <c r="F1245" i="22"/>
  <c r="K1244" i="22"/>
  <c r="P1243"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R923" i="22"/>
  <c r="J923" i="22"/>
  <c r="O922" i="22"/>
  <c r="G922" i="22"/>
  <c r="L921" i="22"/>
  <c r="Q920" i="22"/>
  <c r="I920" i="22"/>
  <c r="N919" i="22"/>
  <c r="F919" i="22"/>
  <c r="K918" i="22"/>
  <c r="P917" i="22"/>
  <c r="H917" i="22"/>
  <c r="M916" i="22"/>
  <c r="R915" i="22"/>
  <c r="J915" i="22"/>
  <c r="O914" i="22"/>
  <c r="G914" i="22"/>
  <c r="L913" i="22"/>
  <c r="Q912" i="22"/>
  <c r="I912" i="22"/>
  <c r="N911" i="22"/>
  <c r="F911" i="22"/>
  <c r="K910" i="22"/>
  <c r="P909" i="22"/>
  <c r="H909" i="22"/>
  <c r="Q923" i="22"/>
  <c r="I923" i="22"/>
  <c r="N922" i="22"/>
  <c r="F922" i="22"/>
  <c r="K921" i="22"/>
  <c r="P920" i="22"/>
  <c r="H920" i="22"/>
  <c r="M919" i="22"/>
  <c r="R918" i="22"/>
  <c r="J918" i="22"/>
  <c r="O917" i="22"/>
  <c r="G917" i="22"/>
  <c r="L916" i="22"/>
  <c r="Q915" i="22"/>
  <c r="I915" i="22"/>
  <c r="N914" i="22"/>
  <c r="F914" i="22"/>
  <c r="K913" i="22"/>
  <c r="P912" i="22"/>
  <c r="H912" i="22"/>
  <c r="M911" i="22"/>
  <c r="R910" i="22"/>
  <c r="J910" i="22"/>
  <c r="O909" i="22"/>
  <c r="G909" i="22"/>
  <c r="P923" i="22"/>
  <c r="H923" i="22"/>
  <c r="M922" i="22"/>
  <c r="R921" i="22"/>
  <c r="J921" i="22"/>
  <c r="O920" i="22"/>
  <c r="G920" i="22"/>
  <c r="L919" i="22"/>
  <c r="Q918" i="22"/>
  <c r="I918" i="22"/>
  <c r="N917" i="22"/>
  <c r="F917" i="22"/>
  <c r="K916" i="22"/>
  <c r="P915" i="22"/>
  <c r="H915" i="22"/>
  <c r="M914" i="22"/>
  <c r="R913" i="22"/>
  <c r="J913" i="22"/>
  <c r="O912" i="22"/>
  <c r="G912" i="22"/>
  <c r="L911" i="22"/>
  <c r="Q910" i="22"/>
  <c r="I910" i="22"/>
  <c r="N909" i="22"/>
  <c r="F909" i="22"/>
  <c r="O923" i="22"/>
  <c r="G923" i="22"/>
  <c r="L922" i="22"/>
  <c r="Q921" i="22"/>
  <c r="I921" i="22"/>
  <c r="N920" i="22"/>
  <c r="F920" i="22"/>
  <c r="K919" i="22"/>
  <c r="P918" i="22"/>
  <c r="H918" i="22"/>
  <c r="M917" i="22"/>
  <c r="R916" i="22"/>
  <c r="J916" i="22"/>
  <c r="O915" i="22"/>
  <c r="G915" i="22"/>
  <c r="L914" i="22"/>
  <c r="Q913" i="22"/>
  <c r="I913" i="22"/>
  <c r="N912" i="22"/>
  <c r="F912" i="22"/>
  <c r="K911" i="22"/>
  <c r="P910" i="22"/>
  <c r="H910" i="22"/>
  <c r="M909" i="22"/>
  <c r="N923" i="22"/>
  <c r="F923" i="22"/>
  <c r="K922" i="22"/>
  <c r="P921" i="22"/>
  <c r="H921" i="22"/>
  <c r="M920" i="22"/>
  <c r="R919" i="22"/>
  <c r="J919" i="22"/>
  <c r="O918" i="22"/>
  <c r="G918" i="22"/>
  <c r="L917" i="22"/>
  <c r="Q916" i="22"/>
  <c r="I916" i="22"/>
  <c r="N915" i="22"/>
  <c r="F915" i="22"/>
  <c r="K914" i="22"/>
  <c r="P913" i="22"/>
  <c r="H913" i="22"/>
  <c r="M912" i="22"/>
  <c r="R911" i="22"/>
  <c r="J911" i="22"/>
  <c r="O910" i="22"/>
  <c r="G910" i="22"/>
  <c r="L909" i="22"/>
  <c r="M923" i="22"/>
  <c r="R922" i="22"/>
  <c r="J922" i="22"/>
  <c r="O921" i="22"/>
  <c r="G921" i="22"/>
  <c r="L920" i="22"/>
  <c r="Q919" i="22"/>
  <c r="I919" i="22"/>
  <c r="N918" i="22"/>
  <c r="F918" i="22"/>
  <c r="K917" i="22"/>
  <c r="P916" i="22"/>
  <c r="H916" i="22"/>
  <c r="M915" i="22"/>
  <c r="R914" i="22"/>
  <c r="J914" i="22"/>
  <c r="O913" i="22"/>
  <c r="G913" i="22"/>
  <c r="L912" i="22"/>
  <c r="Q911" i="22"/>
  <c r="I911" i="22"/>
  <c r="N910" i="22"/>
  <c r="F910" i="22"/>
  <c r="K909" i="22"/>
  <c r="L923" i="22"/>
  <c r="Q922" i="22"/>
  <c r="I922" i="22"/>
  <c r="N921" i="22"/>
  <c r="F921" i="22"/>
  <c r="K920" i="22"/>
  <c r="P919" i="22"/>
  <c r="H919" i="22"/>
  <c r="M918" i="22"/>
  <c r="R917" i="22"/>
  <c r="J917" i="22"/>
  <c r="O916" i="22"/>
  <c r="G916" i="22"/>
  <c r="L915" i="22"/>
  <c r="Q914" i="22"/>
  <c r="I914" i="22"/>
  <c r="N913" i="22"/>
  <c r="F913" i="22"/>
  <c r="K912" i="22"/>
  <c r="P911" i="22"/>
  <c r="H911" i="22"/>
  <c r="M910" i="22"/>
  <c r="R909" i="22"/>
  <c r="J909" i="22"/>
  <c r="K923" i="22"/>
  <c r="P922" i="22"/>
  <c r="H922" i="22"/>
  <c r="M921" i="22"/>
  <c r="R920" i="22"/>
  <c r="J920" i="22"/>
  <c r="O919" i="22"/>
  <c r="G919" i="22"/>
  <c r="L918" i="22"/>
  <c r="Q917" i="22"/>
  <c r="I917" i="22"/>
  <c r="N916" i="22"/>
  <c r="F916" i="22"/>
  <c r="K915" i="22"/>
  <c r="P914" i="22"/>
  <c r="H914" i="22"/>
  <c r="M913" i="22"/>
  <c r="R912" i="22"/>
  <c r="J912" i="22"/>
  <c r="O911" i="22"/>
  <c r="G911" i="22"/>
  <c r="L910" i="22"/>
  <c r="Q909" i="22"/>
  <c r="I909" i="22"/>
  <c r="P893" i="22"/>
  <c r="H893" i="22"/>
  <c r="M892" i="22"/>
  <c r="R891" i="22"/>
  <c r="J891" i="22"/>
  <c r="O890" i="22"/>
  <c r="G890" i="22"/>
  <c r="L889" i="22"/>
  <c r="Q888" i="22"/>
  <c r="I888" i="22"/>
  <c r="N887" i="22"/>
  <c r="F887" i="22"/>
  <c r="K886" i="22"/>
  <c r="P885" i="22"/>
  <c r="H885" i="22"/>
  <c r="M884" i="22"/>
  <c r="R883" i="22"/>
  <c r="J883" i="22"/>
  <c r="O882" i="22"/>
  <c r="G882" i="22"/>
  <c r="L881" i="22"/>
  <c r="Q880" i="22"/>
  <c r="I880" i="22"/>
  <c r="N879" i="22"/>
  <c r="F879" i="22"/>
  <c r="O893" i="22"/>
  <c r="G893" i="22"/>
  <c r="L892" i="22"/>
  <c r="Q891" i="22"/>
  <c r="I891" i="22"/>
  <c r="N890" i="22"/>
  <c r="F890" i="22"/>
  <c r="K889" i="22"/>
  <c r="P888" i="22"/>
  <c r="H888" i="22"/>
  <c r="M887" i="22"/>
  <c r="R886" i="22"/>
  <c r="J886" i="22"/>
  <c r="O885" i="22"/>
  <c r="G885" i="22"/>
  <c r="L884" i="22"/>
  <c r="Q883" i="22"/>
  <c r="I883" i="22"/>
  <c r="N882" i="22"/>
  <c r="F882" i="22"/>
  <c r="K881" i="22"/>
  <c r="P880" i="22"/>
  <c r="H880" i="22"/>
  <c r="M879" i="22"/>
  <c r="N893" i="22"/>
  <c r="F893" i="22"/>
  <c r="K892" i="22"/>
  <c r="P891" i="22"/>
  <c r="H891" i="22"/>
  <c r="M890" i="22"/>
  <c r="R889" i="22"/>
  <c r="J889" i="22"/>
  <c r="O888" i="22"/>
  <c r="G888" i="22"/>
  <c r="L887" i="22"/>
  <c r="Q886" i="22"/>
  <c r="I886" i="22"/>
  <c r="N885" i="22"/>
  <c r="F885" i="22"/>
  <c r="K884" i="22"/>
  <c r="P883" i="22"/>
  <c r="H883" i="22"/>
  <c r="M882" i="22"/>
  <c r="R881" i="22"/>
  <c r="J881" i="22"/>
  <c r="O880" i="22"/>
  <c r="G880" i="22"/>
  <c r="L879" i="22"/>
  <c r="M893" i="22"/>
  <c r="R892" i="22"/>
  <c r="J892" i="22"/>
  <c r="O891" i="22"/>
  <c r="G891" i="22"/>
  <c r="L890" i="22"/>
  <c r="Q889" i="22"/>
  <c r="I889" i="22"/>
  <c r="N888" i="22"/>
  <c r="F888" i="22"/>
  <c r="K887" i="22"/>
  <c r="P886" i="22"/>
  <c r="H886" i="22"/>
  <c r="M885" i="22"/>
  <c r="R884" i="22"/>
  <c r="J884" i="22"/>
  <c r="O883" i="22"/>
  <c r="G883" i="22"/>
  <c r="L882" i="22"/>
  <c r="Q881" i="22"/>
  <c r="I881" i="22"/>
  <c r="N880" i="22"/>
  <c r="F880" i="22"/>
  <c r="K879" i="22"/>
  <c r="L893" i="22"/>
  <c r="Q892" i="22"/>
  <c r="I892" i="22"/>
  <c r="N891" i="22"/>
  <c r="F891" i="22"/>
  <c r="K890" i="22"/>
  <c r="P889" i="22"/>
  <c r="H889" i="22"/>
  <c r="M888" i="22"/>
  <c r="R887" i="22"/>
  <c r="J887" i="22"/>
  <c r="O886" i="22"/>
  <c r="G886" i="22"/>
  <c r="L885" i="22"/>
  <c r="Q884" i="22"/>
  <c r="I884" i="22"/>
  <c r="N883" i="22"/>
  <c r="F883" i="22"/>
  <c r="K882" i="22"/>
  <c r="P881" i="22"/>
  <c r="H881" i="22"/>
  <c r="M880" i="22"/>
  <c r="R879" i="22"/>
  <c r="J879" i="22"/>
  <c r="K893" i="22"/>
  <c r="P892" i="22"/>
  <c r="H892" i="22"/>
  <c r="M891" i="22"/>
  <c r="R890" i="22"/>
  <c r="J890" i="22"/>
  <c r="O889" i="22"/>
  <c r="G889" i="22"/>
  <c r="L888" i="22"/>
  <c r="Q887" i="22"/>
  <c r="I887" i="22"/>
  <c r="N886" i="22"/>
  <c r="F886" i="22"/>
  <c r="K885" i="22"/>
  <c r="P884" i="22"/>
  <c r="H884" i="22"/>
  <c r="M883" i="22"/>
  <c r="R882" i="22"/>
  <c r="J882" i="22"/>
  <c r="O881" i="22"/>
  <c r="G881" i="22"/>
  <c r="L880" i="22"/>
  <c r="Q879" i="22"/>
  <c r="I879" i="22"/>
  <c r="R893" i="22"/>
  <c r="J893" i="22"/>
  <c r="O892" i="22"/>
  <c r="G892" i="22"/>
  <c r="L891" i="22"/>
  <c r="Q890" i="22"/>
  <c r="I890" i="22"/>
  <c r="N889" i="22"/>
  <c r="F889" i="22"/>
  <c r="K888" i="22"/>
  <c r="P887" i="22"/>
  <c r="H887" i="22"/>
  <c r="M886" i="22"/>
  <c r="R885" i="22"/>
  <c r="J885" i="22"/>
  <c r="O884" i="22"/>
  <c r="G884" i="22"/>
  <c r="L883" i="22"/>
  <c r="Q882" i="22"/>
  <c r="I882" i="22"/>
  <c r="N881" i="22"/>
  <c r="F881" i="22"/>
  <c r="K880" i="22"/>
  <c r="P879" i="22"/>
  <c r="H879" i="22"/>
  <c r="Q893" i="22"/>
  <c r="I893" i="22"/>
  <c r="N892" i="22"/>
  <c r="F892" i="22"/>
  <c r="K891" i="22"/>
  <c r="P890" i="22"/>
  <c r="H890" i="22"/>
  <c r="M889" i="22"/>
  <c r="R888" i="22"/>
  <c r="J888" i="22"/>
  <c r="O887" i="22"/>
  <c r="G887" i="22"/>
  <c r="L886" i="22"/>
  <c r="Q885" i="22"/>
  <c r="I885" i="22"/>
  <c r="N884" i="22"/>
  <c r="F884" i="22"/>
  <c r="K883" i="22"/>
  <c r="P882" i="22"/>
  <c r="H882" i="22"/>
  <c r="M881" i="22"/>
  <c r="R880" i="22"/>
  <c r="J880" i="22"/>
  <c r="O879" i="22"/>
  <c r="G879"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G772" i="22"/>
  <c r="Q980" i="22"/>
  <c r="F977" i="22"/>
  <c r="I981" i="22"/>
  <c r="H981" i="22"/>
  <c r="O976" i="22"/>
  <c r="R980" i="22"/>
  <c r="O970" i="22"/>
  <c r="M971" i="22"/>
  <c r="G972" i="22"/>
  <c r="O1087" i="22"/>
  <c r="K1081" i="22"/>
  <c r="Q1086" i="22"/>
  <c r="K1087" i="22"/>
  <c r="N1086" i="22"/>
  <c r="O1081" i="22"/>
  <c r="I1082" i="22"/>
  <c r="J1075" i="22"/>
  <c r="I1075" i="22"/>
  <c r="L107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G1006" i="22"/>
  <c r="H1001" i="22"/>
  <c r="F1006" i="22"/>
  <c r="F1012" i="22"/>
  <c r="G1007" i="22"/>
  <c r="M1012" i="22"/>
  <c r="I1003" i="22"/>
  <c r="F1013" i="22"/>
  <c r="H1003"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N1043" i="22"/>
  <c r="F1043" i="22"/>
  <c r="K1042" i="22"/>
  <c r="P1041" i="22"/>
  <c r="H1041" i="22"/>
  <c r="M1040" i="22"/>
  <c r="R1039" i="22"/>
  <c r="J1039" i="22"/>
  <c r="O1038" i="22"/>
  <c r="G1038" i="22"/>
  <c r="L1037" i="22"/>
  <c r="Q1036" i="22"/>
  <c r="I1036" i="22"/>
  <c r="N1035" i="22"/>
  <c r="F1035" i="22"/>
  <c r="K1034" i="22"/>
  <c r="P1033" i="22"/>
  <c r="H1033" i="22"/>
  <c r="M1032" i="22"/>
  <c r="R1031" i="22"/>
  <c r="J1031" i="22"/>
  <c r="O1030" i="22"/>
  <c r="G1030" i="22"/>
  <c r="L1029" i="22"/>
  <c r="M1043" i="22"/>
  <c r="R1042" i="22"/>
  <c r="J1042" i="22"/>
  <c r="O1041" i="22"/>
  <c r="G1041" i="22"/>
  <c r="L1040" i="22"/>
  <c r="Q1039" i="22"/>
  <c r="I1039" i="22"/>
  <c r="N1038" i="22"/>
  <c r="F1038" i="22"/>
  <c r="K1037" i="22"/>
  <c r="P1036" i="22"/>
  <c r="H1036" i="22"/>
  <c r="M1035" i="22"/>
  <c r="R1034" i="22"/>
  <c r="J1034" i="22"/>
  <c r="O1033" i="22"/>
  <c r="G1033" i="22"/>
  <c r="L1032" i="22"/>
  <c r="Q1031" i="22"/>
  <c r="I1031" i="22"/>
  <c r="N1030" i="22"/>
  <c r="F1030" i="22"/>
  <c r="K1029" i="22"/>
  <c r="L1043" i="22"/>
  <c r="Q1042" i="22"/>
  <c r="I1042" i="22"/>
  <c r="N1041" i="22"/>
  <c r="F1041" i="22"/>
  <c r="K1040" i="22"/>
  <c r="P1039" i="22"/>
  <c r="H1039" i="22"/>
  <c r="M1038" i="22"/>
  <c r="R1037" i="22"/>
  <c r="J1037" i="22"/>
  <c r="O1036" i="22"/>
  <c r="G1036" i="22"/>
  <c r="L1035" i="22"/>
  <c r="Q1034" i="22"/>
  <c r="I1034" i="22"/>
  <c r="N1033" i="22"/>
  <c r="F1033" i="22"/>
  <c r="K1032" i="22"/>
  <c r="P1031" i="22"/>
  <c r="H1031" i="22"/>
  <c r="M1030" i="22"/>
  <c r="R1029" i="22"/>
  <c r="J1029" i="22"/>
  <c r="K1043" i="22"/>
  <c r="P1042" i="22"/>
  <c r="H1042" i="22"/>
  <c r="M1041" i="22"/>
  <c r="R1040" i="22"/>
  <c r="J1040" i="22"/>
  <c r="O1039" i="22"/>
  <c r="G1039" i="22"/>
  <c r="L1038" i="22"/>
  <c r="Q1037" i="22"/>
  <c r="I1037" i="22"/>
  <c r="N1036" i="22"/>
  <c r="F1036" i="22"/>
  <c r="K1035" i="22"/>
  <c r="P1034" i="22"/>
  <c r="H1034" i="22"/>
  <c r="M1033" i="22"/>
  <c r="R1032" i="22"/>
  <c r="J1032" i="22"/>
  <c r="O1031" i="22"/>
  <c r="G1031" i="22"/>
  <c r="L1030" i="22"/>
  <c r="Q1029" i="22"/>
  <c r="I1029" i="22"/>
  <c r="R1043" i="22"/>
  <c r="J1043" i="22"/>
  <c r="O1042" i="22"/>
  <c r="G1042" i="22"/>
  <c r="L1041" i="22"/>
  <c r="Q1040" i="22"/>
  <c r="I1040" i="22"/>
  <c r="N1039" i="22"/>
  <c r="F1039" i="22"/>
  <c r="K1038" i="22"/>
  <c r="P1037" i="22"/>
  <c r="H1037" i="22"/>
  <c r="M1036" i="22"/>
  <c r="R1035" i="22"/>
  <c r="J1035" i="22"/>
  <c r="O1034" i="22"/>
  <c r="G1034" i="22"/>
  <c r="L1033" i="22"/>
  <c r="Q1032" i="22"/>
  <c r="I1032" i="22"/>
  <c r="N1031" i="22"/>
  <c r="F1031" i="22"/>
  <c r="K1030" i="22"/>
  <c r="P1029" i="22"/>
  <c r="H1029" i="22"/>
  <c r="Q1043" i="22"/>
  <c r="I1043" i="22"/>
  <c r="N1042" i="22"/>
  <c r="F1042" i="22"/>
  <c r="K1041" i="22"/>
  <c r="P1040" i="22"/>
  <c r="H1040" i="22"/>
  <c r="M1039" i="22"/>
  <c r="R1038" i="22"/>
  <c r="J1038" i="22"/>
  <c r="O1037" i="22"/>
  <c r="G1037" i="22"/>
  <c r="L1036" i="22"/>
  <c r="Q1035" i="22"/>
  <c r="I1035" i="22"/>
  <c r="N1034" i="22"/>
  <c r="F1034" i="22"/>
  <c r="K1033" i="22"/>
  <c r="P1032" i="22"/>
  <c r="H1032" i="22"/>
  <c r="M1031" i="22"/>
  <c r="R1030" i="22"/>
  <c r="J1030" i="22"/>
  <c r="O1029" i="22"/>
  <c r="G1029" i="22"/>
  <c r="P1043" i="22"/>
  <c r="H1043" i="22"/>
  <c r="M1042" i="22"/>
  <c r="R1041" i="22"/>
  <c r="J1041" i="22"/>
  <c r="O1040" i="22"/>
  <c r="G1040" i="22"/>
  <c r="L1039" i="22"/>
  <c r="Q1038" i="22"/>
  <c r="I1038" i="22"/>
  <c r="N1037" i="22"/>
  <c r="F1037" i="22"/>
  <c r="K1036" i="22"/>
  <c r="P1035" i="22"/>
  <c r="H1035" i="22"/>
  <c r="M1034" i="22"/>
  <c r="R1033" i="22"/>
  <c r="J1033" i="22"/>
  <c r="O1032" i="22"/>
  <c r="G1032" i="22"/>
  <c r="L1031" i="22"/>
  <c r="Q1030" i="22"/>
  <c r="I1030" i="22"/>
  <c r="N1029" i="22"/>
  <c r="F1029" i="22"/>
  <c r="O1043" i="22"/>
  <c r="G1043" i="22"/>
  <c r="L1042" i="22"/>
  <c r="Q1041" i="22"/>
  <c r="I1041" i="22"/>
  <c r="N1040" i="22"/>
  <c r="F1040" i="22"/>
  <c r="K1039" i="22"/>
  <c r="P1038" i="22"/>
  <c r="H1038" i="22"/>
  <c r="M1037" i="22"/>
  <c r="R1036" i="22"/>
  <c r="J1036" i="22"/>
  <c r="O1035" i="22"/>
  <c r="G1035" i="22"/>
  <c r="L1034" i="22"/>
  <c r="Q1033" i="22"/>
  <c r="I1033" i="22"/>
  <c r="N1032" i="22"/>
  <c r="F1032" i="22"/>
  <c r="K1031" i="22"/>
  <c r="P1030" i="22"/>
  <c r="H1030" i="22"/>
  <c r="M1029"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K1163" i="22"/>
  <c r="P1162" i="22"/>
  <c r="H1162" i="22"/>
  <c r="M1161" i="22"/>
  <c r="R1160" i="22"/>
  <c r="J1160" i="22"/>
  <c r="O1159" i="22"/>
  <c r="G1159" i="22"/>
  <c r="L1158" i="22"/>
  <c r="Q1157" i="22"/>
  <c r="I1157" i="22"/>
  <c r="N1156" i="22"/>
  <c r="F1156" i="22"/>
  <c r="K1155" i="22"/>
  <c r="P1154" i="22"/>
  <c r="H1154" i="22"/>
  <c r="M1153" i="22"/>
  <c r="R1152" i="22"/>
  <c r="J1152" i="22"/>
  <c r="O1151" i="22"/>
  <c r="G1151" i="22"/>
  <c r="L1150" i="22"/>
  <c r="Q1149" i="22"/>
  <c r="I1149" i="22"/>
  <c r="R1163" i="22"/>
  <c r="J1163" i="22"/>
  <c r="O1162" i="22"/>
  <c r="G1162" i="22"/>
  <c r="L1161" i="22"/>
  <c r="Q1160" i="22"/>
  <c r="I1160" i="22"/>
  <c r="N1159" i="22"/>
  <c r="F1159" i="22"/>
  <c r="K1158" i="22"/>
  <c r="P1157" i="22"/>
  <c r="H1157" i="22"/>
  <c r="M1156" i="22"/>
  <c r="R1155" i="22"/>
  <c r="J1155" i="22"/>
  <c r="O1154" i="22"/>
  <c r="G1154" i="22"/>
  <c r="L1153" i="22"/>
  <c r="Q1152" i="22"/>
  <c r="I1152" i="22"/>
  <c r="N1151" i="22"/>
  <c r="F1151" i="22"/>
  <c r="K1150" i="22"/>
  <c r="P1149" i="22"/>
  <c r="H1149" i="22"/>
  <c r="Q1163" i="22"/>
  <c r="I1163" i="22"/>
  <c r="N1162" i="22"/>
  <c r="F1162" i="22"/>
  <c r="K1161" i="22"/>
  <c r="P1160" i="22"/>
  <c r="H1160" i="22"/>
  <c r="M1159" i="22"/>
  <c r="R1158" i="22"/>
  <c r="J1158" i="22"/>
  <c r="O1157" i="22"/>
  <c r="G1157" i="22"/>
  <c r="L1156" i="22"/>
  <c r="Q1155" i="22"/>
  <c r="I1155" i="22"/>
  <c r="N1154" i="22"/>
  <c r="F1154" i="22"/>
  <c r="K1153" i="22"/>
  <c r="P1152" i="22"/>
  <c r="H1152" i="22"/>
  <c r="M1151" i="22"/>
  <c r="R1150" i="22"/>
  <c r="J1150" i="22"/>
  <c r="O1149" i="22"/>
  <c r="G1149" i="22"/>
  <c r="P1163" i="22"/>
  <c r="H1163" i="22"/>
  <c r="M1162" i="22"/>
  <c r="R1161" i="22"/>
  <c r="J1161" i="22"/>
  <c r="O1160" i="22"/>
  <c r="G1160" i="22"/>
  <c r="L1159" i="22"/>
  <c r="Q1158" i="22"/>
  <c r="I1158" i="22"/>
  <c r="N1157" i="22"/>
  <c r="F1157" i="22"/>
  <c r="K1156" i="22"/>
  <c r="P1155" i="22"/>
  <c r="H1155" i="22"/>
  <c r="M1154" i="22"/>
  <c r="R1153" i="22"/>
  <c r="J1153" i="22"/>
  <c r="O1152" i="22"/>
  <c r="G1152" i="22"/>
  <c r="L1151" i="22"/>
  <c r="Q1150" i="22"/>
  <c r="I1150" i="22"/>
  <c r="N1149" i="22"/>
  <c r="F1149" i="22"/>
  <c r="O1163" i="22"/>
  <c r="G1163" i="22"/>
  <c r="L1162" i="22"/>
  <c r="Q1161" i="22"/>
  <c r="I1161" i="22"/>
  <c r="N1160" i="22"/>
  <c r="F1160" i="22"/>
  <c r="K1159" i="22"/>
  <c r="P1158" i="22"/>
  <c r="H1158" i="22"/>
  <c r="M1157" i="22"/>
  <c r="R1156" i="22"/>
  <c r="J1156" i="22"/>
  <c r="O1155" i="22"/>
  <c r="G1155" i="22"/>
  <c r="L1154" i="22"/>
  <c r="Q1153" i="22"/>
  <c r="I1153" i="22"/>
  <c r="N1152" i="22"/>
  <c r="F1152" i="22"/>
  <c r="K1151" i="22"/>
  <c r="P1150" i="22"/>
  <c r="H1150" i="22"/>
  <c r="M1149" i="22"/>
  <c r="N1163" i="22"/>
  <c r="F1163" i="22"/>
  <c r="K1162" i="22"/>
  <c r="P1161" i="22"/>
  <c r="H1161" i="22"/>
  <c r="M1160" i="22"/>
  <c r="R1159" i="22"/>
  <c r="J1159" i="22"/>
  <c r="O1158" i="22"/>
  <c r="G1158" i="22"/>
  <c r="L1157" i="22"/>
  <c r="Q1156" i="22"/>
  <c r="I1156" i="22"/>
  <c r="N1155" i="22"/>
  <c r="F1155" i="22"/>
  <c r="K1154" i="22"/>
  <c r="P1153" i="22"/>
  <c r="H1153" i="22"/>
  <c r="M1152" i="22"/>
  <c r="R1151" i="22"/>
  <c r="J1151" i="22"/>
  <c r="O1150" i="22"/>
  <c r="G1150" i="22"/>
  <c r="L1149" i="22"/>
  <c r="M1163" i="22"/>
  <c r="R1162" i="22"/>
  <c r="J1162" i="22"/>
  <c r="O1161" i="22"/>
  <c r="G1161" i="22"/>
  <c r="L1160" i="22"/>
  <c r="Q1159" i="22"/>
  <c r="I1159" i="22"/>
  <c r="N1158" i="22"/>
  <c r="F1158" i="22"/>
  <c r="K1157" i="22"/>
  <c r="P1156" i="22"/>
  <c r="H1156" i="22"/>
  <c r="M1155" i="22"/>
  <c r="R1154" i="22"/>
  <c r="J1154" i="22"/>
  <c r="O1153" i="22"/>
  <c r="G1153" i="22"/>
  <c r="L1152" i="22"/>
  <c r="Q1151" i="22"/>
  <c r="I1151" i="22"/>
  <c r="N1150" i="22"/>
  <c r="F1150" i="22"/>
  <c r="K1149" i="22"/>
  <c r="L1163" i="22"/>
  <c r="Q1162" i="22"/>
  <c r="I1162" i="22"/>
  <c r="N1161" i="22"/>
  <c r="F1161" i="22"/>
  <c r="K1160" i="22"/>
  <c r="P1159" i="22"/>
  <c r="H1159" i="22"/>
  <c r="M1158" i="22"/>
  <c r="R1157" i="22"/>
  <c r="J1157" i="22"/>
  <c r="O1156" i="22"/>
  <c r="G1156" i="22"/>
  <c r="L1155" i="22"/>
  <c r="Q1154" i="22"/>
  <c r="I1154" i="22"/>
  <c r="N1153" i="22"/>
  <c r="F1153" i="22"/>
  <c r="K1152" i="22"/>
  <c r="P1151" i="22"/>
  <c r="H1151" i="22"/>
  <c r="M1150" i="22"/>
  <c r="R1149" i="22"/>
  <c r="J1149"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N1373" i="22"/>
  <c r="F1373" i="22"/>
  <c r="K1372" i="22"/>
  <c r="P1371" i="22"/>
  <c r="H1371" i="22"/>
  <c r="M1370" i="22"/>
  <c r="R1369" i="22"/>
  <c r="J1369" i="22"/>
  <c r="O1368" i="22"/>
  <c r="G1368" i="22"/>
  <c r="L1367" i="22"/>
  <c r="Q1366" i="22"/>
  <c r="I1366" i="22"/>
  <c r="N1365" i="22"/>
  <c r="F1365" i="22"/>
  <c r="K1364" i="22"/>
  <c r="P1363" i="22"/>
  <c r="H1363" i="22"/>
  <c r="M1373" i="22"/>
  <c r="R1372" i="22"/>
  <c r="J1372" i="22"/>
  <c r="O1371" i="22"/>
  <c r="G1371" i="22"/>
  <c r="L1370" i="22"/>
  <c r="Q1369" i="22"/>
  <c r="I1369" i="22"/>
  <c r="N1368" i="22"/>
  <c r="F1368" i="22"/>
  <c r="K1367" i="22"/>
  <c r="P1366" i="22"/>
  <c r="H1366" i="22"/>
  <c r="M1365" i="22"/>
  <c r="R1364" i="22"/>
  <c r="J1364" i="22"/>
  <c r="O1363" i="22"/>
  <c r="G1363" i="22"/>
  <c r="L1362" i="22"/>
  <c r="Q1361" i="22"/>
  <c r="I1361" i="22"/>
  <c r="N1360" i="22"/>
  <c r="L1373" i="22"/>
  <c r="Q1372" i="22"/>
  <c r="I1372" i="22"/>
  <c r="N1371" i="22"/>
  <c r="F1371" i="22"/>
  <c r="K1370" i="22"/>
  <c r="P1369" i="22"/>
  <c r="H1369" i="22"/>
  <c r="M1368" i="22"/>
  <c r="R1367" i="22"/>
  <c r="J1367" i="22"/>
  <c r="O1366" i="22"/>
  <c r="G1366" i="22"/>
  <c r="L1365" i="22"/>
  <c r="Q1364" i="22"/>
  <c r="I1364" i="22"/>
  <c r="N1363" i="22"/>
  <c r="F1363" i="22"/>
  <c r="K1373" i="22"/>
  <c r="P1372" i="22"/>
  <c r="H1372" i="22"/>
  <c r="M1371" i="22"/>
  <c r="R1370" i="22"/>
  <c r="J1370" i="22"/>
  <c r="O1369" i="22"/>
  <c r="G1369" i="22"/>
  <c r="L1368" i="22"/>
  <c r="Q1367" i="22"/>
  <c r="I1367" i="22"/>
  <c r="N1366" i="22"/>
  <c r="F1366" i="22"/>
  <c r="K1365" i="22"/>
  <c r="P1364" i="22"/>
  <c r="H1364" i="22"/>
  <c r="M1363" i="22"/>
  <c r="R1362" i="22"/>
  <c r="R1373" i="22"/>
  <c r="J1373" i="22"/>
  <c r="O1372" i="22"/>
  <c r="G1372" i="22"/>
  <c r="L1371" i="22"/>
  <c r="Q1370" i="22"/>
  <c r="I1370" i="22"/>
  <c r="N1369" i="22"/>
  <c r="F1369" i="22"/>
  <c r="K1368" i="22"/>
  <c r="P1367" i="22"/>
  <c r="H1367" i="22"/>
  <c r="M1366" i="22"/>
  <c r="R1365" i="22"/>
  <c r="J1365" i="22"/>
  <c r="O1364" i="22"/>
  <c r="G1364" i="22"/>
  <c r="P1373" i="22"/>
  <c r="H1373" i="22"/>
  <c r="M1372" i="22"/>
  <c r="R1371" i="22"/>
  <c r="J1371" i="22"/>
  <c r="O1370" i="22"/>
  <c r="G1370" i="22"/>
  <c r="L1369" i="22"/>
  <c r="Q1368" i="22"/>
  <c r="I1368" i="22"/>
  <c r="N1367" i="22"/>
  <c r="F1367" i="22"/>
  <c r="K1366" i="22"/>
  <c r="P1365" i="22"/>
  <c r="H1365" i="22"/>
  <c r="M1364" i="22"/>
  <c r="R1363" i="22"/>
  <c r="J1363" i="22"/>
  <c r="O1362" i="22"/>
  <c r="G1362" i="22"/>
  <c r="L1361" i="22"/>
  <c r="Q1360" i="22"/>
  <c r="I1360" i="22"/>
  <c r="N1359" i="22"/>
  <c r="L1372" i="22"/>
  <c r="F1370" i="22"/>
  <c r="M1367" i="22"/>
  <c r="G1365" i="22"/>
  <c r="Q1362" i="22"/>
  <c r="F1362" i="22"/>
  <c r="H1361" i="22"/>
  <c r="K1360" i="22"/>
  <c r="O1359" i="22"/>
  <c r="F1359" i="22"/>
  <c r="F1372" i="22"/>
  <c r="M1369" i="22"/>
  <c r="G1367" i="22"/>
  <c r="N1364" i="22"/>
  <c r="P1362" i="22"/>
  <c r="R1361" i="22"/>
  <c r="G1361" i="22"/>
  <c r="J1360" i="22"/>
  <c r="M1359" i="22"/>
  <c r="Q1371" i="22"/>
  <c r="K1369" i="22"/>
  <c r="R1366" i="22"/>
  <c r="L1364" i="22"/>
  <c r="N1362" i="22"/>
  <c r="P1361" i="22"/>
  <c r="F1361" i="22"/>
  <c r="H1360" i="22"/>
  <c r="L1359" i="22"/>
  <c r="Q1373" i="22"/>
  <c r="K1371" i="22"/>
  <c r="R1368" i="22"/>
  <c r="L1366" i="22"/>
  <c r="F1364" i="22"/>
  <c r="M1362" i="22"/>
  <c r="O1361" i="22"/>
  <c r="R1360" i="22"/>
  <c r="G1360" i="22"/>
  <c r="K1359" i="22"/>
  <c r="O1373" i="22"/>
  <c r="I1371" i="22"/>
  <c r="P1368" i="22"/>
  <c r="J1366" i="22"/>
  <c r="Q1363" i="22"/>
  <c r="K1362" i="22"/>
  <c r="N1361" i="22"/>
  <c r="P1360" i="22"/>
  <c r="F1360" i="22"/>
  <c r="J1359" i="22"/>
  <c r="G1373" i="22"/>
  <c r="N1370" i="22"/>
  <c r="H1368" i="22"/>
  <c r="O1365" i="22"/>
  <c r="K1363" i="22"/>
  <c r="I1362" i="22"/>
  <c r="K1361" i="22"/>
  <c r="M1360" i="22"/>
  <c r="Q1359" i="22"/>
  <c r="H1359" i="22"/>
  <c r="N1372" i="22"/>
  <c r="H1370" i="22"/>
  <c r="O1367" i="22"/>
  <c r="I1365" i="22"/>
  <c r="I1363" i="22"/>
  <c r="H1362" i="22"/>
  <c r="J1361" i="22"/>
  <c r="L1360" i="22"/>
  <c r="P1359" i="22"/>
  <c r="G1359" i="22"/>
  <c r="O1360" i="22"/>
  <c r="I1373" i="22"/>
  <c r="R1359" i="22"/>
  <c r="P1370" i="22"/>
  <c r="I1359" i="22"/>
  <c r="J1368" i="22"/>
  <c r="Q1365" i="22"/>
  <c r="J1362" i="22"/>
  <c r="M1361" i="22"/>
  <c r="L1363"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H1448" i="22"/>
  <c r="M1447" i="22"/>
  <c r="R1446" i="22"/>
  <c r="J1446" i="22"/>
  <c r="O1445" i="22"/>
  <c r="G1445" i="22"/>
  <c r="L1444" i="22"/>
  <c r="Q1443" i="22"/>
  <c r="I1443" i="22"/>
  <c r="N1442" i="22"/>
  <c r="F1442" i="22"/>
  <c r="K1441" i="22"/>
  <c r="P1440" i="22"/>
  <c r="H1440" i="22"/>
  <c r="M1439" i="22"/>
  <c r="R1438" i="22"/>
  <c r="J1438" i="22"/>
  <c r="O1437" i="22"/>
  <c r="G1437" i="22"/>
  <c r="L1436" i="22"/>
  <c r="Q1435" i="22"/>
  <c r="I1435" i="22"/>
  <c r="N1434" i="22"/>
  <c r="F1434" i="22"/>
  <c r="O1448" i="22"/>
  <c r="G1448" i="22"/>
  <c r="L1447" i="22"/>
  <c r="Q1446" i="22"/>
  <c r="I1446" i="22"/>
  <c r="N1445" i="22"/>
  <c r="F1445" i="22"/>
  <c r="K1444" i="22"/>
  <c r="P1443" i="22"/>
  <c r="H1443" i="22"/>
  <c r="M1442" i="22"/>
  <c r="R1441" i="22"/>
  <c r="J1441" i="22"/>
  <c r="O1440" i="22"/>
  <c r="G1440" i="22"/>
  <c r="L1439" i="22"/>
  <c r="Q1438" i="22"/>
  <c r="I1438" i="22"/>
  <c r="N1437" i="22"/>
  <c r="F1437" i="22"/>
  <c r="K1436" i="22"/>
  <c r="P1435" i="22"/>
  <c r="H1435" i="22"/>
  <c r="M1434" i="22"/>
  <c r="N1448" i="22"/>
  <c r="F1448" i="22"/>
  <c r="K1447" i="22"/>
  <c r="P1446" i="22"/>
  <c r="H1446" i="22"/>
  <c r="M1445" i="22"/>
  <c r="R1444" i="22"/>
  <c r="J1444" i="22"/>
  <c r="O1443" i="22"/>
  <c r="G1443" i="22"/>
  <c r="L1442" i="22"/>
  <c r="Q1441" i="22"/>
  <c r="I1441" i="22"/>
  <c r="N1440" i="22"/>
  <c r="F1440" i="22"/>
  <c r="K1439" i="22"/>
  <c r="P1438" i="22"/>
  <c r="H1438" i="22"/>
  <c r="M1437" i="22"/>
  <c r="R1436" i="22"/>
  <c r="J1436" i="22"/>
  <c r="O1435" i="22"/>
  <c r="G1435" i="22"/>
  <c r="L1434" i="22"/>
  <c r="M1448" i="22"/>
  <c r="R1447" i="22"/>
  <c r="J1447" i="22"/>
  <c r="O1446" i="22"/>
  <c r="G1446" i="22"/>
  <c r="L1445" i="22"/>
  <c r="Q1444" i="22"/>
  <c r="I1444" i="22"/>
  <c r="N1443" i="22"/>
  <c r="F1443" i="22"/>
  <c r="K1442" i="22"/>
  <c r="P1441" i="22"/>
  <c r="H1441" i="22"/>
  <c r="M1440" i="22"/>
  <c r="R1439" i="22"/>
  <c r="J1439" i="22"/>
  <c r="O1438" i="22"/>
  <c r="G1438" i="22"/>
  <c r="L1437" i="22"/>
  <c r="Q1436" i="22"/>
  <c r="I1436" i="22"/>
  <c r="N1435" i="22"/>
  <c r="F1435" i="22"/>
  <c r="K1434" i="22"/>
  <c r="L1448" i="22"/>
  <c r="Q1447" i="22"/>
  <c r="I1447" i="22"/>
  <c r="N1446" i="22"/>
  <c r="F1446" i="22"/>
  <c r="K1445" i="22"/>
  <c r="P1444" i="22"/>
  <c r="H1444" i="22"/>
  <c r="M1443" i="22"/>
  <c r="R1442" i="22"/>
  <c r="J1442" i="22"/>
  <c r="O1441" i="22"/>
  <c r="G1441" i="22"/>
  <c r="L1440" i="22"/>
  <c r="Q1439" i="22"/>
  <c r="I1439" i="22"/>
  <c r="N1438" i="22"/>
  <c r="F1438" i="22"/>
  <c r="K1437" i="22"/>
  <c r="P1436" i="22"/>
  <c r="H1436" i="22"/>
  <c r="M1435" i="22"/>
  <c r="R1434" i="22"/>
  <c r="J1434" i="22"/>
  <c r="R1448" i="22"/>
  <c r="J1448" i="22"/>
  <c r="O1447" i="22"/>
  <c r="G1447" i="22"/>
  <c r="L1446" i="22"/>
  <c r="Q1445" i="22"/>
  <c r="I1445" i="22"/>
  <c r="N1444" i="22"/>
  <c r="F1444" i="22"/>
  <c r="K1443" i="22"/>
  <c r="P1442" i="22"/>
  <c r="H1442" i="22"/>
  <c r="M1441" i="22"/>
  <c r="R1440" i="22"/>
  <c r="J1440" i="22"/>
  <c r="O1439" i="22"/>
  <c r="G1439" i="22"/>
  <c r="L1438" i="22"/>
  <c r="Q1437" i="22"/>
  <c r="I1437" i="22"/>
  <c r="N1436" i="22"/>
  <c r="F1436" i="22"/>
  <c r="K1435" i="22"/>
  <c r="P1434" i="22"/>
  <c r="H1434" i="22"/>
  <c r="Q1448" i="22"/>
  <c r="I1448" i="22"/>
  <c r="N1447" i="22"/>
  <c r="F1447" i="22"/>
  <c r="K1446" i="22"/>
  <c r="P1445" i="22"/>
  <c r="H1445" i="22"/>
  <c r="M1444" i="22"/>
  <c r="R1443" i="22"/>
  <c r="J1443" i="22"/>
  <c r="O1442" i="22"/>
  <c r="G1442" i="22"/>
  <c r="L1441" i="22"/>
  <c r="Q1440" i="22"/>
  <c r="I1440" i="22"/>
  <c r="N1439" i="22"/>
  <c r="F1439" i="22"/>
  <c r="K1438" i="22"/>
  <c r="P1437" i="22"/>
  <c r="H1437" i="22"/>
  <c r="M1436" i="22"/>
  <c r="R1435" i="22"/>
  <c r="J1435" i="22"/>
  <c r="O1434" i="22"/>
  <c r="G1434" i="22"/>
  <c r="H1447" i="22"/>
  <c r="I1442" i="22"/>
  <c r="J1437" i="22"/>
  <c r="M1446" i="22"/>
  <c r="N1441" i="22"/>
  <c r="O1436" i="22"/>
  <c r="R1445" i="22"/>
  <c r="F1441" i="22"/>
  <c r="G1436" i="22"/>
  <c r="J1445" i="22"/>
  <c r="K1440" i="22"/>
  <c r="L1435" i="22"/>
  <c r="O1444" i="22"/>
  <c r="P1439" i="22"/>
  <c r="Q1434" i="22"/>
  <c r="K1448" i="22"/>
  <c r="L1443" i="22"/>
  <c r="M1438" i="22"/>
  <c r="P1447" i="22"/>
  <c r="Q1442" i="22"/>
  <c r="R1437" i="22"/>
  <c r="G1444" i="22"/>
  <c r="I1434" i="22"/>
  <c r="H1439"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N1132" i="22"/>
  <c r="F1132" i="22"/>
  <c r="K1131" i="22"/>
  <c r="H1130" i="22"/>
  <c r="J1128" i="22"/>
  <c r="O1127" i="22"/>
  <c r="L1126" i="22"/>
  <c r="I1125" i="22"/>
  <c r="N1124" i="22"/>
  <c r="K1123" i="22"/>
  <c r="H1122" i="22"/>
  <c r="M1121" i="22"/>
  <c r="J1120" i="22"/>
  <c r="O1119" i="22"/>
  <c r="P1133" i="22"/>
  <c r="H1133" i="22"/>
  <c r="M1132" i="22"/>
  <c r="O1130" i="22"/>
  <c r="G1130" i="22"/>
  <c r="Q1128" i="22"/>
  <c r="I1128" i="22"/>
  <c r="N1127" i="22"/>
  <c r="F1127" i="22"/>
  <c r="P1125" i="22"/>
  <c r="M1124" i="22"/>
  <c r="R1123" i="22"/>
  <c r="J1123" i="22"/>
  <c r="O1122" i="22"/>
  <c r="G1122" i="22"/>
  <c r="Q1120" i="22"/>
  <c r="I1120" i="22"/>
  <c r="F1119" i="22"/>
  <c r="O1133" i="22"/>
  <c r="G1133" i="22"/>
  <c r="L1132" i="22"/>
  <c r="I1131" i="22"/>
  <c r="N1130" i="22"/>
  <c r="F1130" i="22"/>
  <c r="P1128" i="22"/>
  <c r="H1128" i="22"/>
  <c r="M1127" i="22"/>
  <c r="J1126" i="22"/>
  <c r="O1125" i="22"/>
  <c r="G1125" i="22"/>
  <c r="L1124" i="22"/>
  <c r="Q1123" i="22"/>
  <c r="I1123" i="22"/>
  <c r="N1122" i="22"/>
  <c r="K1121" i="22"/>
  <c r="P1120" i="22"/>
  <c r="H1120" i="22"/>
  <c r="M1119" i="22"/>
  <c r="N1133" i="22"/>
  <c r="F1133" i="22"/>
  <c r="K1132" i="22"/>
  <c r="H1131" i="22"/>
  <c r="M1130" i="22"/>
  <c r="R1129" i="22"/>
  <c r="J1129" i="22"/>
  <c r="O1128" i="22"/>
  <c r="G1128" i="22"/>
  <c r="L1127" i="22"/>
  <c r="Q1126" i="22"/>
  <c r="I1126" i="22"/>
  <c r="N1125" i="22"/>
  <c r="F1125" i="22"/>
  <c r="K1124" i="22"/>
  <c r="P1123" i="22"/>
  <c r="H1123" i="22"/>
  <c r="M1122" i="22"/>
  <c r="R1121" i="22"/>
  <c r="J1121" i="22"/>
  <c r="O1120" i="22"/>
  <c r="G1120" i="22"/>
  <c r="L1119" i="22"/>
  <c r="M1133" i="22"/>
  <c r="R1132" i="22"/>
  <c r="J1132" i="22"/>
  <c r="O1131" i="22"/>
  <c r="G1131" i="22"/>
  <c r="L1130" i="22"/>
  <c r="Q1129" i="22"/>
  <c r="I1129" i="22"/>
  <c r="N1128" i="22"/>
  <c r="F1128" i="22"/>
  <c r="K1127" i="22"/>
  <c r="P1126" i="22"/>
  <c r="H1126" i="22"/>
  <c r="M1125" i="22"/>
  <c r="R1124" i="22"/>
  <c r="J1124" i="22"/>
  <c r="O1123" i="22"/>
  <c r="G1123" i="22"/>
  <c r="L1122" i="22"/>
  <c r="Q1121" i="22"/>
  <c r="I1121" i="22"/>
  <c r="N1120" i="22"/>
  <c r="F1120" i="22"/>
  <c r="K1119" i="22"/>
  <c r="L1133" i="22"/>
  <c r="Q1132" i="22"/>
  <c r="I1132" i="22"/>
  <c r="N1131" i="22"/>
  <c r="F1131" i="22"/>
  <c r="K1130" i="22"/>
  <c r="P1129" i="22"/>
  <c r="H1129" i="22"/>
  <c r="M1128" i="22"/>
  <c r="R1127" i="22"/>
  <c r="J1127" i="22"/>
  <c r="O1126" i="22"/>
  <c r="G1126" i="22"/>
  <c r="L1125" i="22"/>
  <c r="Q1124" i="22"/>
  <c r="I1124" i="22"/>
  <c r="N1123" i="22"/>
  <c r="F1123" i="22"/>
  <c r="K1122" i="22"/>
  <c r="P1121" i="22"/>
  <c r="H1121" i="22"/>
  <c r="M1120" i="22"/>
  <c r="R1119" i="22"/>
  <c r="J1119" i="22"/>
  <c r="K1133" i="22"/>
  <c r="P1132" i="22"/>
  <c r="H1132" i="22"/>
  <c r="M1131" i="22"/>
  <c r="R1130" i="22"/>
  <c r="J1130" i="22"/>
  <c r="O1129" i="22"/>
  <c r="G1129" i="22"/>
  <c r="L1128" i="22"/>
  <c r="Q1127" i="22"/>
  <c r="I1127" i="22"/>
  <c r="N1126" i="22"/>
  <c r="F1126" i="22"/>
  <c r="K1125" i="22"/>
  <c r="P1124" i="22"/>
  <c r="H1124" i="22"/>
  <c r="M1123" i="22"/>
  <c r="R1122" i="22"/>
  <c r="J1122" i="22"/>
  <c r="O1121" i="22"/>
  <c r="G1121" i="22"/>
  <c r="L1120" i="22"/>
  <c r="Q1119" i="22"/>
  <c r="I1119" i="22"/>
  <c r="R1133" i="22"/>
  <c r="J1133" i="22"/>
  <c r="O1132" i="22"/>
  <c r="G1132" i="22"/>
  <c r="L1131" i="22"/>
  <c r="Q1130" i="22"/>
  <c r="I1130" i="22"/>
  <c r="N1129" i="22"/>
  <c r="F1129" i="22"/>
  <c r="K1128" i="22"/>
  <c r="P1127" i="22"/>
  <c r="H1127" i="22"/>
  <c r="M1126" i="22"/>
  <c r="R1125" i="22"/>
  <c r="J1125" i="22"/>
  <c r="O1124" i="22"/>
  <c r="G1124" i="22"/>
  <c r="L1123" i="22"/>
  <c r="Q1122" i="22"/>
  <c r="I1122" i="22"/>
  <c r="N1121" i="22"/>
  <c r="F1121" i="22"/>
  <c r="K1120" i="22"/>
  <c r="P1119" i="22"/>
  <c r="H1119"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P1237" i="22"/>
  <c r="H1237" i="22"/>
  <c r="M1236" i="22"/>
  <c r="R1235" i="22"/>
  <c r="J1235" i="22"/>
  <c r="O1234" i="22"/>
  <c r="R1238" i="22"/>
  <c r="J1238" i="22"/>
  <c r="O1237" i="22"/>
  <c r="G1237" i="22"/>
  <c r="L1236" i="22"/>
  <c r="Q1235" i="22"/>
  <c r="I1235" i="22"/>
  <c r="N1234" i="22"/>
  <c r="F1234" i="22"/>
  <c r="K1233" i="22"/>
  <c r="P1232" i="22"/>
  <c r="H1232" i="22"/>
  <c r="M1231" i="22"/>
  <c r="R1230" i="22"/>
  <c r="J1230" i="22"/>
  <c r="Q1238" i="22"/>
  <c r="I1238" i="22"/>
  <c r="N1237" i="22"/>
  <c r="F1237" i="22"/>
  <c r="K1236" i="22"/>
  <c r="P1235" i="22"/>
  <c r="H1235" i="22"/>
  <c r="M1234" i="22"/>
  <c r="R1233" i="22"/>
  <c r="J1233" i="22"/>
  <c r="O1232" i="22"/>
  <c r="G1232" i="22"/>
  <c r="L1231" i="22"/>
  <c r="Q1230" i="22"/>
  <c r="I1230" i="22"/>
  <c r="P1238" i="22"/>
  <c r="H1238" i="22"/>
  <c r="M1237" i="22"/>
  <c r="R1236" i="22"/>
  <c r="J1236" i="22"/>
  <c r="O1235" i="22"/>
  <c r="G1235" i="22"/>
  <c r="L1234" i="22"/>
  <c r="Q1233" i="22"/>
  <c r="I1233" i="22"/>
  <c r="N1232" i="22"/>
  <c r="F1232" i="22"/>
  <c r="K1231" i="22"/>
  <c r="P1230" i="22"/>
  <c r="H1230" i="22"/>
  <c r="M1229" i="22"/>
  <c r="O1238" i="22"/>
  <c r="G1238" i="22"/>
  <c r="L1237" i="22"/>
  <c r="Q1236" i="22"/>
  <c r="I1236" i="22"/>
  <c r="N1235" i="22"/>
  <c r="F1235" i="22"/>
  <c r="M1238" i="22"/>
  <c r="R1237" i="22"/>
  <c r="J1237" i="22"/>
  <c r="O1236" i="22"/>
  <c r="G1236" i="22"/>
  <c r="L1235" i="22"/>
  <c r="Q1234" i="22"/>
  <c r="I1234" i="22"/>
  <c r="N1233" i="22"/>
  <c r="F1233" i="22"/>
  <c r="K1232" i="22"/>
  <c r="L1238" i="22"/>
  <c r="Q1237" i="22"/>
  <c r="I1237" i="22"/>
  <c r="N1236" i="22"/>
  <c r="F1236" i="22"/>
  <c r="K1235" i="22"/>
  <c r="P1234" i="22"/>
  <c r="H1234" i="22"/>
  <c r="M1233" i="22"/>
  <c r="R1232" i="22"/>
  <c r="J1232" i="22"/>
  <c r="K1234" i="22"/>
  <c r="Q1232" i="22"/>
  <c r="N1231" i="22"/>
  <c r="M1230" i="22"/>
  <c r="O1229" i="22"/>
  <c r="F1229" i="22"/>
  <c r="K1228" i="22"/>
  <c r="P1227" i="22"/>
  <c r="H1227" i="22"/>
  <c r="M1226" i="22"/>
  <c r="R1225" i="22"/>
  <c r="J1225" i="22"/>
  <c r="O1224" i="22"/>
  <c r="G1224" i="22"/>
  <c r="N1238" i="22"/>
  <c r="J1234" i="22"/>
  <c r="M1232" i="22"/>
  <c r="J1231" i="22"/>
  <c r="L1230" i="22"/>
  <c r="N1229" i="22"/>
  <c r="R1228" i="22"/>
  <c r="J1228" i="22"/>
  <c r="O1227" i="22"/>
  <c r="G1227" i="22"/>
  <c r="L1226" i="22"/>
  <c r="Q1225" i="22"/>
  <c r="I1225" i="22"/>
  <c r="N1224" i="22"/>
  <c r="F1224" i="22"/>
  <c r="F1238" i="22"/>
  <c r="G1234" i="22"/>
  <c r="L1232" i="22"/>
  <c r="I1231" i="22"/>
  <c r="K1230" i="22"/>
  <c r="L1229" i="22"/>
  <c r="Q1228" i="22"/>
  <c r="I1228" i="22"/>
  <c r="N1227" i="22"/>
  <c r="F1227" i="22"/>
  <c r="K1226" i="22"/>
  <c r="P1225" i="22"/>
  <c r="H1225" i="22"/>
  <c r="M1224" i="22"/>
  <c r="K1237" i="22"/>
  <c r="P1233" i="22"/>
  <c r="I1232" i="22"/>
  <c r="H1231" i="22"/>
  <c r="G1230" i="22"/>
  <c r="K1229" i="22"/>
  <c r="P1228" i="22"/>
  <c r="H1228" i="22"/>
  <c r="M1227" i="22"/>
  <c r="R1226" i="22"/>
  <c r="J1226" i="22"/>
  <c r="O1225" i="22"/>
  <c r="G1225" i="22"/>
  <c r="L1224" i="22"/>
  <c r="P1236" i="22"/>
  <c r="O1233" i="22"/>
  <c r="R1231" i="22"/>
  <c r="G1231" i="22"/>
  <c r="F1230" i="22"/>
  <c r="J1229" i="22"/>
  <c r="O1228" i="22"/>
  <c r="G1228" i="22"/>
  <c r="L1227" i="22"/>
  <c r="Q1226" i="22"/>
  <c r="I1226" i="22"/>
  <c r="N1225" i="22"/>
  <c r="F1225" i="22"/>
  <c r="K1224" i="22"/>
  <c r="H1236" i="22"/>
  <c r="L1233" i="22"/>
  <c r="Q1231" i="22"/>
  <c r="F1231" i="22"/>
  <c r="R1229" i="22"/>
  <c r="I1229" i="22"/>
  <c r="N1228" i="22"/>
  <c r="F1228" i="22"/>
  <c r="K1227" i="22"/>
  <c r="P1226" i="22"/>
  <c r="H1226" i="22"/>
  <c r="M1225" i="22"/>
  <c r="R1224" i="22"/>
  <c r="J1224" i="22"/>
  <c r="M1235" i="22"/>
  <c r="H1233" i="22"/>
  <c r="P1231" i="22"/>
  <c r="O1230" i="22"/>
  <c r="Q1229" i="22"/>
  <c r="H1229" i="22"/>
  <c r="M1228" i="22"/>
  <c r="R1227" i="22"/>
  <c r="J1227" i="22"/>
  <c r="O1226" i="22"/>
  <c r="G1226" i="22"/>
  <c r="L1225" i="22"/>
  <c r="Q1224" i="22"/>
  <c r="I1224" i="22"/>
  <c r="R1234" i="22"/>
  <c r="G1233" i="22"/>
  <c r="O1231" i="22"/>
  <c r="N1230" i="22"/>
  <c r="P1229" i="22"/>
  <c r="G1229" i="22"/>
  <c r="L1228" i="22"/>
  <c r="Q1227" i="22"/>
  <c r="I1227" i="22"/>
  <c r="N1226" i="22"/>
  <c r="F1226" i="22"/>
  <c r="K1225" i="22"/>
  <c r="P1224"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Q1117" i="22"/>
  <c r="I1117" i="22"/>
  <c r="N1116" i="22"/>
  <c r="F1116" i="22"/>
  <c r="K1115" i="22"/>
  <c r="P1114" i="22"/>
  <c r="H1114" i="22"/>
  <c r="M1113" i="22"/>
  <c r="R1112" i="22"/>
  <c r="J1112" i="22"/>
  <c r="O1111" i="22"/>
  <c r="G1111" i="22"/>
  <c r="L1110" i="22"/>
  <c r="Q1109" i="22"/>
  <c r="I1109" i="22"/>
  <c r="N1108" i="22"/>
  <c r="F1108" i="22"/>
  <c r="K1107" i="22"/>
  <c r="P1106" i="22"/>
  <c r="H1106" i="22"/>
  <c r="M1105" i="22"/>
  <c r="R1104" i="22"/>
  <c r="J1104" i="22"/>
  <c r="K1118" i="22"/>
  <c r="P1117" i="22"/>
  <c r="H1117" i="22"/>
  <c r="M1116" i="22"/>
  <c r="R1115" i="22"/>
  <c r="J1115" i="22"/>
  <c r="O1114" i="22"/>
  <c r="G1114" i="22"/>
  <c r="L1113" i="22"/>
  <c r="Q1112" i="22"/>
  <c r="I1112" i="22"/>
  <c r="N1111" i="22"/>
  <c r="F1111" i="22"/>
  <c r="K1110" i="22"/>
  <c r="P1109" i="22"/>
  <c r="H1109" i="22"/>
  <c r="M1108" i="22"/>
  <c r="R1107" i="22"/>
  <c r="J1107" i="22"/>
  <c r="O1106" i="22"/>
  <c r="G1106" i="22"/>
  <c r="L1105" i="22"/>
  <c r="Q1104" i="22"/>
  <c r="I1104" i="22"/>
  <c r="R1118" i="22"/>
  <c r="J1118" i="22"/>
  <c r="O1117" i="22"/>
  <c r="G1117" i="22"/>
  <c r="L1116" i="22"/>
  <c r="Q1115" i="22"/>
  <c r="I1115" i="22"/>
  <c r="N1114" i="22"/>
  <c r="F1114" i="22"/>
  <c r="K1113" i="22"/>
  <c r="P1112" i="22"/>
  <c r="H1112" i="22"/>
  <c r="M1111" i="22"/>
  <c r="R1110" i="22"/>
  <c r="J1110" i="22"/>
  <c r="O1109" i="22"/>
  <c r="G1109" i="22"/>
  <c r="L1108" i="22"/>
  <c r="Q1107" i="22"/>
  <c r="I1107" i="22"/>
  <c r="N1106" i="22"/>
  <c r="F1106" i="22"/>
  <c r="K1105" i="22"/>
  <c r="P1104" i="22"/>
  <c r="H1104" i="22"/>
  <c r="Q1118" i="22"/>
  <c r="I1118" i="22"/>
  <c r="N1117" i="22"/>
  <c r="F1117" i="22"/>
  <c r="K1116" i="22"/>
  <c r="P1115" i="22"/>
  <c r="H1115" i="22"/>
  <c r="M1114" i="22"/>
  <c r="R1113" i="22"/>
  <c r="J1113" i="22"/>
  <c r="O1112" i="22"/>
  <c r="G1112" i="22"/>
  <c r="L1111" i="22"/>
  <c r="Q1110" i="22"/>
  <c r="I1110" i="22"/>
  <c r="N1109" i="22"/>
  <c r="F1109" i="22"/>
  <c r="K1108" i="22"/>
  <c r="P1107" i="22"/>
  <c r="H1107" i="22"/>
  <c r="M1106" i="22"/>
  <c r="R1105" i="22"/>
  <c r="J1105" i="22"/>
  <c r="O1104" i="22"/>
  <c r="G1104" i="22"/>
  <c r="P1118" i="22"/>
  <c r="H1118" i="22"/>
  <c r="M1117" i="22"/>
  <c r="R1116" i="22"/>
  <c r="J1116" i="22"/>
  <c r="O1115" i="22"/>
  <c r="G1115" i="22"/>
  <c r="L1114" i="22"/>
  <c r="Q1113" i="22"/>
  <c r="I1113" i="22"/>
  <c r="N1112" i="22"/>
  <c r="F1112" i="22"/>
  <c r="K1111" i="22"/>
  <c r="P1110" i="22"/>
  <c r="H1110" i="22"/>
  <c r="M1109" i="22"/>
  <c r="R1108" i="22"/>
  <c r="J1108" i="22"/>
  <c r="O1107" i="22"/>
  <c r="G1107" i="22"/>
  <c r="L1106" i="22"/>
  <c r="Q1105" i="22"/>
  <c r="I1105" i="22"/>
  <c r="N1104" i="22"/>
  <c r="F1104" i="22"/>
  <c r="O1118" i="22"/>
  <c r="G1118" i="22"/>
  <c r="L1117" i="22"/>
  <c r="Q1116" i="22"/>
  <c r="I1116" i="22"/>
  <c r="N1115" i="22"/>
  <c r="F1115" i="22"/>
  <c r="K1114" i="22"/>
  <c r="P1113" i="22"/>
  <c r="H1113" i="22"/>
  <c r="M1112" i="22"/>
  <c r="R1111" i="22"/>
  <c r="J1111" i="22"/>
  <c r="O1110" i="22"/>
  <c r="G1110" i="22"/>
  <c r="L1109" i="22"/>
  <c r="Q1108" i="22"/>
  <c r="I1108" i="22"/>
  <c r="N1107" i="22"/>
  <c r="F1107" i="22"/>
  <c r="K1106" i="22"/>
  <c r="P1105" i="22"/>
  <c r="H1105" i="22"/>
  <c r="M1104" i="22"/>
  <c r="N1118" i="22"/>
  <c r="F1118" i="22"/>
  <c r="K1117" i="22"/>
  <c r="P1116" i="22"/>
  <c r="H1116" i="22"/>
  <c r="M1115" i="22"/>
  <c r="R1114" i="22"/>
  <c r="J1114" i="22"/>
  <c r="O1113" i="22"/>
  <c r="G1113" i="22"/>
  <c r="L1112" i="22"/>
  <c r="Q1111" i="22"/>
  <c r="I1111" i="22"/>
  <c r="N1110" i="22"/>
  <c r="F1110" i="22"/>
  <c r="K1109" i="22"/>
  <c r="P1108" i="22"/>
  <c r="H1108" i="22"/>
  <c r="M1107" i="22"/>
  <c r="R1106" i="22"/>
  <c r="J1106" i="22"/>
  <c r="O1105" i="22"/>
  <c r="G1105" i="22"/>
  <c r="L1104" i="22"/>
  <c r="M1118" i="22"/>
  <c r="R1117" i="22"/>
  <c r="J1117" i="22"/>
  <c r="O1116" i="22"/>
  <c r="G1116" i="22"/>
  <c r="L1115" i="22"/>
  <c r="Q1114" i="22"/>
  <c r="I1114" i="22"/>
  <c r="N1113" i="22"/>
  <c r="F1113" i="22"/>
  <c r="K1112" i="22"/>
  <c r="P1111" i="22"/>
  <c r="H1111" i="22"/>
  <c r="M1110" i="22"/>
  <c r="R1109" i="22"/>
  <c r="J1109" i="22"/>
  <c r="O1108" i="22"/>
  <c r="G1108" i="22"/>
  <c r="L1107" i="22"/>
  <c r="Q1106" i="22"/>
  <c r="I1106" i="22"/>
  <c r="N1105" i="22"/>
  <c r="F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P1130" i="22" l="1"/>
  <c r="Q1125" i="22"/>
  <c r="R1120" i="22"/>
  <c r="J1131" i="22"/>
  <c r="K1126" i="22"/>
  <c r="L1121" i="22"/>
  <c r="Q1131" i="22"/>
  <c r="R1126" i="22"/>
  <c r="F1122" i="22"/>
  <c r="P1131" i="22"/>
  <c r="Q1133" i="22"/>
  <c r="R1128" i="22"/>
  <c r="F1124" i="22"/>
  <c r="G1119" i="22"/>
  <c r="L1129" i="22"/>
  <c r="G1087" i="22"/>
  <c r="Q1088" i="22"/>
  <c r="R1083" i="22"/>
  <c r="F1079" i="22"/>
  <c r="O1085" i="22"/>
  <c r="P1080" i="22"/>
  <c r="I1086" i="22"/>
  <c r="J1081" i="22"/>
  <c r="P1086" i="22"/>
  <c r="Q1081" i="22"/>
  <c r="R1076" i="22"/>
  <c r="Q1084" i="22"/>
  <c r="R1079" i="22"/>
  <c r="F1086" i="22"/>
  <c r="G1081" i="22"/>
  <c r="M1086" i="22"/>
  <c r="N1081" i="22"/>
  <c r="F1077" i="22"/>
  <c r="H1076" i="22"/>
  <c r="L1075" i="22"/>
  <c r="P1074" i="22"/>
  <c r="O1074" i="22"/>
  <c r="N1074" i="22"/>
  <c r="M1074" i="22"/>
  <c r="L1086" i="22"/>
  <c r="I1088" i="22"/>
  <c r="J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Q1085" i="22"/>
  <c r="N1087"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I1085" i="22"/>
  <c r="F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N1084" i="22"/>
  <c r="K1086"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R1088" i="22"/>
  <c r="F1084" i="22"/>
  <c r="P1085" i="22"/>
  <c r="Q1080" i="22"/>
  <c r="M1087" i="22"/>
  <c r="N1082" i="22"/>
  <c r="G1088" i="22"/>
  <c r="H1083" i="22"/>
  <c r="N1088" i="22"/>
  <c r="O1083" i="22"/>
  <c r="P1078" i="22"/>
  <c r="O1086" i="22"/>
  <c r="P1081" i="22"/>
  <c r="Q1087" i="22"/>
  <c r="R1082" i="22"/>
  <c r="K1088" i="22"/>
  <c r="L1083" i="22"/>
  <c r="M1078" i="22"/>
  <c r="G1079" i="22"/>
  <c r="L1077" i="22"/>
  <c r="O1076" i="22"/>
  <c r="N1076" i="22"/>
  <c r="M1076" i="22"/>
  <c r="L1076" i="22"/>
  <c r="O1075" i="22"/>
  <c r="J1088" i="22"/>
  <c r="K1083" i="22"/>
  <c r="H1085" i="22"/>
  <c r="I1080" i="22"/>
  <c r="R1086" i="22"/>
  <c r="F1082" i="22"/>
  <c r="L1087" i="22"/>
  <c r="M1082" i="22"/>
  <c r="F1088" i="22"/>
  <c r="G1083" i="22"/>
  <c r="H1078" i="22"/>
  <c r="G1086" i="22"/>
  <c r="H1081" i="22"/>
  <c r="I1087" i="22"/>
  <c r="J1082" i="22"/>
  <c r="P1087" i="22"/>
  <c r="Q1082" i="22"/>
  <c r="O1079" i="22"/>
  <c r="N1077" i="22"/>
  <c r="P1076" i="22"/>
  <c r="F1076" i="22"/>
  <c r="R1075" i="22"/>
  <c r="Q1075" i="22"/>
  <c r="P1075" i="22"/>
  <c r="G1075" i="22"/>
  <c r="K1010" i="22"/>
  <c r="L1005" i="22"/>
  <c r="M1000" i="22"/>
  <c r="J1010" i="22"/>
  <c r="K1005" i="22"/>
  <c r="L1000" i="22"/>
  <c r="Q1010" i="22"/>
  <c r="R1005" i="22"/>
  <c r="F1001" i="22"/>
  <c r="K1011" i="22"/>
  <c r="L1006" i="22"/>
  <c r="M1001" i="22"/>
  <c r="R1011" i="22"/>
  <c r="F1007" i="22"/>
  <c r="G1002" i="22"/>
  <c r="L1012" i="22"/>
  <c r="M1007" i="22"/>
  <c r="N1002" i="22"/>
  <c r="K1012" i="22"/>
  <c r="L1007" i="22"/>
  <c r="M1002" i="22"/>
  <c r="J1012" i="22"/>
  <c r="K1007" i="22"/>
  <c r="L1002"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O1010" i="22"/>
  <c r="P1005" i="22"/>
  <c r="Q1000" i="22"/>
  <c r="I1011" i="22"/>
  <c r="J1006" i="22"/>
  <c r="K1001" i="22"/>
  <c r="H1011" i="22"/>
  <c r="I1006" i="22"/>
  <c r="J1001" i="22"/>
  <c r="G1011" i="22"/>
  <c r="H1006" i="22"/>
  <c r="I1001" i="22"/>
  <c r="L1013" i="22"/>
  <c r="M1008" i="22"/>
  <c r="N1003" i="22"/>
  <c r="K1013" i="22"/>
  <c r="L1008" i="22"/>
  <c r="M1003" i="22"/>
  <c r="R1013" i="22"/>
  <c r="F1009" i="22"/>
  <c r="G1004" i="22"/>
  <c r="H999" i="22"/>
  <c r="M1009" i="22"/>
  <c r="N1004" i="22"/>
  <c r="O999" i="22"/>
  <c r="G1010" i="22"/>
  <c r="H1005" i="22"/>
  <c r="I1000" i="22"/>
  <c r="N1010" i="22"/>
  <c r="O1005" i="22"/>
  <c r="P1000" i="22"/>
  <c r="M1010" i="22"/>
  <c r="N1005" i="22"/>
  <c r="O1000" i="22"/>
  <c r="L1010" i="22"/>
  <c r="M1005" i="22"/>
  <c r="N1000" i="22"/>
  <c r="Q1012" i="22"/>
  <c r="R1007" i="22"/>
  <c r="F1003" i="22"/>
  <c r="P1012" i="22"/>
  <c r="Q1007" i="22"/>
  <c r="R1002" i="22"/>
  <c r="J1013" i="22"/>
  <c r="K1008" i="22"/>
  <c r="L1003" i="22"/>
  <c r="Q1013" i="22"/>
  <c r="R1008" i="22"/>
  <c r="F1004" i="22"/>
  <c r="G999" i="22"/>
  <c r="L1009" i="22"/>
  <c r="M1004" i="22"/>
  <c r="N999" i="22"/>
  <c r="F1010" i="22"/>
  <c r="G1005" i="22"/>
  <c r="H1000" i="22"/>
  <c r="R1009" i="22"/>
  <c r="F1005" i="22"/>
  <c r="G1000" i="22"/>
  <c r="Q1009" i="22"/>
  <c r="R1004" i="22"/>
  <c r="F1000" i="22"/>
  <c r="I1012" i="22"/>
  <c r="J1007" i="22"/>
  <c r="K1002" i="22"/>
  <c r="H1012" i="22"/>
  <c r="I1007" i="22"/>
  <c r="J1002" i="22"/>
  <c r="O1012" i="22"/>
  <c r="P1007" i="22"/>
  <c r="Q1002" i="22"/>
  <c r="I1013" i="22"/>
  <c r="J1008" i="22"/>
  <c r="K1003" i="22"/>
  <c r="P1013" i="22"/>
  <c r="Q1008" i="22"/>
  <c r="R1003" i="22"/>
  <c r="F999" i="22"/>
  <c r="K1009" i="22"/>
  <c r="L1004" i="22"/>
  <c r="M999" i="22"/>
  <c r="J1009" i="22"/>
  <c r="K1004" i="22"/>
  <c r="L999" i="22"/>
  <c r="I1009" i="22"/>
  <c r="J1004" i="22"/>
  <c r="K999" i="22"/>
  <c r="N1011" i="22"/>
  <c r="O1006" i="22"/>
  <c r="P1001" i="22"/>
  <c r="M1011" i="22"/>
  <c r="N1006" i="22"/>
  <c r="O1001" i="22"/>
  <c r="G1012" i="22"/>
  <c r="H1007" i="22"/>
  <c r="I1002" i="22"/>
  <c r="N1012" i="22"/>
  <c r="O1007" i="22"/>
  <c r="P1002" i="22"/>
  <c r="H1013" i="22"/>
  <c r="I1008" i="22"/>
  <c r="J1003" i="22"/>
  <c r="O1013" i="22"/>
  <c r="P1008" i="22"/>
  <c r="Q1003" i="22"/>
  <c r="N1013" i="22"/>
  <c r="O1008" i="22"/>
  <c r="P1003" i="22"/>
  <c r="M1013" i="22"/>
  <c r="N1008" i="22"/>
  <c r="O1003" i="22"/>
  <c r="I980" i="22"/>
  <c r="J975" i="22"/>
  <c r="P980" i="22"/>
  <c r="Q975" i="22"/>
  <c r="J981" i="22"/>
  <c r="K976" i="22"/>
  <c r="N980" i="22"/>
  <c r="O975" i="22"/>
  <c r="M980" i="22"/>
  <c r="N975" i="22"/>
  <c r="G981" i="22"/>
  <c r="H976" i="22"/>
  <c r="F981" i="22"/>
  <c r="G976" i="22"/>
  <c r="J980" i="22"/>
  <c r="K975" i="22"/>
  <c r="G970" i="22"/>
  <c r="F970" i="22"/>
  <c r="R969" i="22"/>
  <c r="Q969" i="22"/>
  <c r="K970" i="22"/>
  <c r="R970" i="22"/>
  <c r="L971" i="22"/>
  <c r="F972"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M973" i="22"/>
  <c r="M974" i="22"/>
  <c r="H969" i="22"/>
  <c r="O969" i="22"/>
  <c r="I970" i="22"/>
  <c r="P970" i="22"/>
  <c r="J983" i="22"/>
  <c r="K978" i="22"/>
  <c r="Q983" i="22"/>
  <c r="R978" i="22"/>
  <c r="F974" i="22"/>
  <c r="L979" i="22"/>
  <c r="O983" i="22"/>
  <c r="P978" i="22"/>
  <c r="N983" i="22"/>
  <c r="O978" i="22"/>
  <c r="P973" i="22"/>
  <c r="I979" i="22"/>
  <c r="J974" i="22"/>
  <c r="H979" i="22"/>
  <c r="K983" i="22"/>
  <c r="L978" i="22"/>
  <c r="H973" i="22"/>
  <c r="G973" i="22"/>
  <c r="F973" i="22"/>
  <c r="R972" i="22"/>
  <c r="L973" i="22"/>
  <c r="I974" i="22"/>
  <c r="G969" i="22"/>
  <c r="N969" i="22"/>
  <c r="H970" i="22"/>
  <c r="O982" i="22"/>
  <c r="P977" i="22"/>
  <c r="I983" i="22"/>
  <c r="J978" i="22"/>
  <c r="P983" i="22"/>
  <c r="Q978" i="22"/>
  <c r="G983" i="22"/>
  <c r="H978" i="22"/>
  <c r="F983" i="22"/>
  <c r="G978" i="22"/>
  <c r="M983" i="22"/>
  <c r="N978" i="22"/>
  <c r="L983" i="22"/>
  <c r="M978" i="22"/>
  <c r="P982" i="22"/>
  <c r="Q977" i="22"/>
  <c r="M972" i="22"/>
  <c r="L972" i="22"/>
  <c r="K972" i="22"/>
  <c r="J972" i="22"/>
  <c r="Q972" i="22"/>
  <c r="K973" i="22"/>
  <c r="H974" i="22"/>
  <c r="F969" i="22"/>
  <c r="M969" i="22"/>
  <c r="G982" i="22"/>
  <c r="H977" i="22"/>
  <c r="N982" i="22"/>
  <c r="O977" i="22"/>
  <c r="H983" i="22"/>
  <c r="I978" i="22"/>
  <c r="L982" i="22"/>
  <c r="M977" i="22"/>
  <c r="K982" i="22"/>
  <c r="L977" i="22"/>
  <c r="R982" i="22"/>
  <c r="F978" i="22"/>
  <c r="Q982" i="22"/>
  <c r="R977" i="22"/>
  <c r="H982" i="22"/>
  <c r="I977" i="22"/>
  <c r="R971" i="22"/>
  <c r="Q971" i="22"/>
  <c r="P971" i="22"/>
  <c r="O971" i="22"/>
  <c r="I972" i="22"/>
  <c r="P972" i="22"/>
  <c r="J973" i="22"/>
  <c r="R973" i="22"/>
  <c r="L981" i="22"/>
  <c r="M976" i="22"/>
  <c r="F982" i="22"/>
  <c r="G977" i="22"/>
  <c r="M982" i="22"/>
  <c r="N977" i="22"/>
  <c r="Q981" i="22"/>
  <c r="R976" i="22"/>
  <c r="P981" i="22"/>
  <c r="Q976" i="22"/>
  <c r="J982" i="22"/>
  <c r="K977" i="22"/>
  <c r="I982" i="22"/>
  <c r="J977" i="22"/>
  <c r="M981" i="22"/>
  <c r="N976" i="22"/>
  <c r="J971" i="22"/>
  <c r="I971" i="22"/>
  <c r="H971" i="22"/>
  <c r="G971" i="22"/>
  <c r="N971" i="22"/>
  <c r="H972" i="22"/>
  <c r="O972" i="22"/>
  <c r="I973" i="22"/>
  <c r="G857" i="22"/>
  <c r="F863" i="22"/>
  <c r="F853" i="22"/>
  <c r="G1008" i="22"/>
  <c r="H1002" i="22"/>
  <c r="R1010" i="22"/>
  <c r="H1075" i="22"/>
  <c r="H1087" i="22"/>
  <c r="R1081" i="22"/>
  <c r="N972" i="22"/>
  <c r="F976" i="22"/>
  <c r="J976" i="22"/>
  <c r="G1127" i="22"/>
  <c r="I1133" i="22"/>
  <c r="H1008" i="22"/>
  <c r="N1001" i="22"/>
  <c r="F1011" i="22"/>
  <c r="K1075" i="22"/>
  <c r="M1080" i="22"/>
  <c r="J1086" i="22"/>
  <c r="F971" i="22"/>
  <c r="N981" i="22"/>
  <c r="R981" i="22"/>
  <c r="G1003" i="22"/>
  <c r="G1013" i="22"/>
  <c r="M1006" i="22"/>
  <c r="G1076" i="22"/>
  <c r="L1085" i="22"/>
  <c r="N1079" i="22"/>
  <c r="L970" i="22"/>
  <c r="P976" i="22"/>
  <c r="L976" i="22"/>
  <c r="F1008" i="22"/>
  <c r="O1002" i="22"/>
  <c r="L1011" i="22"/>
  <c r="Q1076" i="22"/>
  <c r="M1077" i="22"/>
  <c r="M1084" i="22"/>
  <c r="M970" i="22"/>
  <c r="O981" i="22"/>
  <c r="K981" i="22"/>
  <c r="K1129" i="22"/>
  <c r="N1119" i="22"/>
  <c r="H1125" i="22"/>
  <c r="R1131" i="22"/>
  <c r="P1122" i="22"/>
  <c r="M1129" i="22"/>
  <c r="R1012" i="22"/>
  <c r="N1007" i="22"/>
  <c r="G1001" i="22"/>
  <c r="O1077" i="22"/>
  <c r="L1082" i="22"/>
  <c r="P1082" i="22"/>
  <c r="N970" i="22"/>
  <c r="I976" i="22"/>
  <c r="R975"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N771" i="22"/>
  <c r="O767" i="22"/>
  <c r="L763" i="22"/>
  <c r="O766" i="22"/>
  <c r="M772" i="22"/>
  <c r="H768" i="22"/>
  <c r="M771" i="22"/>
  <c r="N767" i="22"/>
  <c r="H759" i="22"/>
  <c r="N766" i="22"/>
  <c r="K772" i="22"/>
  <c r="N762" i="22"/>
  <c r="O761" i="22"/>
  <c r="L767" i="22"/>
  <c r="F761" i="22"/>
  <c r="O771" i="22"/>
  <c r="K760" i="22"/>
  <c r="Q860" i="22"/>
  <c r="R855" i="22"/>
  <c r="F851" i="22"/>
  <c r="K861" i="22"/>
  <c r="L856" i="22"/>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L70" i="23" s="1"/>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I825" i="22"/>
  <c r="J820" i="22"/>
  <c r="R822" i="22"/>
  <c r="J830" i="22"/>
  <c r="G829" i="22"/>
  <c r="H833" i="22"/>
  <c r="I828" i="22"/>
  <c r="J823" i="22"/>
  <c r="O833" i="22"/>
  <c r="P828" i="22"/>
  <c r="Q823" i="22"/>
  <c r="N833" i="22"/>
  <c r="O828" i="22"/>
  <c r="P823" i="22"/>
  <c r="M833" i="22"/>
  <c r="N828" i="22"/>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G72" i="23" s="1"/>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D62" i="23" s="1"/>
  <c r="J1048" i="22"/>
  <c r="O1058" i="22"/>
  <c r="P1053" i="22"/>
  <c r="Q1048" i="22"/>
  <c r="N1058" i="22"/>
  <c r="O1053" i="22"/>
  <c r="J62" i="23" s="1"/>
  <c r="P1048" i="22"/>
  <c r="M1058" i="22"/>
  <c r="N1053" i="22"/>
  <c r="O1048" i="22"/>
  <c r="L1058" i="22"/>
  <c r="M1053" i="22"/>
  <c r="N1048" i="22"/>
  <c r="R1055" i="22"/>
  <c r="F1051" i="22"/>
  <c r="G1046" i="22"/>
  <c r="L1056" i="22"/>
  <c r="M1051" i="22"/>
  <c r="N1046" i="22"/>
  <c r="F1057" i="22"/>
  <c r="G1052" i="22"/>
  <c r="H1047" i="22"/>
  <c r="C68" i="23" s="1"/>
  <c r="M1057" i="22"/>
  <c r="N1052" i="22"/>
  <c r="O1047" i="22"/>
  <c r="G1058" i="22"/>
  <c r="H1053" i="22"/>
  <c r="I1048" i="22"/>
  <c r="F1058" i="22"/>
  <c r="G1053" i="22"/>
  <c r="H1048" i="22"/>
  <c r="R1057" i="22"/>
  <c r="F1053" i="22"/>
  <c r="G1048" i="22"/>
  <c r="Q1057" i="22"/>
  <c r="R1052" i="22"/>
  <c r="F1048" i="22"/>
  <c r="O1054" i="22"/>
  <c r="J72" i="23" s="1"/>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M733" i="22"/>
  <c r="L738" i="22"/>
  <c r="K743" i="22"/>
  <c r="I731" i="22"/>
  <c r="H736" i="22"/>
  <c r="G741" i="22"/>
  <c r="K740" i="22"/>
  <c r="H733" i="22"/>
  <c r="G738" i="22"/>
  <c r="F743" i="22"/>
  <c r="H730" i="22"/>
  <c r="G735" i="22"/>
  <c r="B64" i="23" s="1"/>
  <c r="F740" i="22"/>
  <c r="F729" i="22"/>
  <c r="R733" i="22"/>
  <c r="Q738" i="22"/>
  <c r="P743" i="22"/>
  <c r="M731" i="22"/>
  <c r="L736" i="22"/>
  <c r="K741" i="22"/>
  <c r="L759" i="22"/>
  <c r="F770" i="22"/>
  <c r="O765" i="22"/>
  <c r="H761" i="22"/>
  <c r="C66" i="23" s="1"/>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G62" i="23" s="1"/>
  <c r="K1358" i="22"/>
  <c r="N731" i="22"/>
  <c r="M736" i="22"/>
  <c r="L741" i="22"/>
  <c r="I729" i="22"/>
  <c r="H734" i="22"/>
  <c r="G739" i="22"/>
  <c r="F733" i="22"/>
  <c r="Q731" i="22"/>
  <c r="P736" i="22"/>
  <c r="K61" i="23" s="1"/>
  <c r="O741" i="22"/>
  <c r="I742" i="22"/>
  <c r="P733" i="22"/>
  <c r="O738" i="22"/>
  <c r="N743" i="22"/>
  <c r="P730" i="22"/>
  <c r="O735" i="22"/>
  <c r="N740" i="22"/>
  <c r="I73" i="23" s="1"/>
  <c r="N729" i="22"/>
  <c r="M734" i="22"/>
  <c r="L739" i="22"/>
  <c r="R729" i="22"/>
  <c r="H732" i="22"/>
  <c r="G737" i="22"/>
  <c r="F742" i="22"/>
  <c r="H760" i="22"/>
  <c r="C60" i="23" s="1"/>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B61" i="23" s="1"/>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J61" i="23" s="1"/>
  <c r="L732" i="22"/>
  <c r="K737" i="22"/>
  <c r="J742" i="22"/>
  <c r="L729" i="22"/>
  <c r="K734" i="22"/>
  <c r="J739" i="22"/>
  <c r="H731" i="22"/>
  <c r="K731" i="22"/>
  <c r="F66" i="23" s="1"/>
  <c r="J736" i="22"/>
  <c r="I741" i="22"/>
  <c r="I730" i="22"/>
  <c r="H735" i="22"/>
  <c r="G740" i="22"/>
  <c r="N733" i="22"/>
  <c r="P732" i="22"/>
  <c r="O737" i="22"/>
  <c r="N742" i="22"/>
  <c r="Q760" i="22"/>
  <c r="I760" i="22"/>
  <c r="J760" i="22"/>
  <c r="M762" i="22"/>
  <c r="G759" i="22"/>
  <c r="B67" i="23" s="1"/>
  <c r="M767" i="22"/>
  <c r="J761" i="22"/>
  <c r="F760" i="22"/>
  <c r="O773" i="22"/>
  <c r="L764" i="22"/>
  <c r="N768" i="22"/>
  <c r="M773" i="22"/>
  <c r="J769" i="22"/>
  <c r="M764" i="22"/>
  <c r="L769" i="22"/>
  <c r="N764" i="22"/>
  <c r="M769" i="22"/>
  <c r="G764" i="22"/>
  <c r="F769" i="22"/>
  <c r="R773" i="22"/>
  <c r="M763" i="22"/>
  <c r="H63" i="23" s="1"/>
  <c r="L768" i="22"/>
  <c r="K773" i="22"/>
  <c r="M768" i="22"/>
  <c r="L773" i="22"/>
  <c r="I1351" i="22"/>
  <c r="P1348" i="22"/>
  <c r="R1354" i="22"/>
  <c r="P1346" i="22"/>
  <c r="O1351" i="22"/>
  <c r="N1356" i="22"/>
  <c r="Q1346" i="22"/>
  <c r="P1351" i="22"/>
  <c r="O1356" i="22"/>
  <c r="F1347" i="22"/>
  <c r="R1351" i="22"/>
  <c r="Q1356" i="22"/>
  <c r="L65" i="23" s="1"/>
  <c r="L1346" i="22"/>
  <c r="K1351" i="22"/>
  <c r="J1356" i="22"/>
  <c r="R1345" i="22"/>
  <c r="Q1350" i="22"/>
  <c r="P1355" i="22"/>
  <c r="K1345" i="22"/>
  <c r="F60" i="23" s="1"/>
  <c r="J1350" i="22"/>
  <c r="I1355" i="22"/>
  <c r="Q1344" i="22"/>
  <c r="P1349" i="22"/>
  <c r="O1354" i="22"/>
  <c r="Q734" i="22"/>
  <c r="Q732" i="22"/>
  <c r="P737" i="22"/>
  <c r="K70" i="23" s="1"/>
  <c r="O742" i="22"/>
  <c r="L730" i="22"/>
  <c r="K735" i="22"/>
  <c r="F64" i="23" s="1"/>
  <c r="J740" i="22"/>
  <c r="F741" i="22"/>
  <c r="G733" i="22"/>
  <c r="F738" i="22"/>
  <c r="R742" i="22"/>
  <c r="G730" i="22"/>
  <c r="F735" i="22"/>
  <c r="R739" i="22"/>
  <c r="I734" i="22"/>
  <c r="F732" i="22"/>
  <c r="R736" i="22"/>
  <c r="Q741" i="22"/>
  <c r="Q730" i="22"/>
  <c r="L60" i="23" s="1"/>
  <c r="P735" i="22"/>
  <c r="K64" i="23" s="1"/>
  <c r="O740" i="22"/>
  <c r="H739" i="22"/>
  <c r="K733" i="22"/>
  <c r="J738" i="22"/>
  <c r="I743" i="22"/>
  <c r="M761" i="22"/>
  <c r="R760" i="22"/>
  <c r="L762" i="22"/>
  <c r="G68" i="23" s="1"/>
  <c r="I763" i="22"/>
  <c r="P759" i="22"/>
  <c r="L772" i="22"/>
  <c r="F762" i="22"/>
  <c r="O760" i="22"/>
  <c r="K759" i="22"/>
  <c r="K769" i="22"/>
  <c r="I769" i="22"/>
  <c r="F765" i="22"/>
  <c r="R769" i="22"/>
  <c r="H765" i="22"/>
  <c r="C64" i="23" s="1"/>
  <c r="G770" i="22"/>
  <c r="I765" i="22"/>
  <c r="H770" i="22"/>
  <c r="O764" i="22"/>
  <c r="N769" i="22"/>
  <c r="I72" i="23" s="1"/>
  <c r="I759" i="22"/>
  <c r="H764" i="22"/>
  <c r="C63" i="23" s="1"/>
  <c r="G769" i="22"/>
  <c r="I764" i="22"/>
  <c r="H769" i="22"/>
  <c r="H1356" i="22"/>
  <c r="O1353" i="22"/>
  <c r="O1345" i="22"/>
  <c r="K1347" i="22"/>
  <c r="J1352" i="22"/>
  <c r="E70" i="23" s="1"/>
  <c r="I1357" i="22"/>
  <c r="L1347" i="22"/>
  <c r="K1352" i="22"/>
  <c r="J1357" i="22"/>
  <c r="N1347" i="22"/>
  <c r="M1352" i="22"/>
  <c r="H70" i="23" s="1"/>
  <c r="L1357" i="22"/>
  <c r="G1347" i="22"/>
  <c r="B68" i="23" s="1"/>
  <c r="F1352" i="22"/>
  <c r="R1356" i="22"/>
  <c r="M1346" i="22"/>
  <c r="L1351" i="22"/>
  <c r="K1356" i="22"/>
  <c r="F1346" i="22"/>
  <c r="R1350" i="22"/>
  <c r="Q1355" i="22"/>
  <c r="L1345" i="22"/>
  <c r="K1350" i="22"/>
  <c r="J1355" i="22"/>
  <c r="M738" i="22"/>
  <c r="L733" i="22"/>
  <c r="K738" i="22"/>
  <c r="J743" i="22"/>
  <c r="G731" i="22"/>
  <c r="F736" i="22"/>
  <c r="R740" i="22"/>
  <c r="Q742" i="22"/>
  <c r="O733" i="22"/>
  <c r="N738" i="22"/>
  <c r="I62" i="23" s="1"/>
  <c r="M743" i="22"/>
  <c r="O730" i="22"/>
  <c r="N735" i="22"/>
  <c r="M740" i="22"/>
  <c r="R737" i="22"/>
  <c r="M70" i="23" s="1"/>
  <c r="N732" i="22"/>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Q765" i="22"/>
  <c r="P770" i="22"/>
  <c r="K73" i="23" s="1"/>
  <c r="J765" i="22"/>
  <c r="E64" i="23" s="1"/>
  <c r="I770" i="22"/>
  <c r="Q759" i="22"/>
  <c r="L67" i="23" s="1"/>
  <c r="P764" i="22"/>
  <c r="O769" i="22"/>
  <c r="Q764" i="22"/>
  <c r="P769" i="22"/>
  <c r="R1346" i="22"/>
  <c r="N1358" i="22"/>
  <c r="N1350" i="22"/>
  <c r="F1348" i="22"/>
  <c r="R1352" i="22"/>
  <c r="Q1357" i="22"/>
  <c r="G1348" i="22"/>
  <c r="F1353" i="22"/>
  <c r="R1357" i="22"/>
  <c r="I1348" i="22"/>
  <c r="D63" i="23" s="1"/>
  <c r="H1353" i="22"/>
  <c r="G1358" i="22"/>
  <c r="O1347" i="22"/>
  <c r="N1352" i="22"/>
  <c r="M1357" i="22"/>
  <c r="H1347" i="22"/>
  <c r="G1352" i="22"/>
  <c r="F1357" i="22"/>
  <c r="N1346" i="22"/>
  <c r="M1351" i="22"/>
  <c r="H61" i="23" s="1"/>
  <c r="L1356" i="22"/>
  <c r="G1346" i="22"/>
  <c r="F1351" i="22"/>
  <c r="R1355" i="22"/>
  <c r="H729" i="22"/>
  <c r="G734" i="22"/>
  <c r="B63" i="23" s="1"/>
  <c r="F739" i="22"/>
  <c r="R743" i="22"/>
  <c r="O731" i="22"/>
  <c r="N736" i="22"/>
  <c r="M741" i="22"/>
  <c r="K729" i="22"/>
  <c r="J734" i="22"/>
  <c r="I739" i="22"/>
  <c r="J729" i="22"/>
  <c r="J731" i="22"/>
  <c r="E66" i="23" s="1"/>
  <c r="I736" i="22"/>
  <c r="H741" i="22"/>
  <c r="N741" i="22"/>
  <c r="I733" i="22"/>
  <c r="H738" i="22"/>
  <c r="G743" i="22"/>
  <c r="B65" i="23" s="1"/>
  <c r="G732" i="22"/>
  <c r="F737" i="22"/>
  <c r="R741" i="22"/>
  <c r="O729" i="22"/>
  <c r="N734" i="22"/>
  <c r="M739" i="22"/>
  <c r="F763" i="22"/>
  <c r="K762" i="22"/>
  <c r="F759" i="22"/>
  <c r="R766" i="22"/>
  <c r="M61" i="23" s="1"/>
  <c r="I761" i="22"/>
  <c r="P761" i="22"/>
  <c r="K763" i="22"/>
  <c r="G762" i="22"/>
  <c r="P760" i="22"/>
  <c r="M765" i="22"/>
  <c r="H64" i="23" s="1"/>
  <c r="L770" i="22"/>
  <c r="I766" i="22"/>
  <c r="H771" i="22"/>
  <c r="K766" i="22"/>
  <c r="J771" i="22"/>
  <c r="L766" i="22"/>
  <c r="K771" i="22"/>
  <c r="R765" i="22"/>
  <c r="Q770" i="22"/>
  <c r="L760" i="22"/>
  <c r="G60" i="23" s="1"/>
  <c r="K765" i="22"/>
  <c r="J770" i="22"/>
  <c r="L765" i="22"/>
  <c r="G64" i="23" s="1"/>
  <c r="K770" i="22"/>
  <c r="Q1351" i="22"/>
  <c r="L1344" i="22"/>
  <c r="M1355" i="22"/>
  <c r="N1348" i="22"/>
  <c r="M1353" i="22"/>
  <c r="L1358" i="22"/>
  <c r="O1348" i="22"/>
  <c r="N1353" i="22"/>
  <c r="M1358" i="22"/>
  <c r="Q1348" i="22"/>
  <c r="P1353" i="22"/>
  <c r="O1358" i="22"/>
  <c r="J1348" i="22"/>
  <c r="I1353" i="22"/>
  <c r="H1358" i="22"/>
  <c r="P1347" i="22"/>
  <c r="O1352" i="22"/>
  <c r="N1357" i="22"/>
  <c r="I1347" i="22"/>
  <c r="H1352" i="22"/>
  <c r="G1357" i="22"/>
  <c r="O1346" i="22"/>
  <c r="N1351" i="22"/>
  <c r="M1356" i="22"/>
  <c r="L2" i="20"/>
  <c r="I2" i="5"/>
  <c r="P729" i="22"/>
  <c r="O734" i="22"/>
  <c r="N739" i="22"/>
  <c r="K732" i="22"/>
  <c r="F68" i="23" s="1"/>
  <c r="J732" i="22"/>
  <c r="I737" i="22"/>
  <c r="H742" i="22"/>
  <c r="F730" i="22"/>
  <c r="R734" i="22"/>
  <c r="Q739" i="22"/>
  <c r="L72" i="23" s="1"/>
  <c r="P731" i="22"/>
  <c r="R731" i="22"/>
  <c r="Q736" i="22"/>
  <c r="P741" i="22"/>
  <c r="L743" i="22"/>
  <c r="Q733" i="22"/>
  <c r="P738" i="22"/>
  <c r="O743" i="22"/>
  <c r="J65" i="23" s="1"/>
  <c r="O732" i="22"/>
  <c r="N737" i="22"/>
  <c r="M742" i="22"/>
  <c r="J730" i="22"/>
  <c r="I735" i="22"/>
  <c r="O763" i="22"/>
  <c r="G763" i="22"/>
  <c r="O759" i="22"/>
  <c r="Q771" i="22"/>
  <c r="R761" i="22"/>
  <c r="Q763" i="22"/>
  <c r="J764" i="22"/>
  <c r="P762" i="22"/>
  <c r="L761" i="22"/>
  <c r="H766" i="22"/>
  <c r="G771" i="22"/>
  <c r="Q766" i="22"/>
  <c r="P771" i="22"/>
  <c r="K65" i="23" s="1"/>
  <c r="F767" i="22"/>
  <c r="R771" i="22"/>
  <c r="G767" i="22"/>
  <c r="F772" i="22"/>
  <c r="M766" i="22"/>
  <c r="L771" i="22"/>
  <c r="G761" i="22"/>
  <c r="F766" i="22"/>
  <c r="R770" i="22"/>
  <c r="G766" i="22"/>
  <c r="K1357" i="22"/>
  <c r="P1356" i="22"/>
  <c r="K1349" i="22"/>
  <c r="J1344" i="22"/>
  <c r="I1349" i="22"/>
  <c r="H1354" i="22"/>
  <c r="K1344" i="22"/>
  <c r="J1349" i="22"/>
  <c r="I1354" i="22"/>
  <c r="M1344" i="22"/>
  <c r="H67" i="23" s="1"/>
  <c r="L1349" i="22"/>
  <c r="K1354" i="22"/>
  <c r="F1344" i="22"/>
  <c r="R1348" i="22"/>
  <c r="Q1353" i="22"/>
  <c r="P1358" i="22"/>
  <c r="K1348" i="22"/>
  <c r="J1353" i="22"/>
  <c r="I1358" i="22"/>
  <c r="Q1347" i="22"/>
  <c r="L68" i="23" s="1"/>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C73" i="23"/>
  <c r="M68" i="23"/>
  <c r="G73" i="23"/>
  <c r="G70" i="23"/>
  <c r="K72" i="23"/>
  <c r="D66" i="23"/>
  <c r="B62" i="23"/>
  <c r="G61" i="23"/>
  <c r="M67" i="23"/>
  <c r="H60" i="23"/>
  <c r="B73" i="23"/>
  <c r="H62" i="23"/>
  <c r="H73" i="23"/>
  <c r="AM10" i="26"/>
  <c r="AL14" i="26"/>
  <c r="AL15" i="26"/>
  <c r="AM11" i="26"/>
  <c r="AF93" i="23"/>
  <c r="AG87" i="23"/>
  <c r="AG93" i="23" s="1"/>
  <c r="AF101" i="23"/>
  <c r="AG88" i="23"/>
  <c r="AG101" i="23" s="1"/>
  <c r="AF96" i="23"/>
  <c r="AG82" i="23"/>
  <c r="AG96" i="23" s="1"/>
  <c r="AF100" i="23"/>
  <c r="AF99" i="23"/>
  <c r="AG83" i="23"/>
  <c r="AF92" i="23"/>
  <c r="AG86" i="23"/>
  <c r="AG92" i="23" s="1"/>
  <c r="J67" i="23" l="1"/>
  <c r="B66" i="23"/>
  <c r="F61" i="23"/>
  <c r="K62" i="23"/>
  <c r="D73" i="23"/>
  <c r="G66" i="23"/>
  <c r="K66" i="23"/>
  <c r="E72" i="23"/>
  <c r="E62" i="23"/>
  <c r="G67" i="23"/>
  <c r="F67" i="23"/>
  <c r="I61" i="23"/>
  <c r="C65" i="23"/>
  <c r="J73" i="23"/>
  <c r="I68"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<sst xmlns="http://schemas.openxmlformats.org/spreadsheetml/2006/main" count="14980" uniqueCount="1049">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</sst>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513</v>
      </c>
      <c r="C1" s="86">
        <v>45301</v>
      </c>
      <c r="D1" s="87"/>
      <c r="E1" s="87"/>
      <c r="F1" s="87"/>
      <c r="G1" s="87"/>
      <c r="H1" s="87"/>
      <c r="I1" s="87"/>
      <c r="J1" s="87"/>
      <c r="K1" s="85" t="s">
        <v>534</v>
      </c>
      <c r="L1" s="85" t="s">
        <v>536</v>
      </c>
    </row>
    <row r="2" spans="1:12">
      <c r="A2" s="1" t="s">
        <v>1</v>
      </c>
      <c r="B2" s="87" t="str">
        <f>LOOKUP(B1,K1:L50,L1:L50)</f>
        <v>NV</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NV</v>
      </c>
      <c r="C6" s="91">
        <f t="shared" ref="C6:AE6" si="1">SUMIFS(C$20:C$119,$B$20:$B$119,$B$6,$A$20:$A$119,$A$6)</f>
        <v>0</v>
      </c>
      <c r="D6" s="91">
        <f t="shared" si="1"/>
        <v>0</v>
      </c>
      <c r="E6" s="91">
        <f t="shared" si="1"/>
        <v>0</v>
      </c>
      <c r="F6" s="91">
        <f t="shared" si="1"/>
        <v>0</v>
      </c>
      <c r="G6" s="91">
        <f t="shared" si="1"/>
        <v>0</v>
      </c>
      <c r="H6" s="91">
        <f t="shared" si="1"/>
        <v>0</v>
      </c>
      <c r="I6" s="91">
        <f t="shared" si="1"/>
        <v>0</v>
      </c>
      <c r="J6" s="91">
        <f t="shared" si="1"/>
        <v>112896</v>
      </c>
      <c r="K6" s="91">
        <f t="shared" si="1"/>
        <v>0</v>
      </c>
      <c r="L6" s="91">
        <f t="shared" si="1"/>
        <v>0</v>
      </c>
      <c r="M6" s="91">
        <f t="shared" si="1"/>
        <v>0</v>
      </c>
      <c r="N6" s="91">
        <f t="shared" si="1"/>
        <v>0</v>
      </c>
      <c r="O6" s="91">
        <f t="shared" si="1"/>
        <v>333153</v>
      </c>
      <c r="P6" s="91">
        <f t="shared" si="1"/>
        <v>132708</v>
      </c>
      <c r="Q6" s="91">
        <f t="shared" si="1"/>
        <v>0</v>
      </c>
      <c r="R6" s="91">
        <f t="shared" si="1"/>
        <v>0</v>
      </c>
      <c r="S6" s="91">
        <f t="shared" si="1"/>
        <v>6533132</v>
      </c>
      <c r="T6" s="91">
        <f t="shared" si="1"/>
        <v>5512662</v>
      </c>
      <c r="U6" s="91">
        <f t="shared" si="1"/>
        <v>2815650</v>
      </c>
      <c r="V6" s="91">
        <f t="shared" si="1"/>
        <v>0</v>
      </c>
      <c r="W6" s="91">
        <f t="shared" si="1"/>
        <v>1092557</v>
      </c>
      <c r="X6" s="91">
        <f t="shared" si="1"/>
        <v>4194868</v>
      </c>
      <c r="Y6" s="91">
        <f t="shared" si="1"/>
        <v>2452907</v>
      </c>
      <c r="Z6" s="91">
        <f t="shared" si="1"/>
        <v>1408028</v>
      </c>
      <c r="AA6" s="91">
        <f t="shared" si="1"/>
        <v>1420798</v>
      </c>
      <c r="AB6" s="91">
        <f t="shared" si="1"/>
        <v>0</v>
      </c>
      <c r="AC6" s="91">
        <f t="shared" si="1"/>
        <v>0</v>
      </c>
      <c r="AD6" s="91">
        <f t="shared" si="1"/>
        <v>797400</v>
      </c>
      <c r="AE6" s="91">
        <f t="shared" si="1"/>
        <v>420591</v>
      </c>
      <c r="AF6" s="119">
        <f t="shared" ref="AF6:BK7" si="2">AE6</f>
        <v>420591</v>
      </c>
      <c r="AG6" s="119">
        <f t="shared" si="2"/>
        <v>420591</v>
      </c>
      <c r="AH6" s="119">
        <f t="shared" si="2"/>
        <v>420591</v>
      </c>
      <c r="AI6" s="119">
        <f t="shared" si="2"/>
        <v>420591</v>
      </c>
      <c r="AJ6" s="119">
        <f t="shared" si="2"/>
        <v>420591</v>
      </c>
      <c r="AK6" s="119">
        <f t="shared" si="2"/>
        <v>420591</v>
      </c>
      <c r="AL6" s="119">
        <f t="shared" si="2"/>
        <v>420591</v>
      </c>
      <c r="AM6" s="119">
        <f t="shared" si="2"/>
        <v>420591</v>
      </c>
      <c r="AN6" s="119">
        <f t="shared" si="2"/>
        <v>420591</v>
      </c>
      <c r="AO6" s="119">
        <f t="shared" si="2"/>
        <v>420591</v>
      </c>
      <c r="AP6" s="119">
        <f t="shared" si="2"/>
        <v>420591</v>
      </c>
      <c r="AQ6" s="119">
        <f t="shared" si="2"/>
        <v>420591</v>
      </c>
      <c r="AR6" s="119">
        <f t="shared" si="2"/>
        <v>420591</v>
      </c>
      <c r="AS6" s="119">
        <f t="shared" si="2"/>
        <v>420591</v>
      </c>
      <c r="AT6" s="119">
        <f t="shared" si="2"/>
        <v>420591</v>
      </c>
      <c r="AU6" s="119">
        <f t="shared" si="2"/>
        <v>420591</v>
      </c>
      <c r="AV6" s="119">
        <f t="shared" si="2"/>
        <v>420591</v>
      </c>
      <c r="AW6" s="119">
        <f t="shared" si="2"/>
        <v>420591</v>
      </c>
      <c r="AX6" s="119">
        <f t="shared" si="2"/>
        <v>420591</v>
      </c>
      <c r="AY6" s="119">
        <f t="shared" si="2"/>
        <v>420591</v>
      </c>
      <c r="AZ6" s="119">
        <f t="shared" si="2"/>
        <v>420591</v>
      </c>
      <c r="BA6" s="119">
        <f t="shared" si="2"/>
        <v>420591</v>
      </c>
      <c r="BB6" s="119">
        <f t="shared" si="2"/>
        <v>420591</v>
      </c>
      <c r="BC6" s="119">
        <f t="shared" si="2"/>
        <v>420591</v>
      </c>
      <c r="BD6" s="119">
        <f t="shared" si="2"/>
        <v>420591</v>
      </c>
      <c r="BE6" s="119">
        <f t="shared" si="2"/>
        <v>420591</v>
      </c>
      <c r="BF6" s="119">
        <f t="shared" si="2"/>
        <v>420591</v>
      </c>
      <c r="BG6" s="119">
        <f t="shared" si="2"/>
        <v>420591</v>
      </c>
      <c r="BH6" s="119">
        <f t="shared" si="2"/>
        <v>420591</v>
      </c>
      <c r="BI6" s="119">
        <f t="shared" si="2"/>
        <v>420591</v>
      </c>
      <c r="BJ6" s="119">
        <f t="shared" si="2"/>
        <v>420591</v>
      </c>
      <c r="BK6" s="119">
        <f t="shared" si="2"/>
        <v>420591</v>
      </c>
    </row>
    <row r="7" spans="1:63">
      <c r="A7" s="91" t="s">
        <v>849</v>
      </c>
      <c r="B7" s="91" t="str">
        <f>About!B2</f>
        <v>NV</v>
      </c>
      <c r="C7" s="91">
        <f t="shared" ref="C7:AE7" si="3">SUMIFS(C$20:C$119,$B$20:$B$119,$B$7,$A$20:$A$119,$A$7)</f>
        <v>1734196</v>
      </c>
      <c r="D7" s="91">
        <f t="shared" si="3"/>
        <v>3452082</v>
      </c>
      <c r="E7" s="91">
        <f t="shared" si="3"/>
        <v>3436069</v>
      </c>
      <c r="F7" s="91">
        <f t="shared" si="3"/>
        <v>2661460</v>
      </c>
      <c r="G7" s="91">
        <f t="shared" si="3"/>
        <v>2052793</v>
      </c>
      <c r="H7" s="91">
        <f t="shared" si="3"/>
        <v>709299</v>
      </c>
      <c r="I7" s="91">
        <f t="shared" si="3"/>
        <v>223640</v>
      </c>
      <c r="J7" s="91">
        <f t="shared" si="3"/>
        <v>0</v>
      </c>
      <c r="K7" s="91">
        <f t="shared" si="3"/>
        <v>2648205</v>
      </c>
      <c r="L7" s="91">
        <f t="shared" si="3"/>
        <v>1014149</v>
      </c>
      <c r="M7" s="91">
        <f t="shared" si="3"/>
        <v>4327311</v>
      </c>
      <c r="N7" s="91">
        <f t="shared" si="3"/>
        <v>2703023</v>
      </c>
      <c r="O7" s="91">
        <f t="shared" si="3"/>
        <v>0</v>
      </c>
      <c r="P7" s="91">
        <f t="shared" si="3"/>
        <v>0</v>
      </c>
      <c r="Q7" s="91">
        <f t="shared" si="3"/>
        <v>2704100</v>
      </c>
      <c r="R7" s="91">
        <f t="shared" si="3"/>
        <v>4235393</v>
      </c>
      <c r="S7" s="91">
        <f t="shared" si="3"/>
        <v>0</v>
      </c>
      <c r="T7" s="91">
        <f t="shared" si="3"/>
        <v>0</v>
      </c>
      <c r="U7" s="91">
        <f t="shared" si="3"/>
        <v>0</v>
      </c>
      <c r="V7" s="91">
        <f t="shared" si="3"/>
        <v>882511</v>
      </c>
      <c r="W7" s="91">
        <f t="shared" si="3"/>
        <v>0</v>
      </c>
      <c r="X7" s="91">
        <f t="shared" si="3"/>
        <v>0</v>
      </c>
      <c r="Y7" s="91">
        <f t="shared" si="3"/>
        <v>0</v>
      </c>
      <c r="Z7" s="91">
        <f t="shared" si="3"/>
        <v>0</v>
      </c>
      <c r="AA7" s="91">
        <f t="shared" si="3"/>
        <v>0</v>
      </c>
      <c r="AB7" s="91">
        <f t="shared" si="3"/>
        <v>577975</v>
      </c>
      <c r="AC7" s="91">
        <f t="shared" si="3"/>
        <v>1267987</v>
      </c>
      <c r="AD7" s="91">
        <f t="shared" si="3"/>
        <v>0</v>
      </c>
      <c r="AE7" s="91">
        <f t="shared" si="3"/>
        <v>0</v>
      </c>
      <c r="AF7" s="119">
        <f>AVERAGE(U7:AE7)</f>
        <v>248043</v>
      </c>
      <c r="AG7" s="119">
        <f t="shared" si="2"/>
        <v>248043</v>
      </c>
      <c r="AH7" s="119">
        <f t="shared" si="2"/>
        <v>248043</v>
      </c>
      <c r="AI7" s="119">
        <f t="shared" si="2"/>
        <v>248043</v>
      </c>
      <c r="AJ7" s="119">
        <f t="shared" si="2"/>
        <v>248043</v>
      </c>
      <c r="AK7" s="119">
        <f t="shared" si="2"/>
        <v>248043</v>
      </c>
      <c r="AL7" s="119">
        <f t="shared" si="2"/>
        <v>248043</v>
      </c>
      <c r="AM7" s="119">
        <f t="shared" si="2"/>
        <v>248043</v>
      </c>
      <c r="AN7" s="119">
        <f t="shared" si="2"/>
        <v>248043</v>
      </c>
      <c r="AO7" s="119">
        <f t="shared" si="2"/>
        <v>248043</v>
      </c>
      <c r="AP7" s="119">
        <f t="shared" si="2"/>
        <v>248043</v>
      </c>
      <c r="AQ7" s="119">
        <f t="shared" si="2"/>
        <v>248043</v>
      </c>
      <c r="AR7" s="119">
        <f t="shared" si="2"/>
        <v>248043</v>
      </c>
      <c r="AS7" s="119">
        <f t="shared" si="2"/>
        <v>248043</v>
      </c>
      <c r="AT7" s="119">
        <f t="shared" si="2"/>
        <v>248043</v>
      </c>
      <c r="AU7" s="119">
        <f t="shared" si="2"/>
        <v>248043</v>
      </c>
      <c r="AV7" s="119">
        <f t="shared" si="2"/>
        <v>248043</v>
      </c>
      <c r="AW7" s="119">
        <f t="shared" si="2"/>
        <v>248043</v>
      </c>
      <c r="AX7" s="119">
        <f t="shared" si="2"/>
        <v>248043</v>
      </c>
      <c r="AY7" s="119">
        <f t="shared" si="2"/>
        <v>248043</v>
      </c>
      <c r="AZ7" s="119">
        <f t="shared" si="2"/>
        <v>248043</v>
      </c>
      <c r="BA7" s="119">
        <f t="shared" si="2"/>
        <v>248043</v>
      </c>
      <c r="BB7" s="119">
        <f t="shared" si="2"/>
        <v>248043</v>
      </c>
      <c r="BC7" s="119">
        <f t="shared" si="2"/>
        <v>248043</v>
      </c>
      <c r="BD7" s="119">
        <f t="shared" si="2"/>
        <v>248043</v>
      </c>
      <c r="BE7" s="119">
        <f t="shared" si="2"/>
        <v>248043</v>
      </c>
      <c r="BF7" s="119">
        <f t="shared" si="2"/>
        <v>248043</v>
      </c>
      <c r="BG7" s="119">
        <f t="shared" si="2"/>
        <v>248043</v>
      </c>
      <c r="BH7" s="119">
        <f t="shared" si="2"/>
        <v>248043</v>
      </c>
      <c r="BI7" s="119">
        <f t="shared" si="2"/>
        <v>248043</v>
      </c>
      <c r="BJ7" s="119">
        <f t="shared" si="2"/>
        <v>248043</v>
      </c>
      <c r="BK7" s="119">
        <f t="shared" si="2"/>
        <v>248043</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NV</v>
      </c>
      <c r="C10" s="91">
        <f t="shared" ref="C10:AE10" si="5">SUMIFS(C$122:C$219,$B$122:$B$219,$B$6,$A$122:$A$219,$A$6)</f>
        <v>2047</v>
      </c>
      <c r="D10" s="91">
        <f t="shared" si="5"/>
        <v>7950</v>
      </c>
      <c r="E10" s="91">
        <f t="shared" si="5"/>
        <v>2327</v>
      </c>
      <c r="F10" s="91">
        <f t="shared" si="5"/>
        <v>1049</v>
      </c>
      <c r="G10" s="91">
        <f t="shared" si="5"/>
        <v>6850</v>
      </c>
      <c r="H10" s="91">
        <f t="shared" si="5"/>
        <v>0</v>
      </c>
      <c r="I10" s="91">
        <f t="shared" si="5"/>
        <v>0</v>
      </c>
      <c r="J10" s="91">
        <f t="shared" si="5"/>
        <v>0</v>
      </c>
      <c r="K10" s="91">
        <f t="shared" si="5"/>
        <v>0</v>
      </c>
      <c r="L10" s="91">
        <f t="shared" si="5"/>
        <v>0</v>
      </c>
      <c r="M10" s="91">
        <f t="shared" si="5"/>
        <v>0</v>
      </c>
      <c r="N10" s="91">
        <f t="shared" si="5"/>
        <v>0</v>
      </c>
      <c r="O10" s="91">
        <f t="shared" si="5"/>
        <v>84752</v>
      </c>
      <c r="P10" s="91">
        <f t="shared" si="5"/>
        <v>220896</v>
      </c>
      <c r="Q10" s="91">
        <f t="shared" si="5"/>
        <v>202963</v>
      </c>
      <c r="R10" s="91">
        <f t="shared" si="5"/>
        <v>288121</v>
      </c>
      <c r="S10" s="91">
        <f t="shared" si="5"/>
        <v>157397</v>
      </c>
      <c r="T10" s="91">
        <f t="shared" si="5"/>
        <v>343517</v>
      </c>
      <c r="U10" s="91">
        <f t="shared" si="5"/>
        <v>102322</v>
      </c>
      <c r="V10" s="91">
        <f t="shared" si="5"/>
        <v>37203</v>
      </c>
      <c r="W10" s="91">
        <f t="shared" si="5"/>
        <v>38246</v>
      </c>
      <c r="X10" s="91">
        <f t="shared" si="5"/>
        <v>179888</v>
      </c>
      <c r="Y10" s="91">
        <f t="shared" si="5"/>
        <v>145291</v>
      </c>
      <c r="Z10" s="91">
        <f t="shared" si="5"/>
        <v>16694</v>
      </c>
      <c r="AA10" s="91">
        <f t="shared" si="5"/>
        <v>40345</v>
      </c>
      <c r="AB10" s="91">
        <f t="shared" si="5"/>
        <v>10571</v>
      </c>
      <c r="AC10" s="91">
        <f t="shared" si="5"/>
        <v>45402</v>
      </c>
      <c r="AD10" s="91">
        <f t="shared" si="5"/>
        <v>45348</v>
      </c>
      <c r="AE10" s="91">
        <f t="shared" si="5"/>
        <v>46320</v>
      </c>
      <c r="AF10" s="119">
        <f t="shared" ref="AF10:BK11" si="6">AE10</f>
        <v>46320</v>
      </c>
      <c r="AG10" s="119">
        <f t="shared" si="6"/>
        <v>46320</v>
      </c>
      <c r="AH10" s="119">
        <f t="shared" si="6"/>
        <v>46320</v>
      </c>
      <c r="AI10" s="119">
        <f t="shared" si="6"/>
        <v>46320</v>
      </c>
      <c r="AJ10" s="119">
        <f t="shared" si="6"/>
        <v>46320</v>
      </c>
      <c r="AK10" s="119">
        <f t="shared" si="6"/>
        <v>46320</v>
      </c>
      <c r="AL10" s="119">
        <f t="shared" si="6"/>
        <v>46320</v>
      </c>
      <c r="AM10" s="119">
        <f t="shared" si="6"/>
        <v>46320</v>
      </c>
      <c r="AN10" s="119">
        <f t="shared" si="6"/>
        <v>46320</v>
      </c>
      <c r="AO10" s="119">
        <f t="shared" si="6"/>
        <v>46320</v>
      </c>
      <c r="AP10" s="119">
        <f t="shared" si="6"/>
        <v>46320</v>
      </c>
      <c r="AQ10" s="119">
        <f t="shared" si="6"/>
        <v>46320</v>
      </c>
      <c r="AR10" s="119">
        <f t="shared" si="6"/>
        <v>46320</v>
      </c>
      <c r="AS10" s="119">
        <f t="shared" si="6"/>
        <v>46320</v>
      </c>
      <c r="AT10" s="119">
        <f t="shared" si="6"/>
        <v>46320</v>
      </c>
      <c r="AU10" s="119">
        <f t="shared" si="6"/>
        <v>46320</v>
      </c>
      <c r="AV10" s="119">
        <f t="shared" si="6"/>
        <v>46320</v>
      </c>
      <c r="AW10" s="119">
        <f t="shared" si="6"/>
        <v>46320</v>
      </c>
      <c r="AX10" s="119">
        <f t="shared" si="6"/>
        <v>46320</v>
      </c>
      <c r="AY10" s="119">
        <f t="shared" si="6"/>
        <v>46320</v>
      </c>
      <c r="AZ10" s="119">
        <f t="shared" si="6"/>
        <v>46320</v>
      </c>
      <c r="BA10" s="119">
        <f t="shared" si="6"/>
        <v>46320</v>
      </c>
      <c r="BB10" s="119">
        <f t="shared" si="6"/>
        <v>46320</v>
      </c>
      <c r="BC10" s="119">
        <f t="shared" si="6"/>
        <v>46320</v>
      </c>
      <c r="BD10" s="119">
        <f t="shared" si="6"/>
        <v>46320</v>
      </c>
      <c r="BE10" s="119">
        <f t="shared" si="6"/>
        <v>46320</v>
      </c>
      <c r="BF10" s="119">
        <f t="shared" si="6"/>
        <v>46320</v>
      </c>
      <c r="BG10" s="119">
        <f t="shared" si="6"/>
        <v>46320</v>
      </c>
      <c r="BH10" s="119">
        <f t="shared" si="6"/>
        <v>46320</v>
      </c>
      <c r="BI10" s="119">
        <f t="shared" si="6"/>
        <v>46320</v>
      </c>
      <c r="BJ10" s="119">
        <f t="shared" si="6"/>
        <v>46320</v>
      </c>
      <c r="BK10" s="119">
        <f t="shared" si="6"/>
        <v>46320</v>
      </c>
    </row>
    <row r="11" spans="1:63">
      <c r="A11" s="91" t="s">
        <v>849</v>
      </c>
      <c r="B11" s="91" t="str">
        <f>About!B2</f>
        <v>NV</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14948</v>
      </c>
      <c r="R11" s="91">
        <f t="shared" si="7"/>
        <v>42720</v>
      </c>
      <c r="S11" s="91">
        <f t="shared" si="7"/>
        <v>66846</v>
      </c>
      <c r="T11" s="91">
        <f t="shared" si="7"/>
        <v>43112</v>
      </c>
      <c r="U11" s="91">
        <f t="shared" si="7"/>
        <v>66761</v>
      </c>
      <c r="V11" s="91">
        <f t="shared" si="7"/>
        <v>71843</v>
      </c>
      <c r="W11" s="91">
        <f t="shared" si="7"/>
        <v>37613</v>
      </c>
      <c r="X11" s="91">
        <f t="shared" si="7"/>
        <v>8983</v>
      </c>
      <c r="Y11" s="91">
        <f t="shared" si="7"/>
        <v>2254</v>
      </c>
      <c r="Z11" s="91">
        <f t="shared" si="7"/>
        <v>3347</v>
      </c>
      <c r="AA11" s="91">
        <f t="shared" si="7"/>
        <v>766</v>
      </c>
      <c r="AB11" s="91">
        <f t="shared" si="7"/>
        <v>0</v>
      </c>
      <c r="AC11" s="91">
        <f t="shared" si="7"/>
        <v>107</v>
      </c>
      <c r="AD11" s="91">
        <f t="shared" si="7"/>
        <v>303</v>
      </c>
      <c r="AE11" s="91">
        <f t="shared" si="7"/>
        <v>8694</v>
      </c>
      <c r="AF11" s="119">
        <f>AVERAGE(W11:AE11)</f>
        <v>6896.333333333333</v>
      </c>
      <c r="AG11" s="119">
        <f t="shared" si="6"/>
        <v>6896.333333333333</v>
      </c>
      <c r="AH11" s="119">
        <f t="shared" si="6"/>
        <v>6896.333333333333</v>
      </c>
      <c r="AI11" s="119">
        <f t="shared" si="6"/>
        <v>6896.333333333333</v>
      </c>
      <c r="AJ11" s="119">
        <f t="shared" si="6"/>
        <v>6896.333333333333</v>
      </c>
      <c r="AK11" s="119">
        <f t="shared" si="6"/>
        <v>6896.333333333333</v>
      </c>
      <c r="AL11" s="119">
        <f t="shared" si="6"/>
        <v>6896.333333333333</v>
      </c>
      <c r="AM11" s="119">
        <f t="shared" si="6"/>
        <v>6896.333333333333</v>
      </c>
      <c r="AN11" s="119">
        <f t="shared" si="6"/>
        <v>6896.333333333333</v>
      </c>
      <c r="AO11" s="119">
        <f t="shared" si="6"/>
        <v>6896.333333333333</v>
      </c>
      <c r="AP11" s="119">
        <f t="shared" si="6"/>
        <v>6896.333333333333</v>
      </c>
      <c r="AQ11" s="119">
        <f t="shared" si="6"/>
        <v>6896.333333333333</v>
      </c>
      <c r="AR11" s="119">
        <f t="shared" si="6"/>
        <v>6896.333333333333</v>
      </c>
      <c r="AS11" s="119">
        <f t="shared" si="6"/>
        <v>6896.333333333333</v>
      </c>
      <c r="AT11" s="119">
        <f t="shared" si="6"/>
        <v>6896.333333333333</v>
      </c>
      <c r="AU11" s="119">
        <f t="shared" si="6"/>
        <v>6896.333333333333</v>
      </c>
      <c r="AV11" s="119">
        <f t="shared" si="6"/>
        <v>6896.333333333333</v>
      </c>
      <c r="AW11" s="119">
        <f t="shared" si="6"/>
        <v>6896.333333333333</v>
      </c>
      <c r="AX11" s="119">
        <f t="shared" si="6"/>
        <v>6896.333333333333</v>
      </c>
      <c r="AY11" s="119">
        <f t="shared" si="6"/>
        <v>6896.333333333333</v>
      </c>
      <c r="AZ11" s="119">
        <f t="shared" si="6"/>
        <v>6896.333333333333</v>
      </c>
      <c r="BA11" s="119">
        <f t="shared" si="6"/>
        <v>6896.333333333333</v>
      </c>
      <c r="BB11" s="119">
        <f t="shared" si="6"/>
        <v>6896.333333333333</v>
      </c>
      <c r="BC11" s="119">
        <f t="shared" si="6"/>
        <v>6896.333333333333</v>
      </c>
      <c r="BD11" s="119">
        <f t="shared" si="6"/>
        <v>6896.333333333333</v>
      </c>
      <c r="BE11" s="119">
        <f t="shared" si="6"/>
        <v>6896.333333333333</v>
      </c>
      <c r="BF11" s="119">
        <f t="shared" si="6"/>
        <v>6896.333333333333</v>
      </c>
      <c r="BG11" s="119">
        <f t="shared" si="6"/>
        <v>6896.333333333333</v>
      </c>
      <c r="BH11" s="119">
        <f t="shared" si="6"/>
        <v>6896.333333333333</v>
      </c>
      <c r="BI11" s="119">
        <f t="shared" si="6"/>
        <v>6896.333333333333</v>
      </c>
      <c r="BJ11" s="119">
        <f t="shared" si="6"/>
        <v>6896.333333333333</v>
      </c>
      <c r="BK11" s="119">
        <f t="shared" si="6"/>
        <v>6896.333333333333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NV</v>
      </c>
      <c r="C14" s="91">
        <f t="shared" ref="C14:BK14" si="9">IF(C10&gt;C11,C10-C11,0)</f>
        <v>2047</v>
      </c>
      <c r="D14" s="91">
        <f t="shared" si="9"/>
        <v>7950</v>
      </c>
      <c r="E14" s="91">
        <f t="shared" si="9"/>
        <v>2327</v>
      </c>
      <c r="F14" s="91">
        <f t="shared" si="9"/>
        <v>1049</v>
      </c>
      <c r="G14" s="91">
        <f t="shared" si="9"/>
        <v>6850</v>
      </c>
      <c r="H14" s="91">
        <f t="shared" si="9"/>
        <v>0</v>
      </c>
      <c r="I14" s="91">
        <f t="shared" si="9"/>
        <v>0</v>
      </c>
      <c r="J14" s="91">
        <f t="shared" si="9"/>
        <v>0</v>
      </c>
      <c r="K14" s="91">
        <f t="shared" si="9"/>
        <v>0</v>
      </c>
      <c r="L14" s="91">
        <f t="shared" si="9"/>
        <v>0</v>
      </c>
      <c r="M14" s="91">
        <f t="shared" si="9"/>
        <v>0</v>
      </c>
      <c r="N14" s="91">
        <f t="shared" si="9"/>
        <v>0</v>
      </c>
      <c r="O14" s="91">
        <f t="shared" si="9"/>
        <v>84752</v>
      </c>
      <c r="P14" s="91">
        <f t="shared" si="9"/>
        <v>220896</v>
      </c>
      <c r="Q14" s="91">
        <f t="shared" si="9"/>
        <v>188015</v>
      </c>
      <c r="R14" s="91">
        <f t="shared" si="9"/>
        <v>245401</v>
      </c>
      <c r="S14" s="91">
        <f t="shared" si="9"/>
        <v>90551</v>
      </c>
      <c r="T14" s="91">
        <f t="shared" si="9"/>
        <v>300405</v>
      </c>
      <c r="U14" s="91">
        <f t="shared" si="9"/>
        <v>35561</v>
      </c>
      <c r="V14" s="91">
        <f t="shared" si="9"/>
        <v>0</v>
      </c>
      <c r="W14" s="91">
        <f t="shared" si="9"/>
        <v>633</v>
      </c>
      <c r="X14" s="91">
        <f t="shared" si="9"/>
        <v>170905</v>
      </c>
      <c r="Y14" s="91">
        <f t="shared" si="9"/>
        <v>143037</v>
      </c>
      <c r="Z14" s="91">
        <f t="shared" si="9"/>
        <v>13347</v>
      </c>
      <c r="AA14" s="91">
        <f t="shared" si="9"/>
        <v>39579</v>
      </c>
      <c r="AB14" s="91">
        <f t="shared" si="9"/>
        <v>10571</v>
      </c>
      <c r="AC14" s="91">
        <f t="shared" si="9"/>
        <v>45295</v>
      </c>
      <c r="AD14" s="91">
        <f t="shared" si="9"/>
        <v>45045</v>
      </c>
      <c r="AE14" s="91">
        <f t="shared" si="9"/>
        <v>37626</v>
      </c>
      <c r="AF14" s="91">
        <f t="shared" si="9"/>
        <v>39423.666666666664</v>
      </c>
      <c r="AG14" s="91">
        <f t="shared" si="9"/>
        <v>39423.666666666664</v>
      </c>
      <c r="AH14" s="91">
        <f t="shared" si="9"/>
        <v>39423.666666666664</v>
      </c>
      <c r="AI14" s="91">
        <f t="shared" si="9"/>
        <v>39423.666666666664</v>
      </c>
      <c r="AJ14" s="91">
        <f t="shared" si="9"/>
        <v>39423.666666666664</v>
      </c>
      <c r="AK14" s="91">
        <f t="shared" si="9"/>
        <v>39423.666666666664</v>
      </c>
      <c r="AL14" s="91">
        <f t="shared" si="9"/>
        <v>39423.666666666664</v>
      </c>
      <c r="AM14" s="91">
        <f t="shared" si="9"/>
        <v>39423.666666666664</v>
      </c>
      <c r="AN14" s="91">
        <f t="shared" si="9"/>
        <v>39423.666666666664</v>
      </c>
      <c r="AO14" s="91">
        <f t="shared" si="9"/>
        <v>39423.666666666664</v>
      </c>
      <c r="AP14" s="91">
        <f t="shared" si="9"/>
        <v>39423.666666666664</v>
      </c>
      <c r="AQ14" s="91">
        <f t="shared" si="9"/>
        <v>39423.666666666664</v>
      </c>
      <c r="AR14" s="91">
        <f t="shared" si="9"/>
        <v>39423.666666666664</v>
      </c>
      <c r="AS14" s="91">
        <f t="shared" si="9"/>
        <v>39423.666666666664</v>
      </c>
      <c r="AT14" s="91">
        <f t="shared" si="9"/>
        <v>39423.666666666664</v>
      </c>
      <c r="AU14" s="91">
        <f t="shared" si="9"/>
        <v>39423.666666666664</v>
      </c>
      <c r="AV14" s="91">
        <f t="shared" si="9"/>
        <v>39423.666666666664</v>
      </c>
      <c r="AW14" s="91">
        <f t="shared" si="9"/>
        <v>39423.666666666664</v>
      </c>
      <c r="AX14" s="91">
        <f t="shared" si="9"/>
        <v>39423.666666666664</v>
      </c>
      <c r="AY14" s="91">
        <f t="shared" si="9"/>
        <v>39423.666666666664</v>
      </c>
      <c r="AZ14" s="91">
        <f t="shared" si="9"/>
        <v>39423.666666666664</v>
      </c>
      <c r="BA14" s="91">
        <f t="shared" si="9"/>
        <v>39423.666666666664</v>
      </c>
      <c r="BB14" s="91">
        <f t="shared" si="9"/>
        <v>39423.666666666664</v>
      </c>
      <c r="BC14" s="91">
        <f t="shared" si="9"/>
        <v>39423.666666666664</v>
      </c>
      <c r="BD14" s="91">
        <f t="shared" si="9"/>
        <v>39423.666666666664</v>
      </c>
      <c r="BE14" s="91">
        <f t="shared" si="9"/>
        <v>39423.666666666664</v>
      </c>
      <c r="BF14" s="91">
        <f t="shared" si="9"/>
        <v>39423.666666666664</v>
      </c>
      <c r="BG14" s="91">
        <f t="shared" si="9"/>
        <v>39423.666666666664</v>
      </c>
      <c r="BH14" s="91">
        <f t="shared" si="9"/>
        <v>39423.666666666664</v>
      </c>
      <c r="BI14" s="91">
        <f t="shared" si="9"/>
        <v>39423.666666666664</v>
      </c>
      <c r="BJ14" s="91">
        <f t="shared" si="9"/>
        <v>39423.666666666664</v>
      </c>
      <c r="BK14" s="91">
        <f t="shared" si="9"/>
        <v>39423.666666666664</v>
      </c>
    </row>
    <row r="15" spans="1:63">
      <c r="A15" s="91" t="s">
        <v>849</v>
      </c>
      <c r="B15" s="91" t="str">
        <f>About!B2</f>
        <v>NV</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34640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0.30915716597980819</v>
      </c>
      <c r="G760" s="107">
        <f>G34/SUMIFS(G$3:G$722,$B$3:$B$722,$B760)*SUMIFS(Calculations!$E$3:$E$53,Calculations!$A$3:$A$53,$B760)</f>
        <v>0.28206142646353916</v>
      </c>
      <c r="H760" s="107">
        <f>H34/SUMIFS(H$3:H$722,$B$3:$B$722,$B760)*SUMIFS(Calculations!$E$3:$E$53,Calculations!$A$3:$A$53,$B760)</f>
        <v>0.25493545400926249</v>
      </c>
      <c r="I760" s="107">
        <f>I34/SUMIFS(I$3:I$722,$B$3:$B$722,$B760)*SUMIFS(Calculations!$E$3:$E$53,Calculations!$A$3:$A$53,$B760)</f>
        <v>0.24266350566121381</v>
      </c>
      <c r="J760" s="107">
        <f>J34/SUMIFS(J$3:J$722,$B$3:$B$722,$B760)*SUMIFS(Calculations!$E$3:$E$53,Calculations!$A$3:$A$53,$B760)</f>
        <v>0.23151877695549961</v>
      </c>
      <c r="K760" s="107">
        <f>K34/SUMIFS(K$3:K$722,$B$3:$B$722,$B760)*SUMIFS(Calculations!$E$3:$E$53,Calculations!$A$3:$A$53,$B760)</f>
        <v>0.22340095234588353</v>
      </c>
      <c r="L760" s="107">
        <f>L34/SUMIFS(L$3:L$722,$B$3:$B$722,$B760)*SUMIFS(Calculations!$E$3:$E$53,Calculations!$A$3:$A$53,$B760)</f>
        <v>0.21583311948178613</v>
      </c>
      <c r="M760" s="107">
        <f>M34/SUMIFS(M$3:M$722,$B$3:$B$722,$B760)*SUMIFS(Calculations!$E$3:$E$53,Calculations!$A$3:$A$53,$B760)</f>
        <v>0.21411248067612043</v>
      </c>
      <c r="N760" s="107">
        <f>N34/SUMIFS(N$3:N$722,$B$3:$B$722,$B760)*SUMIFS(Calculations!$E$3:$E$53,Calculations!$A$3:$A$53,$B760)</f>
        <v>0.21241905903206915</v>
      </c>
      <c r="O760" s="107">
        <f>O34/SUMIFS(O$3:O$722,$B$3:$B$722,$B760)*SUMIFS(Calculations!$E$3:$E$53,Calculations!$A$3:$A$53,$B760)</f>
        <v>0.2117774759989085</v>
      </c>
      <c r="P760" s="107">
        <f>P34/SUMIFS(P$3:P$722,$B$3:$B$722,$B760)*SUMIFS(Calculations!$E$3:$E$53,Calculations!$A$3:$A$53,$B760)</f>
        <v>0.2111397569247076</v>
      </c>
      <c r="Q760" s="107">
        <f>Q34/SUMIFS(Q$3:Q$722,$B$3:$B$722,$B760)*SUMIFS(Calculations!$E$3:$E$53,Calculations!$A$3:$A$53,$B760)</f>
        <v>0.21118288274210284</v>
      </c>
      <c r="R760" s="107">
        <f>R34/SUMIFS(R$3:R$722,$B$3:$B$722,$B760)*SUMIFS(Calculations!$E$3:$E$53,Calculations!$A$3:$A$53,$B760)</f>
        <v>0.21122602618020686</v>
      </c>
    </row>
    <row r="761" spans="2:18" ht="15.75" customHeight="1">
      <c r="B761" s="107" t="s">
        <v>538</v>
      </c>
      <c r="C761" s="107" t="s">
        <v>449</v>
      </c>
      <c r="D761" s="107" t="s">
        <v>641</v>
      </c>
      <c r="E761" s="107" t="str">
        <f t="shared" si="300"/>
        <v>solar thermal</v>
      </c>
      <c r="F761" s="107">
        <f>F35/SUMIFS(F$3:F$722,$B$3:$B$722,$B761)*SUMIFS(Calculations!$E$3:$E$53,Calculations!$A$3:$A$53,$B761)</f>
        <v>1.6928440998144129E-2</v>
      </c>
      <c r="G761" s="107">
        <f>G35/SUMIFS(G$3:G$722,$B$3:$B$722,$B761)*SUMIFS(Calculations!$E$3:$E$53,Calculations!$A$3:$A$53,$B761)</f>
        <v>1.6937879956979256E-2</v>
      </c>
      <c r="H761" s="107">
        <f>H35/SUMIFS(H$3:H$722,$B$3:$B$722,$B761)*SUMIFS(Calculations!$E$3:$E$53,Calculations!$A$3:$A$53,$B761)</f>
        <v>1.6947329447634593E-2</v>
      </c>
      <c r="I761" s="107">
        <f>I35/SUMIFS(I$3:I$722,$B$3:$B$722,$B761)*SUMIFS(Calculations!$E$3:$E$53,Calculations!$A$3:$A$53,$B761)</f>
        <v>1.6131527846296005E-2</v>
      </c>
      <c r="J761" s="107">
        <f>J35/SUMIFS(J$3:J$722,$B$3:$B$722,$B761)*SUMIFS(Calculations!$E$3:$E$53,Calculations!$A$3:$A$53,$B761)</f>
        <v>1.5390660359997348E-2</v>
      </c>
      <c r="K761" s="107">
        <f>K35/SUMIFS(K$3:K$722,$B$3:$B$722,$B761)*SUMIFS(Calculations!$E$3:$E$53,Calculations!$A$3:$A$53,$B761)</f>
        <v>1.4851012202419859E-2</v>
      </c>
      <c r="L761" s="107">
        <f>L35/SUMIFS(L$3:L$722,$B$3:$B$722,$B761)*SUMIFS(Calculations!$E$3:$E$53,Calculations!$A$3:$A$53,$B761)</f>
        <v>1.4347925814334214E-2</v>
      </c>
      <c r="M761" s="107">
        <f>M35/SUMIFS(M$3:M$722,$B$3:$B$722,$B761)*SUMIFS(Calculations!$E$3:$E$53,Calculations!$A$3:$A$53,$B761)</f>
        <v>1.4233543007857473E-2</v>
      </c>
      <c r="N761" s="107">
        <f>N35/SUMIFS(N$3:N$722,$B$3:$B$722,$B761)*SUMIFS(Calculations!$E$3:$E$53,Calculations!$A$3:$A$53,$B761)</f>
        <v>1.4120969515060941E-2</v>
      </c>
      <c r="O761" s="107">
        <f>O35/SUMIFS(O$3:O$722,$B$3:$B$722,$B761)*SUMIFS(Calculations!$E$3:$E$53,Calculations!$A$3:$A$53,$B761)</f>
        <v>1.4078319036832085E-2</v>
      </c>
      <c r="P761" s="107">
        <f>P35/SUMIFS(P$3:P$722,$B$3:$B$722,$B761)*SUMIFS(Calculations!$E$3:$E$53,Calculations!$A$3:$A$53,$B761)</f>
        <v>1.4035925422779759E-2</v>
      </c>
      <c r="Q761" s="107">
        <f>Q35/SUMIFS(Q$3:Q$722,$B$3:$B$722,$B761)*SUMIFS(Calculations!$E$3:$E$53,Calculations!$A$3:$A$53,$B761)</f>
        <v>1.4038792295251207E-2</v>
      </c>
      <c r="R761" s="107">
        <f>R35/SUMIFS(R$3:R$722,$B$3:$B$722,$B761)*SUMIFS(Calculations!$E$3:$E$53,Calculations!$A$3:$A$53,$B761)</f>
        <v>1.4041660339093497E-2</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6.1760902341199971E-2</v>
      </c>
      <c r="G763" s="107">
        <f>G37/SUMIFS(G$3:G$722,$B$3:$B$722,$B763)*SUMIFS(Calculations!$E$3:$E$53,Calculations!$A$3:$A$53,$B763)</f>
        <v>6.9119383244615945E-2</v>
      </c>
      <c r="H763" s="107">
        <f>H37/SUMIFS(H$3:H$722,$B$3:$B$722,$B763)*SUMIFS(Calculations!$E$3:$E$53,Calculations!$A$3:$A$53,$B763)</f>
        <v>7.6486074608456828E-2</v>
      </c>
      <c r="I763" s="107">
        <f>I37/SUMIFS(I$3:I$722,$B$3:$B$722,$B763)*SUMIFS(Calculations!$E$3:$E$53,Calculations!$A$3:$A$53,$B763)</f>
        <v>7.2804228312939687E-2</v>
      </c>
      <c r="J763" s="107">
        <f>J37/SUMIFS(J$3:J$722,$B$3:$B$722,$B763)*SUMIFS(Calculations!$E$3:$E$53,Calculations!$A$3:$A$53,$B763)</f>
        <v>6.9460571956514297E-2</v>
      </c>
      <c r="K763" s="107">
        <f>K37/SUMIFS(K$3:K$722,$B$3:$B$722,$B763)*SUMIFS(Calculations!$E$3:$E$53,Calculations!$A$3:$A$53,$B763)</f>
        <v>6.702505140029183E-2</v>
      </c>
      <c r="L763" s="107">
        <f>L37/SUMIFS(L$3:L$722,$B$3:$B$722,$B763)*SUMIFS(Calculations!$E$3:$E$53,Calculations!$A$3:$A$53,$B763)</f>
        <v>6.4754540100413344E-2</v>
      </c>
      <c r="M763" s="107">
        <f>M37/SUMIFS(M$3:M$722,$B$3:$B$722,$B763)*SUMIFS(Calculations!$E$3:$E$53,Calculations!$A$3:$A$53,$B763)</f>
        <v>6.423831175321934E-2</v>
      </c>
      <c r="N763" s="107">
        <f>N37/SUMIFS(N$3:N$722,$B$3:$B$722,$B763)*SUMIFS(Calculations!$E$3:$E$53,Calculations!$A$3:$A$53,$B763)</f>
        <v>6.3730249135119252E-2</v>
      </c>
      <c r="O763" s="107">
        <f>O37/SUMIFS(O$3:O$722,$B$3:$B$722,$B763)*SUMIFS(Calculations!$E$3:$E$53,Calculations!$A$3:$A$53,$B763)</f>
        <v>6.3537760538613319E-2</v>
      </c>
      <c r="P763" s="107">
        <f>P37/SUMIFS(P$3:P$722,$B$3:$B$722,$B763)*SUMIFS(Calculations!$E$3:$E$53,Calculations!$A$3:$A$53,$B763)</f>
        <v>6.334643121222315E-2</v>
      </c>
      <c r="Q763" s="107">
        <f>Q37/SUMIFS(Q$3:Q$722,$B$3:$B$722,$B763)*SUMIFS(Calculations!$E$3:$E$53,Calculations!$A$3:$A$53,$B763)</f>
        <v>6.3359369877422383E-2</v>
      </c>
      <c r="R763" s="107">
        <f>R37/SUMIFS(R$3:R$722,$B$3:$B$722,$B763)*SUMIFS(Calculations!$E$3:$E$53,Calculations!$A$3:$A$53,$B763)</f>
        <v>6.3372313829210158E-2</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7.0696300479881303E-3</v>
      </c>
      <c r="G765" s="107">
        <f>G39/SUMIFS(G$3:G$722,$B$3:$B$722,$B765)*SUMIFS(Calculations!$E$3:$E$53,Calculations!$A$3:$A$53,$B765)</f>
        <v>7.0765226958889637E-3</v>
      </c>
      <c r="H765" s="107">
        <f>H39/SUMIFS(H$3:H$722,$B$3:$B$722,$B765)*SUMIFS(Calculations!$E$3:$E$53,Calculations!$A$3:$A$53,$B765)</f>
        <v>7.0834230344821508E-3</v>
      </c>
      <c r="I765" s="107">
        <f>I39/SUMIFS(I$3:I$722,$B$3:$B$722,$B765)*SUMIFS(Calculations!$E$3:$E$53,Calculations!$A$3:$A$53,$B765)</f>
        <v>6.7396935129746573E-3</v>
      </c>
      <c r="J765" s="107">
        <f>J39/SUMIFS(J$3:J$722,$B$3:$B$722,$B765)*SUMIFS(Calculations!$E$3:$E$53,Calculations!$A$3:$A$53,$B765)</f>
        <v>6.4275367016273345E-3</v>
      </c>
      <c r="K765" s="107">
        <f>K39/SUMIFS(K$3:K$722,$B$3:$B$722,$B765)*SUMIFS(Calculations!$E$3:$E$53,Calculations!$A$3:$A$53,$B765)</f>
        <v>6.1984585469203575E-3</v>
      </c>
      <c r="L765" s="107">
        <f>L39/SUMIFS(L$3:L$722,$B$3:$B$722,$B765)*SUMIFS(Calculations!$E$3:$E$53,Calculations!$A$3:$A$53,$B765)</f>
        <v>5.9849006947853582E-3</v>
      </c>
      <c r="M765" s="107">
        <f>M39/SUMIFS(M$3:M$722,$B$3:$B$722,$B765)*SUMIFS(Calculations!$E$3:$E$53,Calculations!$A$3:$A$53,$B765)</f>
        <v>5.9293265419833596E-3</v>
      </c>
      <c r="N765" s="107">
        <f>N39/SUMIFS(N$3:N$722,$B$3:$B$722,$B765)*SUMIFS(Calculations!$E$3:$E$53,Calculations!$A$3:$A$53,$B765)</f>
        <v>5.8746314642629024E-3</v>
      </c>
      <c r="O765" s="107">
        <f>O39/SUMIFS(O$3:O$722,$B$3:$B$722,$B765)*SUMIFS(Calculations!$E$3:$E$53,Calculations!$A$3:$A$53,$B765)</f>
        <v>5.8481964526255819E-3</v>
      </c>
      <c r="P765" s="107">
        <f>P39/SUMIFS(P$3:P$722,$B$3:$B$722,$B765)*SUMIFS(Calculations!$E$3:$E$53,Calculations!$A$3:$A$53,$B765)</f>
        <v>5.8219206468817881E-3</v>
      </c>
      <c r="Q765" s="107">
        <f>Q39/SUMIFS(Q$3:Q$722,$B$3:$B$722,$B765)*SUMIFS(Calculations!$E$3:$E$53,Calculations!$A$3:$A$53,$B765)</f>
        <v>5.811916542483129E-3</v>
      </c>
      <c r="R765" s="107">
        <f>R39/SUMIFS(R$3:R$722,$B$3:$B$722,$B765)*SUMIFS(Calculations!$E$3:$E$53,Calculations!$A$3:$A$53,$B765)</f>
        <v>5.8019083505234589E-3</v>
      </c>
    </row>
    <row r="766" spans="2:18" ht="15.75" customHeight="1">
      <c r="B766" s="107" t="s">
        <v>538</v>
      </c>
      <c r="C766" s="107" t="s">
        <v>449</v>
      </c>
      <c r="D766" s="107" t="s">
        <v>645</v>
      </c>
      <c r="E766" s="107" t="str">
        <f t="shared" si="300"/>
        <v>natural gas nonpeaker</v>
      </c>
      <c r="F766" s="107">
        <f>F40/SUMIFS(F$3:F$722,$B$3:$B$722,$B766)*SUMIFS(Calculations!$E$3:$E$53,Calculations!$A$3:$A$53,$B766)</f>
        <v>0.12937996178145239</v>
      </c>
      <c r="G766" s="107">
        <f>G40/SUMIFS(G$3:G$722,$B$3:$B$722,$B766)*SUMIFS(Calculations!$E$3:$E$53,Calculations!$A$3:$A$53,$B766)</f>
        <v>0.14486387459630246</v>
      </c>
      <c r="H766" s="107">
        <f>H40/SUMIFS(H$3:H$722,$B$3:$B$722,$B766)*SUMIFS(Calculations!$E$3:$E$53,Calculations!$A$3:$A$53,$B766)</f>
        <v>0.16036506408212003</v>
      </c>
      <c r="I766" s="107">
        <f>I40/SUMIFS(I$3:I$722,$B$3:$B$722,$B766)*SUMIFS(Calculations!$E$3:$E$53,Calculations!$A$3:$A$53,$B766)</f>
        <v>0.19524799209864957</v>
      </c>
      <c r="J766" s="107">
        <f>J40/SUMIFS(J$3:J$722,$B$3:$B$722,$B766)*SUMIFS(Calculations!$E$3:$E$53,Calculations!$A$3:$A$53,$B766)</f>
        <v>0.22692680610433208</v>
      </c>
      <c r="K766" s="107">
        <f>K40/SUMIFS(K$3:K$722,$B$3:$B$722,$B766)*SUMIFS(Calculations!$E$3:$E$53,Calculations!$A$3:$A$53,$B766)</f>
        <v>0.25015531107851907</v>
      </c>
      <c r="L766" s="107">
        <f>L40/SUMIFS(L$3:L$722,$B$3:$B$722,$B766)*SUMIFS(Calculations!$E$3:$E$53,Calculations!$A$3:$A$53,$B766)</f>
        <v>0.27181005872104225</v>
      </c>
      <c r="M766" s="107">
        <f>M40/SUMIFS(M$3:M$722,$B$3:$B$722,$B766)*SUMIFS(Calculations!$E$3:$E$53,Calculations!$A$3:$A$53,$B766)</f>
        <v>0.27616431189616852</v>
      </c>
      <c r="N766" s="107">
        <f>N40/SUMIFS(N$3:N$722,$B$3:$B$722,$B766)*SUMIFS(Calculations!$E$3:$E$53,Calculations!$A$3:$A$53,$B766)</f>
        <v>0.28044968924913666</v>
      </c>
      <c r="O766" s="107">
        <f>O40/SUMIFS(O$3:O$722,$B$3:$B$722,$B766)*SUMIFS(Calculations!$E$3:$E$53,Calculations!$A$3:$A$53,$B766)</f>
        <v>0.28139235863574047</v>
      </c>
      <c r="P766" s="107">
        <f>P40/SUMIFS(P$3:P$722,$B$3:$B$722,$B766)*SUMIFS(Calculations!$E$3:$E$53,Calculations!$A$3:$A$53,$B766)</f>
        <v>0.28232935075902171</v>
      </c>
      <c r="Q766" s="107">
        <f>Q40/SUMIFS(Q$3:Q$722,$B$3:$B$722,$B766)*SUMIFS(Calculations!$E$3:$E$53,Calculations!$A$3:$A$53,$B766)</f>
        <v>0.28128444135638353</v>
      </c>
      <c r="R766" s="107">
        <f>R40/SUMIFS(R$3:R$722,$B$3:$B$722,$B766)*SUMIFS(Calculations!$E$3:$E$53,Calculations!$A$3:$A$53,$B766)</f>
        <v>0.28023910501588417</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0.30520279416582236</v>
      </c>
      <c r="G768" s="107">
        <f>G42/SUMIFS(G$3:G$722,$B$3:$B$722,$B768)*SUMIFS(Calculations!$E$3:$E$53,Calculations!$A$3:$A$53,$B768)</f>
        <v>0.30537296911641654</v>
      </c>
      <c r="H768" s="107">
        <f>H42/SUMIFS(H$3:H$722,$B$3:$B$722,$B768)*SUMIFS(Calculations!$E$3:$E$53,Calculations!$A$3:$A$53,$B768)</f>
        <v>0.30554333394515476</v>
      </c>
      <c r="I768" s="107">
        <f>I42/SUMIFS(I$3:I$722,$B$3:$B$722,$B768)*SUMIFS(Calculations!$E$3:$E$53,Calculations!$A$3:$A$53,$B768)</f>
        <v>0.29083525018004103</v>
      </c>
      <c r="J768" s="107">
        <f>J42/SUMIFS(J$3:J$722,$B$3:$B$722,$B768)*SUMIFS(Calculations!$E$3:$E$53,Calculations!$A$3:$A$53,$B768)</f>
        <v>0.27747815327136832</v>
      </c>
      <c r="K768" s="107">
        <f>K42/SUMIFS(K$3:K$722,$B$3:$B$722,$B768)*SUMIFS(Calculations!$E$3:$E$53,Calculations!$A$3:$A$53,$B768)</f>
        <v>0.26774883882492023</v>
      </c>
      <c r="L768" s="107">
        <f>L42/SUMIFS(L$3:L$722,$B$3:$B$722,$B768)*SUMIFS(Calculations!$E$3:$E$53,Calculations!$A$3:$A$53,$B768)</f>
        <v>0.25867869637250163</v>
      </c>
      <c r="M768" s="107">
        <f>M42/SUMIFS(M$3:M$722,$B$3:$B$722,$B768)*SUMIFS(Calculations!$E$3:$E$53,Calculations!$A$3:$A$53,$B768)</f>
        <v>0.25661648921798236</v>
      </c>
      <c r="N768" s="107">
        <f>N42/SUMIFS(N$3:N$722,$B$3:$B$722,$B768)*SUMIFS(Calculations!$E$3:$E$53,Calculations!$A$3:$A$53,$B768)</f>
        <v>0.25458690217247276</v>
      </c>
      <c r="O768" s="107">
        <f>O42/SUMIFS(O$3:O$722,$B$3:$B$722,$B768)*SUMIFS(Calculations!$E$3:$E$53,Calculations!$A$3:$A$53,$B768)</f>
        <v>0.25381795687329356</v>
      </c>
      <c r="P768" s="107">
        <f>P42/SUMIFS(P$3:P$722,$B$3:$B$722,$B768)*SUMIFS(Calculations!$E$3:$E$53,Calculations!$A$3:$A$53,$B768)</f>
        <v>0.25305364257731222</v>
      </c>
      <c r="Q768" s="107">
        <f>Q42/SUMIFS(Q$3:Q$722,$B$3:$B$722,$B768)*SUMIFS(Calculations!$E$3:$E$53,Calculations!$A$3:$A$53,$B768)</f>
        <v>0.25310532940948416</v>
      </c>
      <c r="R768" s="107">
        <f>R42/SUMIFS(R$3:R$722,$B$3:$B$722,$B768)*SUMIFS(Calculations!$E$3:$E$53,Calculations!$A$3:$A$53,$B768)</f>
        <v>0.25315703736029621</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2.6930060293372778E-4</v>
      </c>
      <c r="G770" s="107">
        <f>G44/SUMIFS(G$3:G$722,$B$3:$B$722,$B770)*SUMIFS(Calculations!$E$3:$E$53,Calculations!$A$3:$A$53,$B770)</f>
        <v>2.6945075954328468E-4</v>
      </c>
      <c r="H770" s="107">
        <f>H44/SUMIFS(H$3:H$722,$B$3:$B$722,$B770)*SUMIFS(Calculations!$E$3:$E$53,Calculations!$A$3:$A$53,$B770)</f>
        <v>2.6960108369488133E-4</v>
      </c>
      <c r="I770" s="107">
        <f>I44/SUMIFS(I$3:I$722,$B$3:$B$722,$B770)*SUMIFS(Calculations!$E$3:$E$53,Calculations!$A$3:$A$53,$B770)</f>
        <v>2.566231690045168E-4</v>
      </c>
      <c r="J770" s="107">
        <f>J44/SUMIFS(J$3:J$722,$B$3:$B$722,$B770)*SUMIFS(Calculations!$E$3:$E$53,Calculations!$A$3:$A$53,$B770)</f>
        <v>2.4483731933436139E-4</v>
      </c>
      <c r="K770" s="107">
        <f>K44/SUMIFS(K$3:K$722,$B$3:$B$722,$B770)*SUMIFS(Calculations!$E$3:$E$53,Calculations!$A$3:$A$53,$B770)</f>
        <v>2.3625250197146152E-4</v>
      </c>
      <c r="L770" s="107">
        <f>L44/SUMIFS(L$3:L$722,$B$3:$B$722,$B770)*SUMIFS(Calculations!$E$3:$E$53,Calculations!$A$3:$A$53,$B770)</f>
        <v>2.2824931563823278E-4</v>
      </c>
      <c r="M770" s="107">
        <f>M44/SUMIFS(M$3:M$722,$B$3:$B$722,$B770)*SUMIFS(Calculations!$E$3:$E$53,Calculations!$A$3:$A$53,$B770)</f>
        <v>2.2642969392866046E-4</v>
      </c>
      <c r="N770" s="107">
        <f>N44/SUMIFS(N$3:N$722,$B$3:$B$722,$B770)*SUMIFS(Calculations!$E$3:$E$53,Calculations!$A$3:$A$53,$B770)</f>
        <v>2.2463885509785579E-4</v>
      </c>
      <c r="O770" s="107">
        <f>O44/SUMIFS(O$3:O$722,$B$3:$B$722,$B770)*SUMIFS(Calculations!$E$3:$E$53,Calculations!$A$3:$A$53,$B770)</f>
        <v>2.239603638236917E-4</v>
      </c>
      <c r="P770" s="107">
        <f>P44/SUMIFS(P$3:P$722,$B$3:$B$722,$B770)*SUMIFS(Calculations!$E$3:$E$53,Calculations!$A$3:$A$53,$B770)</f>
        <v>2.2328595878981508E-4</v>
      </c>
      <c r="Q770" s="107">
        <f>Q44/SUMIFS(Q$3:Q$722,$B$3:$B$722,$B770)*SUMIFS(Calculations!$E$3:$E$53,Calculations!$A$3:$A$53,$B770)</f>
        <v>2.2333156549897277E-4</v>
      </c>
      <c r="R770" s="107">
        <f>R44/SUMIFS(R$3:R$722,$B$3:$B$722,$B770)*SUMIFS(Calculations!$E$3:$E$53,Calculations!$A$3:$A$53,$B770)</f>
        <v>2.2337719084250282E-4</v>
      </c>
    </row>
    <row r="771" spans="2:18" ht="15.75" customHeight="1">
      <c r="B771" s="107" t="s">
        <v>538</v>
      </c>
      <c r="C771" s="107" t="s">
        <v>449</v>
      </c>
      <c r="D771" s="107" t="s">
        <v>650</v>
      </c>
      <c r="E771" s="107" t="str">
        <f t="shared" si="300"/>
        <v>solar PV</v>
      </c>
      <c r="F771" s="107">
        <f>F45/SUMIFS(F$3:F$722,$B$3:$B$722,$B771)*SUMIFS(Calculations!$E$3:$E$53,Calculations!$A$3:$A$53,$B771)</f>
        <v>2.4482755976008991E-2</v>
      </c>
      <c r="G771" s="107">
        <f>G45/SUMIFS(G$3:G$722,$B$3:$B$722,$B771)*SUMIFS(Calculations!$E$3:$E$53,Calculations!$A$3:$A$53,$B771)</f>
        <v>2.5902383550255224E-2</v>
      </c>
      <c r="H771" s="107">
        <f>H45/SUMIFS(H$3:H$722,$B$3:$B$722,$B771)*SUMIFS(Calculations!$E$3:$E$53,Calculations!$A$3:$A$53,$B771)</f>
        <v>2.7323595119373413E-2</v>
      </c>
      <c r="I771" s="107">
        <f>I45/SUMIFS(I$3:I$722,$B$3:$B$722,$B771)*SUMIFS(Calculations!$E$3:$E$53,Calculations!$A$3:$A$53,$B771)</f>
        <v>2.6891200247998411E-2</v>
      </c>
      <c r="J771" s="107">
        <f>J45/SUMIFS(J$3:J$722,$B$3:$B$722,$B771)*SUMIFS(Calculations!$E$3:$E$53,Calculations!$A$3:$A$53,$B771)</f>
        <v>2.6498522296743598E-2</v>
      </c>
      <c r="K771" s="107">
        <f>K45/SUMIFS(K$3:K$722,$B$3:$B$722,$B771)*SUMIFS(Calculations!$E$3:$E$53,Calculations!$A$3:$A$53,$B771)</f>
        <v>2.6300282421503327E-2</v>
      </c>
      <c r="L771" s="107">
        <f>L45/SUMIFS(L$3:L$722,$B$3:$B$722,$B771)*SUMIFS(Calculations!$E$3:$E$53,Calculations!$A$3:$A$53,$B771)</f>
        <v>2.6115473520724564E-2</v>
      </c>
      <c r="M771" s="107">
        <f>M45/SUMIFS(M$3:M$722,$B$3:$B$722,$B771)*SUMIFS(Calculations!$E$3:$E$53,Calculations!$A$3:$A$53,$B771)</f>
        <v>2.6821170132636209E-2</v>
      </c>
      <c r="N771" s="107">
        <f>N45/SUMIFS(N$3:N$722,$B$3:$B$722,$B771)*SUMIFS(Calculations!$E$3:$E$53,Calculations!$A$3:$A$53,$B771)</f>
        <v>2.7515703995762999E-2</v>
      </c>
      <c r="O771" s="107">
        <f>O45/SUMIFS(O$3:O$722,$B$3:$B$722,$B771)*SUMIFS(Calculations!$E$3:$E$53,Calculations!$A$3:$A$53,$B771)</f>
        <v>2.860431032163285E-2</v>
      </c>
      <c r="P771" s="107">
        <f>P45/SUMIFS(P$3:P$722,$B$3:$B$722,$B771)*SUMIFS(Calculations!$E$3:$E$53,Calculations!$A$3:$A$53,$B771)</f>
        <v>2.9686360473244515E-2</v>
      </c>
      <c r="Q771" s="107">
        <f>Q45/SUMIFS(Q$3:Q$722,$B$3:$B$722,$B771)*SUMIFS(Calculations!$E$3:$E$53,Calculations!$A$3:$A$53,$B771)</f>
        <v>3.0849691980788813E-2</v>
      </c>
      <c r="R771" s="107">
        <f>R45/SUMIFS(R$3:R$722,$B$3:$B$722,$B771)*SUMIFS(Calculations!$E$3:$E$53,Calculations!$A$3:$A$53,$B771)</f>
        <v>3.2013498812092686E-2</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4.9101735976143292E-2</v>
      </c>
      <c r="G773" s="107">
        <f>G47/SUMIFS(G$3:G$722,$B$3:$B$722,$B773)*SUMIFS(Calculations!$E$3:$E$53,Calculations!$A$3:$A$53,$B773)</f>
        <v>5.1748797485960465E-2</v>
      </c>
      <c r="H773" s="107">
        <f>H47/SUMIFS(H$3:H$722,$B$3:$B$722,$B773)*SUMIFS(Calculations!$E$3:$E$53,Calculations!$A$3:$A$53,$B773)</f>
        <v>5.4398812539322002E-2</v>
      </c>
      <c r="I773" s="107">
        <f>I47/SUMIFS(I$3:I$722,$B$3:$B$722,$B773)*SUMIFS(Calculations!$E$3:$E$53,Calculations!$A$3:$A$53,$B773)</f>
        <v>5.1782666840383622E-2</v>
      </c>
      <c r="J773" s="107">
        <f>J47/SUMIFS(J$3:J$722,$B$3:$B$722,$B773)*SUMIFS(Calculations!$E$3:$E$53,Calculations!$A$3:$A$53,$B773)</f>
        <v>4.9406822904084352E-2</v>
      </c>
      <c r="K773" s="107">
        <f>K47/SUMIFS(K$3:K$722,$B$3:$B$722,$B773)*SUMIFS(Calculations!$E$3:$E$53,Calculations!$A$3:$A$53,$B773)</f>
        <v>4.743652854707163E-2</v>
      </c>
      <c r="L773" s="107">
        <f>L47/SUMIFS(L$3:L$722,$B$3:$B$722,$B773)*SUMIFS(Calculations!$E$3:$E$53,Calculations!$A$3:$A$53,$B773)</f>
        <v>4.5599723848275417E-2</v>
      </c>
      <c r="M773" s="107">
        <f>M47/SUMIFS(M$3:M$722,$B$3:$B$722,$B773)*SUMIFS(Calculations!$E$3:$E$53,Calculations!$A$3:$A$53,$B773)</f>
        <v>4.5010624949604797E-2</v>
      </c>
      <c r="N773" s="107">
        <f>N47/SUMIFS(N$3:N$722,$B$3:$B$722,$B773)*SUMIFS(Calculations!$E$3:$E$53,Calculations!$A$3:$A$53,$B773)</f>
        <v>4.4430844450518786E-2</v>
      </c>
      <c r="O773" s="107">
        <f>O47/SUMIFS(O$3:O$722,$B$3:$B$722,$B773)*SUMIFS(Calculations!$E$3:$E$53,Calculations!$A$3:$A$53,$B773)</f>
        <v>4.4072349648031327E-2</v>
      </c>
      <c r="P773" s="107">
        <f>P47/SUMIFS(P$3:P$722,$B$3:$B$722,$B773)*SUMIFS(Calculations!$E$3:$E$53,Calculations!$A$3:$A$53,$B773)</f>
        <v>4.3716013894540634E-2</v>
      </c>
      <c r="Q773" s="107">
        <f>Q47/SUMIFS(Q$3:Q$722,$B$3:$B$722,$B773)*SUMIFS(Calculations!$E$3:$E$53,Calculations!$A$3:$A$53,$B773)</f>
        <v>4.3496932100086129E-2</v>
      </c>
      <c r="R773" s="107">
        <f>R47/SUMIFS(R$3:R$722,$B$3:$B$722,$B773)*SUMIFS(Calculations!$E$3:$E$53,Calculations!$A$3:$A$53,$B773)</f>
        <v>4.3277760791351726E-2</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5.2731451845294315E-9</v>
      </c>
      <c r="R1239" s="107">
        <f>R513/SUMIFS(R$3:R$722,$B$3:$B$722,$B1239)*SUMIFS(Calculations!$E$3:$E$53,Calculations!$A$3:$A$53,$B1239)</f>
        <v>1.0757440724426359E-8</v>
      </c>
    </row>
    <row r="1240" spans="2:18" ht="15.75" customHeight="1">
      <c r="B1240" s="107" t="s">
        <v>572</v>
      </c>
      <c r="C1240" s="107" t="s">
        <v>449</v>
      </c>
      <c r="D1240" s="107" t="s">
        <v>640</v>
      </c>
      <c r="E1240" s="107" t="str">
        <f t="shared" si="307"/>
        <v>hard coal</v>
      </c>
      <c r="F1240" s="107">
        <f>F514/SUMIFS(F$3:F$722,$B$3:$B$722,$B1240)*SUMIFS(Calculations!$E$3:$E$53,Calculations!$A$3:$A$53,$B1240)</f>
        <v>9.0952168878092821E-6</v>
      </c>
      <c r="G1240" s="107">
        <f>G514/SUMIFS(G$3:G$722,$B$3:$B$722,$B1240)*SUMIFS(Calculations!$E$3:$E$53,Calculations!$A$3:$A$53,$B1240)</f>
        <v>8.1545056886067169E-6</v>
      </c>
      <c r="H1240" s="107">
        <f>H514/SUMIFS(H$3:H$722,$B$3:$B$722,$B1240)*SUMIFS(Calculations!$E$3:$E$53,Calculations!$A$3:$A$53,$B1240)</f>
        <v>7.2367190096525528E-6</v>
      </c>
      <c r="I1240" s="107">
        <f>I514/SUMIFS(I$3:I$722,$B$3:$B$722,$B1240)*SUMIFS(Calculations!$E$3:$E$53,Calculations!$A$3:$A$53,$B1240)</f>
        <v>3.3457028168130314E-6</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1.0144576823349383E-4</v>
      </c>
      <c r="G1243" s="107">
        <f>G517/SUMIFS(G$3:G$722,$B$3:$B$722,$B1243)*SUMIFS(Calculations!$E$3:$E$53,Calculations!$A$3:$A$53,$B1243)</f>
        <v>1.0264185795571364E-4</v>
      </c>
      <c r="H1243" s="107">
        <f>H517/SUMIFS(H$3:H$722,$B$3:$B$722,$B1243)*SUMIFS(Calculations!$E$3:$E$53,Calculations!$A$3:$A$53,$B1243)</f>
        <v>1.0380879974913326E-4</v>
      </c>
      <c r="I1243" s="107">
        <f>I517/SUMIFS(I$3:I$722,$B$3:$B$722,$B1243)*SUMIFS(Calculations!$E$3:$E$53,Calculations!$A$3:$A$53,$B1243)</f>
        <v>9.5986425137523817E-5</v>
      </c>
      <c r="J1243" s="107">
        <f>J517/SUMIFS(J$3:J$722,$B$3:$B$722,$B1243)*SUMIFS(Calculations!$E$3:$E$53,Calculations!$A$3:$A$53,$B1243)</f>
        <v>8.9260331110880951E-5</v>
      </c>
      <c r="K1243" s="107">
        <f>K517/SUMIFS(K$3:K$722,$B$3:$B$722,$B1243)*SUMIFS(Calculations!$E$3:$E$53,Calculations!$A$3:$A$53,$B1243)</f>
        <v>8.3951904786266196E-5</v>
      </c>
      <c r="L1243" s="107">
        <f>L517/SUMIFS(L$3:L$722,$B$3:$B$722,$B1243)*SUMIFS(Calculations!$E$3:$E$53,Calculations!$A$3:$A$53,$B1243)</f>
        <v>7.9239434056459441E-5</v>
      </c>
      <c r="M1243" s="107">
        <f>M517/SUMIFS(M$3:M$722,$B$3:$B$722,$B1243)*SUMIFS(Calculations!$E$3:$E$53,Calculations!$A$3:$A$53,$B1243)</f>
        <v>8.0645534486059278E-5</v>
      </c>
      <c r="N1243" s="107">
        <f>N517/SUMIFS(N$3:N$722,$B$3:$B$722,$B1243)*SUMIFS(Calculations!$E$3:$E$53,Calculations!$A$3:$A$53,$B1243)</f>
        <v>8.2102438814862493E-5</v>
      </c>
      <c r="O1243" s="107">
        <f>O517/SUMIFS(O$3:O$722,$B$3:$B$722,$B1243)*SUMIFS(Calculations!$E$3:$E$53,Calculations!$A$3:$A$53,$B1243)</f>
        <v>8.1468629817198869E-5</v>
      </c>
      <c r="P1243" s="107">
        <f>P517/SUMIFS(P$3:P$722,$B$3:$B$722,$B1243)*SUMIFS(Calculations!$E$3:$E$53,Calculations!$A$3:$A$53,$B1243)</f>
        <v>8.0844531529318214E-5</v>
      </c>
      <c r="Q1243" s="107">
        <f>Q517/SUMIFS(Q$3:Q$722,$B$3:$B$722,$B1243)*SUMIFS(Calculations!$E$3:$E$53,Calculations!$A$3:$A$53,$B1243)</f>
        <v>8.2431372860748798E-5</v>
      </c>
      <c r="R1243" s="107">
        <f>R517/SUMIFS(R$3:R$722,$B$3:$B$722,$B1243)*SUMIFS(Calculations!$E$3:$E$53,Calculations!$A$3:$A$53,$B1243)</f>
        <v>8.4081755418396019E-5</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3.1861549107101116E-5</v>
      </c>
      <c r="G1245" s="107">
        <f>G519/SUMIFS(G$3:G$722,$B$3:$B$722,$B1245)*SUMIFS(Calculations!$E$3:$E$53,Calculations!$A$3:$A$53,$B1245)</f>
        <v>3.5497597918011844E-5</v>
      </c>
      <c r="H1245" s="107">
        <f>H519/SUMIFS(H$3:H$722,$B$3:$B$722,$B1245)*SUMIFS(Calculations!$E$3:$E$53,Calculations!$A$3:$A$53,$B1245)</f>
        <v>3.9045038583659132E-5</v>
      </c>
      <c r="I1245" s="107">
        <f>I519/SUMIFS(I$3:I$722,$B$3:$B$722,$B1245)*SUMIFS(Calculations!$E$3:$E$53,Calculations!$A$3:$A$53,$B1245)</f>
        <v>3.6221830336193836E-5</v>
      </c>
      <c r="J1245" s="107">
        <f>J519/SUMIFS(J$3:J$722,$B$3:$B$722,$B1245)*SUMIFS(Calculations!$E$3:$E$53,Calculations!$A$3:$A$53,$B1245)</f>
        <v>3.3794285623484379E-5</v>
      </c>
      <c r="K1245" s="107">
        <f>K519/SUMIFS(K$3:K$722,$B$3:$B$722,$B1245)*SUMIFS(Calculations!$E$3:$E$53,Calculations!$A$3:$A$53,$B1245)</f>
        <v>3.1770955305314552E-5</v>
      </c>
      <c r="L1245" s="107">
        <f>L519/SUMIFS(L$3:L$722,$B$3:$B$722,$B1245)*SUMIFS(Calculations!$E$3:$E$53,Calculations!$A$3:$A$53,$B1245)</f>
        <v>2.9974776114337865E-5</v>
      </c>
      <c r="M1245" s="107">
        <f>M519/SUMIFS(M$3:M$722,$B$3:$B$722,$B1245)*SUMIFS(Calculations!$E$3:$E$53,Calculations!$A$3:$A$53,$B1245)</f>
        <v>3.0495368092181778E-5</v>
      </c>
      <c r="N1245" s="107">
        <f>N519/SUMIFS(N$3:N$722,$B$3:$B$722,$B1245)*SUMIFS(Calculations!$E$3:$E$53,Calculations!$A$3:$A$53,$B1245)</f>
        <v>3.1034769610092473E-5</v>
      </c>
      <c r="O1245" s="107">
        <f>O519/SUMIFS(O$3:O$722,$B$3:$B$722,$B1245)*SUMIFS(Calculations!$E$3:$E$53,Calculations!$A$3:$A$53,$B1245)</f>
        <v>3.0664329734900452E-5</v>
      </c>
      <c r="P1245" s="107">
        <f>P519/SUMIFS(P$3:P$722,$B$3:$B$722,$B1245)*SUMIFS(Calculations!$E$3:$E$53,Calculations!$A$3:$A$53,$B1245)</f>
        <v>3.0299565440416941E-5</v>
      </c>
      <c r="Q1245" s="107">
        <f>Q519/SUMIFS(Q$3:Q$722,$B$3:$B$722,$B1245)*SUMIFS(Calculations!$E$3:$E$53,Calculations!$A$3:$A$53,$B1245)</f>
        <v>3.1379181845357266E-5</v>
      </c>
      <c r="R1245" s="107">
        <f>R519/SUMIFS(R$3:R$722,$B$3:$B$722,$B1245)*SUMIFS(Calculations!$E$3:$E$53,Calculations!$A$3:$A$53,$B1245)</f>
        <v>3.2502028880137358E-5</v>
      </c>
    </row>
    <row r="1246" spans="2:18" ht="15.75" customHeight="1">
      <c r="B1246" s="107" t="s">
        <v>572</v>
      </c>
      <c r="C1246" s="107" t="s">
        <v>449</v>
      </c>
      <c r="D1246" s="107" t="s">
        <v>645</v>
      </c>
      <c r="E1246" s="107" t="str">
        <f t="shared" si="308"/>
        <v>natural gas nonpeaker</v>
      </c>
      <c r="F1246" s="107">
        <f>F520/SUMIFS(F$3:F$722,$B$3:$B$722,$B1246)*SUMIFS(Calculations!$E$3:$E$53,Calculations!$A$3:$A$53,$B1246)</f>
        <v>5.6614958711222074E-5</v>
      </c>
      <c r="G1246" s="107">
        <f>G520/SUMIFS(G$3:G$722,$B$3:$B$722,$B1246)*SUMIFS(Calculations!$E$3:$E$53,Calculations!$A$3:$A$53,$B1246)</f>
        <v>5.2489137433119476E-5</v>
      </c>
      <c r="H1246" s="107">
        <f>H520/SUMIFS(H$3:H$722,$B$3:$B$722,$B1246)*SUMIFS(Calculations!$E$3:$E$53,Calculations!$A$3:$A$53,$B1246)</f>
        <v>4.8463859736842353E-5</v>
      </c>
      <c r="I1246" s="107">
        <f>I520/SUMIFS(I$3:I$722,$B$3:$B$722,$B1246)*SUMIFS(Calculations!$E$3:$E$53,Calculations!$A$3:$A$53,$B1246)</f>
        <v>6.3274818413406033E-5</v>
      </c>
      <c r="J1246" s="107">
        <f>J520/SUMIFS(J$3:J$722,$B$3:$B$722,$B1246)*SUMIFS(Calculations!$E$3:$E$53,Calculations!$A$3:$A$53,$B1246)</f>
        <v>7.6010068977274439E-5</v>
      </c>
      <c r="K1246" s="107">
        <f>K520/SUMIFS(K$3:K$722,$B$3:$B$722,$B1246)*SUMIFS(Calculations!$E$3:$E$53,Calculations!$A$3:$A$53,$B1246)</f>
        <v>8.3527151123626364E-5</v>
      </c>
      <c r="L1246" s="107">
        <f>L520/SUMIFS(L$3:L$722,$B$3:$B$722,$B1246)*SUMIFS(Calculations!$E$3:$E$53,Calculations!$A$3:$A$53,$B1246)</f>
        <v>9.0200320801799673E-5</v>
      </c>
      <c r="M1246" s="107">
        <f>M520/SUMIFS(M$3:M$722,$B$3:$B$722,$B1246)*SUMIFS(Calculations!$E$3:$E$53,Calculations!$A$3:$A$53,$B1246)</f>
        <v>8.8103976805545717E-5</v>
      </c>
      <c r="N1246" s="107">
        <f>N520/SUMIFS(N$3:N$722,$B$3:$B$722,$B1246)*SUMIFS(Calculations!$E$3:$E$53,Calculations!$A$3:$A$53,$B1246)</f>
        <v>8.5931889678261253E-5</v>
      </c>
      <c r="O1246" s="107">
        <f>O520/SUMIFS(O$3:O$722,$B$3:$B$722,$B1246)*SUMIFS(Calculations!$E$3:$E$53,Calculations!$A$3:$A$53,$B1246)</f>
        <v>8.6846594078634202E-5</v>
      </c>
      <c r="P1246" s="107">
        <f>P520/SUMIFS(P$3:P$722,$B$3:$B$722,$B1246)*SUMIFS(Calculations!$E$3:$E$53,Calculations!$A$3:$A$53,$B1246)</f>
        <v>8.7747284116633037E-5</v>
      </c>
      <c r="Q1246" s="107">
        <f>Q520/SUMIFS(Q$3:Q$722,$B$3:$B$722,$B1246)*SUMIFS(Calculations!$E$3:$E$53,Calculations!$A$3:$A$53,$B1246)</f>
        <v>8.4808751301621303E-5</v>
      </c>
      <c r="R1246" s="107">
        <f>R520/SUMIFS(R$3:R$722,$B$3:$B$722,$B1246)*SUMIFS(Calculations!$E$3:$E$53,Calculations!$A$3:$A$53,$B1246)</f>
        <v>8.1752552041549571E-5</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5.1886109976021691E-9</v>
      </c>
      <c r="L1247" s="107">
        <f>L521/SUMIFS(L$3:L$722,$B$3:$B$722,$B1247)*SUMIFS(Calculations!$E$3:$E$53,Calculations!$A$3:$A$53,$B1247)</f>
        <v>9.7947175834985164E-9</v>
      </c>
      <c r="M1247" s="107">
        <f>M521/SUMIFS(M$3:M$722,$B$3:$B$722,$B1247)*SUMIFS(Calculations!$E$3:$E$53,Calculations!$A$3:$A$53,$B1247)</f>
        <v>1.5763449104666552E-8</v>
      </c>
      <c r="N1247" s="107">
        <f>N521/SUMIFS(N$3:N$722,$B$3:$B$722,$B1247)*SUMIFS(Calculations!$E$3:$E$53,Calculations!$A$3:$A$53,$B1247)</f>
        <v>2.1947837223464487E-8</v>
      </c>
      <c r="O1247" s="107">
        <f>O521/SUMIFS(O$3:O$722,$B$3:$B$722,$B1247)*SUMIFS(Calculations!$E$3:$E$53,Calculations!$A$3:$A$53,$B1247)</f>
        <v>1.0889202877874104E-8</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7.8102821651384628E-7</v>
      </c>
      <c r="G1250" s="107">
        <f>G524/SUMIFS(G$3:G$722,$B$3:$B$722,$B1250)*SUMIFS(Calculations!$E$3:$E$53,Calculations!$A$3:$A$53,$B1250)</f>
        <v>7.7139425492880429E-7</v>
      </c>
      <c r="H1250" s="107">
        <f>H524/SUMIFS(H$3:H$722,$B$3:$B$722,$B1250)*SUMIFS(Calculations!$E$3:$E$53,Calculations!$A$3:$A$53,$B1250)</f>
        <v>7.6199506672332438E-7</v>
      </c>
      <c r="I1250" s="107">
        <f>I524/SUMIFS(I$3:I$722,$B$3:$B$722,$B1250)*SUMIFS(Calculations!$E$3:$E$53,Calculations!$A$3:$A$53,$B1250)</f>
        <v>7.0457593772354079E-7</v>
      </c>
      <c r="J1250" s="107">
        <f>J524/SUMIFS(J$3:J$722,$B$3:$B$722,$B1250)*SUMIFS(Calculations!$E$3:$E$53,Calculations!$A$3:$A$53,$B1250)</f>
        <v>6.552039145520479E-7</v>
      </c>
      <c r="K1250" s="107">
        <f>K524/SUMIFS(K$3:K$722,$B$3:$B$722,$B1250)*SUMIFS(Calculations!$E$3:$E$53,Calculations!$A$3:$A$53,$B1250)</f>
        <v>6.1623809776969518E-7</v>
      </c>
      <c r="L1250" s="107">
        <f>L524/SUMIFS(L$3:L$722,$B$3:$B$722,$B1250)*SUMIFS(Calculations!$E$3:$E$53,Calculations!$A$3:$A$53,$B1250)</f>
        <v>5.8164681594321604E-7</v>
      </c>
      <c r="M1250" s="107">
        <f>M524/SUMIFS(M$3:M$722,$B$3:$B$722,$B1250)*SUMIFS(Calculations!$E$3:$E$53,Calculations!$A$3:$A$53,$B1250)</f>
        <v>5.9196811426534171E-7</v>
      </c>
      <c r="N1250" s="107">
        <f>N524/SUMIFS(N$3:N$722,$B$3:$B$722,$B1250)*SUMIFS(Calculations!$E$3:$E$53,Calculations!$A$3:$A$53,$B1250)</f>
        <v>6.0266233203800384E-7</v>
      </c>
      <c r="O1250" s="107">
        <f>O524/SUMIFS(O$3:O$722,$B$3:$B$722,$B1250)*SUMIFS(Calculations!$E$3:$E$53,Calculations!$A$3:$A$53,$B1250)</f>
        <v>5.9800993907486721E-7</v>
      </c>
      <c r="P1250" s="107">
        <f>P524/SUMIFS(P$3:P$722,$B$3:$B$722,$B1250)*SUMIFS(Calculations!$E$3:$E$53,Calculations!$A$3:$A$53,$B1250)</f>
        <v>5.9342882632079643E-7</v>
      </c>
      <c r="Q1250" s="107">
        <f>Q524/SUMIFS(Q$3:Q$722,$B$3:$B$722,$B1250)*SUMIFS(Calculations!$E$3:$E$53,Calculations!$A$3:$A$53,$B1250)</f>
        <v>6.0507682985368443E-7</v>
      </c>
      <c r="R1250" s="107">
        <f>R524/SUMIFS(R$3:R$722,$B$3:$B$722,$B1250)*SUMIFS(Calculations!$E$3:$E$53,Calculations!$A$3:$A$53,$B1250)</f>
        <v>6.1719124953845611E-7</v>
      </c>
    </row>
    <row r="1251" spans="2:18" ht="15.75" customHeight="1">
      <c r="B1251" s="107" t="s">
        <v>572</v>
      </c>
      <c r="C1251" s="107" t="s">
        <v>449</v>
      </c>
      <c r="D1251" s="107" t="s">
        <v>650</v>
      </c>
      <c r="E1251" s="107" t="str">
        <f t="shared" si="308"/>
        <v>solar PV</v>
      </c>
      <c r="F1251" s="107">
        <f>F525/SUMIFS(F$3:F$722,$B$3:$B$722,$B1251)*SUMIFS(Calculations!$E$3:$E$53,Calculations!$A$3:$A$53,$B1251)</f>
        <v>7.6928961925456159E-7</v>
      </c>
      <c r="G1251" s="107">
        <f>G525/SUMIFS(G$3:G$722,$B$3:$B$722,$B1251)*SUMIFS(Calculations!$E$3:$E$53,Calculations!$A$3:$A$53,$B1251)</f>
        <v>8.7360746293786246E-7</v>
      </c>
      <c r="H1251" s="107">
        <f>H525/SUMIFS(H$3:H$722,$B$3:$B$722,$B1251)*SUMIFS(Calculations!$E$3:$E$53,Calculations!$A$3:$A$53,$B1251)</f>
        <v>9.7538314860091808E-7</v>
      </c>
      <c r="I1251" s="107">
        <f>I525/SUMIFS(I$3:I$722,$B$3:$B$722,$B1251)*SUMIFS(Calculations!$E$3:$E$53,Calculations!$A$3:$A$53,$B1251)</f>
        <v>9.7297547162979134E-7</v>
      </c>
      <c r="J1251" s="107">
        <f>J525/SUMIFS(J$3:J$722,$B$3:$B$722,$B1251)*SUMIFS(Calculations!$E$3:$E$53,Calculations!$A$3:$A$53,$B1251)</f>
        <v>9.7090522282458211E-7</v>
      </c>
      <c r="K1251" s="107">
        <f>K525/SUMIFS(K$3:K$722,$B$3:$B$722,$B1251)*SUMIFS(Calculations!$E$3:$E$53,Calculations!$A$3:$A$53,$B1251)</f>
        <v>9.7764574069933695E-7</v>
      </c>
      <c r="L1251" s="107">
        <f>L525/SUMIFS(L$3:L$722,$B$3:$B$722,$B1251)*SUMIFS(Calculations!$E$3:$E$53,Calculations!$A$3:$A$53,$B1251)</f>
        <v>9.8362952784190867E-7</v>
      </c>
      <c r="M1251" s="107">
        <f>M525/SUMIFS(M$3:M$722,$B$3:$B$722,$B1251)*SUMIFS(Calculations!$E$3:$E$53,Calculations!$A$3:$A$53,$B1251)</f>
        <v>1.1097701952016531E-6</v>
      </c>
      <c r="N1251" s="107">
        <f>N525/SUMIFS(N$3:N$722,$B$3:$B$722,$B1251)*SUMIFS(Calculations!$E$3:$E$53,Calculations!$A$3:$A$53,$B1251)</f>
        <v>1.2404684586015433E-6</v>
      </c>
      <c r="O1251" s="107">
        <f>O525/SUMIFS(O$3:O$722,$B$3:$B$722,$B1251)*SUMIFS(Calculations!$E$3:$E$53,Calculations!$A$3:$A$53,$B1251)</f>
        <v>1.3727586537901262E-6</v>
      </c>
      <c r="P1251" s="107">
        <f>P525/SUMIFS(P$3:P$722,$B$3:$B$722,$B1251)*SUMIFS(Calculations!$E$3:$E$53,Calculations!$A$3:$A$53,$B1251)</f>
        <v>1.5030220054069965E-6</v>
      </c>
      <c r="Q1251" s="107">
        <f>Q525/SUMIFS(Q$3:Q$722,$B$3:$B$722,$B1251)*SUMIFS(Calculations!$E$3:$E$53,Calculations!$A$3:$A$53,$B1251)</f>
        <v>1.7263374335760201E-6</v>
      </c>
      <c r="R1251" s="107">
        <f>R525/SUMIFS(R$3:R$722,$B$3:$B$722,$B1251)*SUMIFS(Calculations!$E$3:$E$53,Calculations!$A$3:$A$53,$B1251)</f>
        <v>1.9585949883823441E-6</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2.5697399036026095E-6</v>
      </c>
      <c r="G1253" s="107">
        <f>G527/SUMIFS(G$3:G$722,$B$3:$B$722,$B1253)*SUMIFS(Calculations!$E$3:$E$53,Calculations!$A$3:$A$53,$B1253)</f>
        <v>2.7094499656789635E-6</v>
      </c>
      <c r="H1253" s="107">
        <f>H527/SUMIFS(H$3:H$722,$B$3:$B$722,$B1253)*SUMIFS(Calculations!$E$3:$E$53,Calculations!$A$3:$A$53,$B1253)</f>
        <v>2.8457553843858229E-6</v>
      </c>
      <c r="I1253" s="107">
        <f>I527/SUMIFS(I$3:I$722,$B$3:$B$722,$B1253)*SUMIFS(Calculations!$E$3:$E$53,Calculations!$A$3:$A$53,$B1253)</f>
        <v>2.6312225657073012E-6</v>
      </c>
      <c r="J1253" s="107">
        <f>J527/SUMIFS(J$3:J$722,$B$3:$B$722,$B1253)*SUMIFS(Calculations!$E$3:$E$53,Calculations!$A$3:$A$53,$B1253)</f>
        <v>2.4467558299809275E-6</v>
      </c>
      <c r="K1253" s="107">
        <f>K527/SUMIFS(K$3:K$722,$B$3:$B$722,$B1253)*SUMIFS(Calculations!$E$3:$E$53,Calculations!$A$3:$A$53,$B1253)</f>
        <v>2.2884670143236074E-6</v>
      </c>
      <c r="L1253" s="107">
        <f>L527/SUMIFS(L$3:L$722,$B$3:$B$722,$B1253)*SUMIFS(Calculations!$E$3:$E$53,Calculations!$A$3:$A$53,$B1253)</f>
        <v>2.1479486450317374E-6</v>
      </c>
      <c r="M1253" s="107">
        <f>M527/SUMIFS(M$3:M$722,$B$3:$B$722,$B1253)*SUMIFS(Calculations!$E$3:$E$53,Calculations!$A$3:$A$53,$B1253)</f>
        <v>2.1751695366388822E-6</v>
      </c>
      <c r="N1253" s="107">
        <f>N527/SUMIFS(N$3:N$722,$B$3:$B$722,$B1253)*SUMIFS(Calculations!$E$3:$E$53,Calculations!$A$3:$A$53,$B1253)</f>
        <v>2.20337394791811E-6</v>
      </c>
      <c r="O1253" s="107">
        <f>O527/SUMIFS(O$3:O$722,$B$3:$B$722,$B1253)*SUMIFS(Calculations!$E$3:$E$53,Calculations!$A$3:$A$53,$B1253)</f>
        <v>2.1763392525209692E-6</v>
      </c>
      <c r="P1253" s="107">
        <f>P527/SUMIFS(P$3:P$722,$B$3:$B$722,$B1253)*SUMIFS(Calculations!$E$3:$E$53,Calculations!$A$3:$A$53,$B1253)</f>
        <v>2.1497187609013703E-6</v>
      </c>
      <c r="Q1253" s="107">
        <f>Q527/SUMIFS(Q$3:Q$722,$B$3:$B$722,$B1253)*SUMIFS(Calculations!$E$3:$E$53,Calculations!$A$3:$A$53,$B1253)</f>
        <v>2.1815572626557519E-6</v>
      </c>
      <c r="R1253" s="107">
        <f>R527/SUMIFS(R$3:R$722,$B$3:$B$722,$B1253)*SUMIFS(Calculations!$E$3:$E$53,Calculations!$A$3:$A$53,$B1253)</f>
        <v>2.21467066026916E-6</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v>
      </c>
      <c r="G1285" s="107">
        <f>G559/SUMIFS(G$3:G$722,$B$3:$B$722,$B1285)*SUMIFS(Calculations!$E$3:$E$53,Calculations!$A$3:$A$53,$B1285)</f>
        <v>0</v>
      </c>
      <c r="H1285" s="107">
        <f>H559/SUMIFS(H$3:H$722,$B$3:$B$722,$B1285)*SUMIFS(Calculations!$E$3:$E$53,Calculations!$A$3:$A$53,$B1285)</f>
        <v>0</v>
      </c>
      <c r="I1285" s="107">
        <f>I559/SUMIFS(I$3:I$722,$B$3:$B$722,$B1285)*SUMIFS(Calculations!$E$3:$E$53,Calculations!$A$3:$A$53,$B1285)</f>
        <v>0</v>
      </c>
      <c r="J1285" s="107">
        <f>J559/SUMIFS(J$3:J$722,$B$3:$B$722,$B1285)*SUMIFS(Calculations!$E$3:$E$53,Calculations!$A$3:$A$53,$B1285)</f>
        <v>0</v>
      </c>
      <c r="K1285" s="107">
        <f>K559/SUMIFS(K$3:K$722,$B$3:$B$722,$B1285)*SUMIFS(Calculations!$E$3:$E$53,Calculations!$A$3:$A$53,$B1285)</f>
        <v>0</v>
      </c>
      <c r="L1285" s="107">
        <f>L559/SUMIFS(L$3:L$722,$B$3:$B$722,$B1285)*SUMIFS(Calculations!$E$3:$E$53,Calculations!$A$3:$A$53,$B1285)</f>
        <v>0</v>
      </c>
      <c r="M1285" s="107">
        <f>M559/SUMIFS(M$3:M$722,$B$3:$B$722,$B1285)*SUMIFS(Calculations!$E$3:$E$53,Calculations!$A$3:$A$53,$B1285)</f>
        <v>0</v>
      </c>
      <c r="N1285" s="107">
        <f>N559/SUMIFS(N$3:N$722,$B$3:$B$722,$B1285)*SUMIFS(Calculations!$E$3:$E$53,Calculations!$A$3:$A$53,$B1285)</f>
        <v>0</v>
      </c>
      <c r="O1285" s="107">
        <f>O559/SUMIFS(O$3:O$722,$B$3:$B$722,$B1285)*SUMIFS(Calculations!$E$3:$E$53,Calculations!$A$3:$A$53,$B1285)</f>
        <v>0</v>
      </c>
      <c r="P1285" s="107">
        <f>P559/SUMIFS(P$3:P$722,$B$3:$B$722,$B1285)*SUMIFS(Calculations!$E$3:$E$53,Calculations!$A$3:$A$53,$B1285)</f>
        <v>0</v>
      </c>
      <c r="Q1285" s="107">
        <f>Q559/SUMIFS(Q$3:Q$722,$B$3:$B$722,$B1285)*SUMIFS(Calculations!$E$3:$E$53,Calculations!$A$3:$A$53,$B1285)</f>
        <v>0</v>
      </c>
      <c r="R1285" s="107">
        <f>R559/SUMIFS(R$3:R$722,$B$3:$B$722,$B1285)*SUMIFS(Calculations!$E$3:$E$53,Calculations!$A$3:$A$53,$B1285)</f>
        <v>0</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0</v>
      </c>
      <c r="G1288" s="107">
        <f>G562/SUMIFS(G$3:G$722,$B$3:$B$722,$B1288)*SUMIFS(Calculations!$E$3:$E$53,Calculations!$A$3:$A$53,$B1288)</f>
        <v>0</v>
      </c>
      <c r="H1288" s="107">
        <f>H562/SUMIFS(H$3:H$722,$B$3:$B$722,$B1288)*SUMIFS(Calculations!$E$3:$E$53,Calculations!$A$3:$A$53,$B1288)</f>
        <v>0</v>
      </c>
      <c r="I1288" s="107">
        <f>I562/SUMIFS(I$3:I$722,$B$3:$B$722,$B1288)*SUMIFS(Calculations!$E$3:$E$53,Calculations!$A$3:$A$53,$B1288)</f>
        <v>0</v>
      </c>
      <c r="J1288" s="107">
        <f>J562/SUMIFS(J$3:J$722,$B$3:$B$722,$B1288)*SUMIFS(Calculations!$E$3:$E$53,Calculations!$A$3:$A$53,$B1288)</f>
        <v>0</v>
      </c>
      <c r="K1288" s="107">
        <f>K562/SUMIFS(K$3:K$722,$B$3:$B$722,$B1288)*SUMIFS(Calculations!$E$3:$E$53,Calculations!$A$3:$A$53,$B1288)</f>
        <v>0</v>
      </c>
      <c r="L1288" s="107">
        <f>L562/SUMIFS(L$3:L$722,$B$3:$B$722,$B1288)*SUMIFS(Calculations!$E$3:$E$53,Calculations!$A$3:$A$53,$B1288)</f>
        <v>0</v>
      </c>
      <c r="M1288" s="107">
        <f>M562/SUMIFS(M$3:M$722,$B$3:$B$722,$B1288)*SUMIFS(Calculations!$E$3:$E$53,Calculations!$A$3:$A$53,$B1288)</f>
        <v>0</v>
      </c>
      <c r="N1288" s="107">
        <f>N562/SUMIFS(N$3:N$722,$B$3:$B$722,$B1288)*SUMIFS(Calculations!$E$3:$E$53,Calculations!$A$3:$A$53,$B1288)</f>
        <v>0</v>
      </c>
      <c r="O1288" s="107">
        <f>O562/SUMIFS(O$3:O$722,$B$3:$B$722,$B1288)*SUMIFS(Calculations!$E$3:$E$53,Calculations!$A$3:$A$53,$B1288)</f>
        <v>0</v>
      </c>
      <c r="P1288" s="107">
        <f>P562/SUMIFS(P$3:P$722,$B$3:$B$722,$B1288)*SUMIFS(Calculations!$E$3:$E$53,Calculations!$A$3:$A$53,$B1288)</f>
        <v>0</v>
      </c>
      <c r="Q1288" s="107">
        <f>Q562/SUMIFS(Q$3:Q$722,$B$3:$B$722,$B1288)*SUMIFS(Calculations!$E$3:$E$53,Calculations!$A$3:$A$53,$B1288)</f>
        <v>0</v>
      </c>
      <c r="R1288" s="107">
        <f>R562/SUMIFS(R$3:R$722,$B$3:$B$722,$B1288)*SUMIFS(Calculations!$E$3:$E$53,Calculations!$A$3:$A$53,$B1288)</f>
        <v>0</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0</v>
      </c>
      <c r="R1290" s="107">
        <f>R564/SUMIFS(R$3:R$722,$B$3:$B$722,$B1290)*SUMIFS(Calculations!$E$3:$E$53,Calculations!$A$3:$A$53,$B1290)</f>
        <v>0</v>
      </c>
    </row>
    <row r="1291" spans="2:18" ht="15.75" customHeight="1">
      <c r="B1291" s="107" t="s">
        <v>575</v>
      </c>
      <c r="C1291" s="107" t="s">
        <v>449</v>
      </c>
      <c r="D1291" s="107" t="s">
        <v>645</v>
      </c>
      <c r="E1291" s="107" t="str">
        <f t="shared" si="308"/>
        <v>natural gas nonpeaker</v>
      </c>
      <c r="F1291" s="107">
        <f>F565/SUMIFS(F$3:F$722,$B$3:$B$722,$B1291)*SUMIFS(Calculations!$E$3:$E$53,Calculations!$A$3:$A$53,$B1291)</f>
        <v>0</v>
      </c>
      <c r="G1291" s="107">
        <f>G565/SUMIFS(G$3:G$722,$B$3:$B$722,$B1291)*SUMIFS(Calculations!$E$3:$E$53,Calculations!$A$3:$A$53,$B1291)</f>
        <v>0</v>
      </c>
      <c r="H1291" s="107">
        <f>H565/SUMIFS(H$3:H$722,$B$3:$B$722,$B1291)*SUMIFS(Calculations!$E$3:$E$53,Calculations!$A$3:$A$53,$B1291)</f>
        <v>0</v>
      </c>
      <c r="I1291" s="107">
        <f>I565/SUMIFS(I$3:I$722,$B$3:$B$722,$B1291)*SUMIFS(Calculations!$E$3:$E$53,Calculations!$A$3:$A$53,$B1291)</f>
        <v>0</v>
      </c>
      <c r="J1291" s="107">
        <f>J565/SUMIFS(J$3:J$722,$B$3:$B$722,$B1291)*SUMIFS(Calculations!$E$3:$E$53,Calculations!$A$3:$A$53,$B1291)</f>
        <v>0</v>
      </c>
      <c r="K1291" s="107">
        <f>K565/SUMIFS(K$3:K$722,$B$3:$B$722,$B1291)*SUMIFS(Calculations!$E$3:$E$53,Calculations!$A$3:$A$53,$B1291)</f>
        <v>0</v>
      </c>
      <c r="L1291" s="107">
        <f>L565/SUMIFS(L$3:L$722,$B$3:$B$722,$B1291)*SUMIFS(Calculations!$E$3:$E$53,Calculations!$A$3:$A$53,$B1291)</f>
        <v>0</v>
      </c>
      <c r="M1291" s="107">
        <f>M565/SUMIFS(M$3:M$722,$B$3:$B$722,$B1291)*SUMIFS(Calculations!$E$3:$E$53,Calculations!$A$3:$A$53,$B1291)</f>
        <v>0</v>
      </c>
      <c r="N1291" s="107">
        <f>N565/SUMIFS(N$3:N$722,$B$3:$B$722,$B1291)*SUMIFS(Calculations!$E$3:$E$53,Calculations!$A$3:$A$53,$B1291)</f>
        <v>0</v>
      </c>
      <c r="O1291" s="107">
        <f>O565/SUMIFS(O$3:O$722,$B$3:$B$722,$B1291)*SUMIFS(Calculations!$E$3:$E$53,Calculations!$A$3:$A$53,$B1291)</f>
        <v>0</v>
      </c>
      <c r="P1291" s="107">
        <f>P565/SUMIFS(P$3:P$722,$B$3:$B$722,$B1291)*SUMIFS(Calculations!$E$3:$E$53,Calculations!$A$3:$A$53,$B1291)</f>
        <v>0</v>
      </c>
      <c r="Q1291" s="107">
        <f>Q565/SUMIFS(Q$3:Q$722,$B$3:$B$722,$B1291)*SUMIFS(Calculations!$E$3:$E$53,Calculations!$A$3:$A$53,$B1291)</f>
        <v>0</v>
      </c>
      <c r="R1291" s="107">
        <f>R565/SUMIFS(R$3:R$722,$B$3:$B$722,$B1291)*SUMIFS(Calculations!$E$3:$E$53,Calculations!$A$3:$A$53,$B1291)</f>
        <v>0</v>
      </c>
    </row>
    <row r="1292" spans="2:18" ht="15.75" customHeight="1">
      <c r="B1292" s="107" t="s">
        <v>575</v>
      </c>
      <c r="C1292" s="107" t="s">
        <v>449</v>
      </c>
      <c r="D1292" s="107" t="s">
        <v>646</v>
      </c>
      <c r="E1292" s="107" t="str">
        <f t="shared" si="308"/>
        <v>natural gas peaker</v>
      </c>
      <c r="F1292" s="107">
        <f>F566/SUMIFS(F$3:F$722,$B$3:$B$722,$B1292)*SUMIFS(Calculations!$E$3:$E$53,Calculations!$A$3:$A$53,$B1292)</f>
        <v>0</v>
      </c>
      <c r="G1292" s="107">
        <f>G566/SUMIFS(G$3:G$722,$B$3:$B$722,$B1292)*SUMIFS(Calculations!$E$3:$E$53,Calculations!$A$3:$A$53,$B1292)</f>
        <v>0</v>
      </c>
      <c r="H1292" s="107">
        <f>H566/SUMIFS(H$3:H$722,$B$3:$B$722,$B1292)*SUMIFS(Calculations!$E$3:$E$53,Calculations!$A$3:$A$53,$B1292)</f>
        <v>0</v>
      </c>
      <c r="I1292" s="107">
        <f>I566/SUMIFS(I$3:I$722,$B$3:$B$722,$B1292)*SUMIFS(Calculations!$E$3:$E$53,Calculations!$A$3:$A$53,$B1292)</f>
        <v>0</v>
      </c>
      <c r="J1292" s="107">
        <f>J566/SUMIFS(J$3:J$722,$B$3:$B$722,$B1292)*SUMIFS(Calculations!$E$3:$E$53,Calculations!$A$3:$A$53,$B1292)</f>
        <v>0</v>
      </c>
      <c r="K1292" s="107">
        <f>K566/SUMIFS(K$3:K$722,$B$3:$B$722,$B1292)*SUMIFS(Calculations!$E$3:$E$53,Calculations!$A$3:$A$53,$B1292)</f>
        <v>0</v>
      </c>
      <c r="L1292" s="107">
        <f>L566/SUMIFS(L$3:L$722,$B$3:$B$722,$B1292)*SUMIFS(Calculations!$E$3:$E$53,Calculations!$A$3:$A$53,$B1292)</f>
        <v>0</v>
      </c>
      <c r="M1292" s="107">
        <f>M566/SUMIFS(M$3:M$722,$B$3:$B$722,$B1292)*SUMIFS(Calculations!$E$3:$E$53,Calculations!$A$3:$A$53,$B1292)</f>
        <v>0</v>
      </c>
      <c r="N1292" s="107">
        <f>N566/SUMIFS(N$3:N$722,$B$3:$B$722,$B1292)*SUMIFS(Calculations!$E$3:$E$53,Calculations!$A$3:$A$53,$B1292)</f>
        <v>0</v>
      </c>
      <c r="O1292" s="107">
        <f>O566/SUMIFS(O$3:O$722,$B$3:$B$722,$B1292)*SUMIFS(Calculations!$E$3:$E$53,Calculations!$A$3:$A$53,$B1292)</f>
        <v>0</v>
      </c>
      <c r="P1292" s="107">
        <f>P566/SUMIFS(P$3:P$722,$B$3:$B$722,$B1292)*SUMIFS(Calculations!$E$3:$E$53,Calculations!$A$3:$A$53,$B1292)</f>
        <v>0</v>
      </c>
      <c r="Q1292" s="107">
        <f>Q566/SUMIFS(Q$3:Q$722,$B$3:$B$722,$B1292)*SUMIFS(Calculations!$E$3:$E$53,Calculations!$A$3:$A$53,$B1292)</f>
        <v>0</v>
      </c>
      <c r="R1292" s="107">
        <f>R566/SUMIFS(R$3:R$722,$B$3:$B$722,$B1292)*SUMIFS(Calculations!$E$3:$E$53,Calculations!$A$3:$A$53,$B1292)</f>
        <v>0</v>
      </c>
    </row>
    <row r="1293" spans="2:18" ht="15.75" customHeight="1">
      <c r="B1293" s="107" t="s">
        <v>575</v>
      </c>
      <c r="C1293" s="107" t="s">
        <v>449</v>
      </c>
      <c r="D1293" s="107" t="s">
        <v>647</v>
      </c>
      <c r="E1293" s="107" t="str">
        <f t="shared" si="308"/>
        <v>nuclear</v>
      </c>
      <c r="F1293" s="107">
        <f>F567/SUMIFS(F$3:F$722,$B$3:$B$722,$B1293)*SUMIFS(Calculations!$E$3:$E$53,Calculations!$A$3:$A$53,$B1293)</f>
        <v>0</v>
      </c>
      <c r="G1293" s="107">
        <f>G567/SUMIFS(G$3:G$722,$B$3:$B$722,$B1293)*SUMIFS(Calculations!$E$3:$E$53,Calculations!$A$3:$A$53,$B1293)</f>
        <v>0</v>
      </c>
      <c r="H1293" s="107">
        <f>H567/SUMIFS(H$3:H$722,$B$3:$B$722,$B1293)*SUMIFS(Calculations!$E$3:$E$53,Calculations!$A$3:$A$53,$B1293)</f>
        <v>0</v>
      </c>
      <c r="I1293" s="107">
        <f>I567/SUMIFS(I$3:I$722,$B$3:$B$722,$B1293)*SUMIFS(Calculations!$E$3:$E$53,Calculations!$A$3:$A$53,$B1293)</f>
        <v>0</v>
      </c>
      <c r="J1293" s="107">
        <f>J567/SUMIFS(J$3:J$722,$B$3:$B$722,$B1293)*SUMIFS(Calculations!$E$3:$E$53,Calculations!$A$3:$A$53,$B1293)</f>
        <v>0</v>
      </c>
      <c r="K1293" s="107">
        <f>K567/SUMIFS(K$3:K$722,$B$3:$B$722,$B1293)*SUMIFS(Calculations!$E$3:$E$53,Calculations!$A$3:$A$53,$B1293)</f>
        <v>0</v>
      </c>
      <c r="L1293" s="107">
        <f>L567/SUMIFS(L$3:L$722,$B$3:$B$722,$B1293)*SUMIFS(Calculations!$E$3:$E$53,Calculations!$A$3:$A$53,$B1293)</f>
        <v>0</v>
      </c>
      <c r="M1293" s="107">
        <f>M567/SUMIFS(M$3:M$722,$B$3:$B$722,$B1293)*SUMIFS(Calculations!$E$3:$E$53,Calculations!$A$3:$A$53,$B1293)</f>
        <v>0</v>
      </c>
      <c r="N1293" s="107">
        <f>N567/SUMIFS(N$3:N$722,$B$3:$B$722,$B1293)*SUMIFS(Calculations!$E$3:$E$53,Calculations!$A$3:$A$53,$B1293)</f>
        <v>0</v>
      </c>
      <c r="O1293" s="107">
        <f>O567/SUMIFS(O$3:O$722,$B$3:$B$722,$B1293)*SUMIFS(Calculations!$E$3:$E$53,Calculations!$A$3:$A$53,$B1293)</f>
        <v>0</v>
      </c>
      <c r="P1293" s="107">
        <f>P567/SUMIFS(P$3:P$722,$B$3:$B$722,$B1293)*SUMIFS(Calculations!$E$3:$E$53,Calculations!$A$3:$A$53,$B1293)</f>
        <v>0</v>
      </c>
      <c r="Q1293" s="107">
        <f>Q567/SUMIFS(Q$3:Q$722,$B$3:$B$722,$B1293)*SUMIFS(Calculations!$E$3:$E$53,Calculations!$A$3:$A$53,$B1293)</f>
        <v>0</v>
      </c>
      <c r="R1293" s="107">
        <f>R567/SUMIFS(R$3:R$722,$B$3:$B$722,$B1293)*SUMIFS(Calculations!$E$3:$E$53,Calculations!$A$3:$A$53,$B1293)</f>
        <v>0</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0</v>
      </c>
      <c r="G1295" s="107">
        <f>G569/SUMIFS(G$3:G$722,$B$3:$B$722,$B1295)*SUMIFS(Calculations!$E$3:$E$53,Calculations!$A$3:$A$53,$B1295)</f>
        <v>0</v>
      </c>
      <c r="H1295" s="107">
        <f>H569/SUMIFS(H$3:H$722,$B$3:$B$722,$B1295)*SUMIFS(Calculations!$E$3:$E$53,Calculations!$A$3:$A$53,$B1295)</f>
        <v>0</v>
      </c>
      <c r="I1295" s="107">
        <f>I569/SUMIFS(I$3:I$722,$B$3:$B$722,$B1295)*SUMIFS(Calculations!$E$3:$E$53,Calculations!$A$3:$A$53,$B1295)</f>
        <v>0</v>
      </c>
      <c r="J1295" s="107">
        <f>J569/SUMIFS(J$3:J$722,$B$3:$B$722,$B1295)*SUMIFS(Calculations!$E$3:$E$53,Calculations!$A$3:$A$53,$B1295)</f>
        <v>0</v>
      </c>
      <c r="K1295" s="107">
        <f>K569/SUMIFS(K$3:K$722,$B$3:$B$722,$B1295)*SUMIFS(Calculations!$E$3:$E$53,Calculations!$A$3:$A$53,$B1295)</f>
        <v>0</v>
      </c>
      <c r="L1295" s="107">
        <f>L569/SUMIFS(L$3:L$722,$B$3:$B$722,$B1295)*SUMIFS(Calculations!$E$3:$E$53,Calculations!$A$3:$A$53,$B1295)</f>
        <v>0</v>
      </c>
      <c r="M1295" s="107">
        <f>M569/SUMIFS(M$3:M$722,$B$3:$B$722,$B1295)*SUMIFS(Calculations!$E$3:$E$53,Calculations!$A$3:$A$53,$B1295)</f>
        <v>0</v>
      </c>
      <c r="N1295" s="107">
        <f>N569/SUMIFS(N$3:N$722,$B$3:$B$722,$B1295)*SUMIFS(Calculations!$E$3:$E$53,Calculations!$A$3:$A$53,$B1295)</f>
        <v>0</v>
      </c>
      <c r="O1295" s="107">
        <f>O569/SUMIFS(O$3:O$722,$B$3:$B$722,$B1295)*SUMIFS(Calculations!$E$3:$E$53,Calculations!$A$3:$A$53,$B1295)</f>
        <v>0</v>
      </c>
      <c r="P1295" s="107">
        <f>P569/SUMIFS(P$3:P$722,$B$3:$B$722,$B1295)*SUMIFS(Calculations!$E$3:$E$53,Calculations!$A$3:$A$53,$B1295)</f>
        <v>0</v>
      </c>
      <c r="Q1295" s="107">
        <f>Q569/SUMIFS(Q$3:Q$722,$B$3:$B$722,$B1295)*SUMIFS(Calculations!$E$3:$E$53,Calculations!$A$3:$A$53,$B1295)</f>
        <v>0</v>
      </c>
      <c r="R1295" s="107">
        <f>R569/SUMIFS(R$3:R$722,$B$3:$B$722,$B1295)*SUMIFS(Calculations!$E$3:$E$53,Calculations!$A$3:$A$53,$B1295)</f>
        <v>0</v>
      </c>
    </row>
    <row r="1296" spans="2:18" ht="15.75" customHeight="1">
      <c r="B1296" s="107" t="s">
        <v>575</v>
      </c>
      <c r="C1296" s="107" t="s">
        <v>449</v>
      </c>
      <c r="D1296" s="107" t="s">
        <v>650</v>
      </c>
      <c r="E1296" s="107" t="str">
        <f t="shared" si="308"/>
        <v>solar PV</v>
      </c>
      <c r="F1296" s="107">
        <f>F570/SUMIFS(F$3:F$722,$B$3:$B$722,$B1296)*SUMIFS(Calculations!$E$3:$E$53,Calculations!$A$3:$A$53,$B1296)</f>
        <v>0</v>
      </c>
      <c r="G1296" s="107">
        <f>G570/SUMIFS(G$3:G$722,$B$3:$B$722,$B1296)*SUMIFS(Calculations!$E$3:$E$53,Calculations!$A$3:$A$53,$B1296)</f>
        <v>0</v>
      </c>
      <c r="H1296" s="107">
        <f>H570/SUMIFS(H$3:H$722,$B$3:$B$722,$B1296)*SUMIFS(Calculations!$E$3:$E$53,Calculations!$A$3:$A$53,$B1296)</f>
        <v>0</v>
      </c>
      <c r="I1296" s="107">
        <f>I570/SUMIFS(I$3:I$722,$B$3:$B$722,$B1296)*SUMIFS(Calculations!$E$3:$E$53,Calculations!$A$3:$A$53,$B1296)</f>
        <v>0</v>
      </c>
      <c r="J1296" s="107">
        <f>J570/SUMIFS(J$3:J$722,$B$3:$B$722,$B1296)*SUMIFS(Calculations!$E$3:$E$53,Calculations!$A$3:$A$53,$B1296)</f>
        <v>0</v>
      </c>
      <c r="K1296" s="107">
        <f>K570/SUMIFS(K$3:K$722,$B$3:$B$722,$B1296)*SUMIFS(Calculations!$E$3:$E$53,Calculations!$A$3:$A$53,$B1296)</f>
        <v>0</v>
      </c>
      <c r="L1296" s="107">
        <f>L570/SUMIFS(L$3:L$722,$B$3:$B$722,$B1296)*SUMIFS(Calculations!$E$3:$E$53,Calculations!$A$3:$A$53,$B1296)</f>
        <v>0</v>
      </c>
      <c r="M1296" s="107">
        <f>M570/SUMIFS(M$3:M$722,$B$3:$B$722,$B1296)*SUMIFS(Calculations!$E$3:$E$53,Calculations!$A$3:$A$53,$B1296)</f>
        <v>0</v>
      </c>
      <c r="N1296" s="107">
        <f>N570/SUMIFS(N$3:N$722,$B$3:$B$722,$B1296)*SUMIFS(Calculations!$E$3:$E$53,Calculations!$A$3:$A$53,$B1296)</f>
        <v>0</v>
      </c>
      <c r="O1296" s="107">
        <f>O570/SUMIFS(O$3:O$722,$B$3:$B$722,$B1296)*SUMIFS(Calculations!$E$3:$E$53,Calculations!$A$3:$A$53,$B1296)</f>
        <v>0</v>
      </c>
      <c r="P1296" s="107">
        <f>P570/SUMIFS(P$3:P$722,$B$3:$B$722,$B1296)*SUMIFS(Calculations!$E$3:$E$53,Calculations!$A$3:$A$53,$B1296)</f>
        <v>0</v>
      </c>
      <c r="Q1296" s="107">
        <f>Q570/SUMIFS(Q$3:Q$722,$B$3:$B$722,$B1296)*SUMIFS(Calculations!$E$3:$E$53,Calculations!$A$3:$A$53,$B1296)</f>
        <v>0</v>
      </c>
      <c r="R1296" s="107">
        <f>R570/SUMIFS(R$3:R$722,$B$3:$B$722,$B1296)*SUMIFS(Calculations!$E$3:$E$53,Calculations!$A$3:$A$53,$B1296)</f>
        <v>0</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0</v>
      </c>
      <c r="G1298" s="107">
        <f>G572/SUMIFS(G$3:G$722,$B$3:$B$722,$B1298)*SUMIFS(Calculations!$E$3:$E$53,Calculations!$A$3:$A$53,$B1298)</f>
        <v>0</v>
      </c>
      <c r="H1298" s="107">
        <f>H572/SUMIFS(H$3:H$722,$B$3:$B$722,$B1298)*SUMIFS(Calculations!$E$3:$E$53,Calculations!$A$3:$A$53,$B1298)</f>
        <v>0</v>
      </c>
      <c r="I1298" s="107">
        <f>I572/SUMIFS(I$3:I$722,$B$3:$B$722,$B1298)*SUMIFS(Calculations!$E$3:$E$53,Calculations!$A$3:$A$53,$B1298)</f>
        <v>0</v>
      </c>
      <c r="J1298" s="107">
        <f>J572/SUMIFS(J$3:J$722,$B$3:$B$722,$B1298)*SUMIFS(Calculations!$E$3:$E$53,Calculations!$A$3:$A$53,$B1298)</f>
        <v>0</v>
      </c>
      <c r="K1298" s="107">
        <f>K572/SUMIFS(K$3:K$722,$B$3:$B$722,$B1298)*SUMIFS(Calculations!$E$3:$E$53,Calculations!$A$3:$A$53,$B1298)</f>
        <v>0</v>
      </c>
      <c r="L1298" s="107">
        <f>L572/SUMIFS(L$3:L$722,$B$3:$B$722,$B1298)*SUMIFS(Calculations!$E$3:$E$53,Calculations!$A$3:$A$53,$B1298)</f>
        <v>0</v>
      </c>
      <c r="M1298" s="107">
        <f>M572/SUMIFS(M$3:M$722,$B$3:$B$722,$B1298)*SUMIFS(Calculations!$E$3:$E$53,Calculations!$A$3:$A$53,$B1298)</f>
        <v>0</v>
      </c>
      <c r="N1298" s="107">
        <f>N572/SUMIFS(N$3:N$722,$B$3:$B$722,$B1298)*SUMIFS(Calculations!$E$3:$E$53,Calculations!$A$3:$A$53,$B1298)</f>
        <v>0</v>
      </c>
      <c r="O1298" s="107">
        <f>O572/SUMIFS(O$3:O$722,$B$3:$B$722,$B1298)*SUMIFS(Calculations!$E$3:$E$53,Calculations!$A$3:$A$53,$B1298)</f>
        <v>0</v>
      </c>
      <c r="P1298" s="107">
        <f>P572/SUMIFS(P$3:P$722,$B$3:$B$722,$B1298)*SUMIFS(Calculations!$E$3:$E$53,Calculations!$A$3:$A$53,$B1298)</f>
        <v>0</v>
      </c>
      <c r="Q1298" s="107">
        <f>Q572/SUMIFS(Q$3:Q$722,$B$3:$B$722,$B1298)*SUMIFS(Calculations!$E$3:$E$53,Calculations!$A$3:$A$53,$B1298)</f>
        <v>0</v>
      </c>
      <c r="R1298" s="107">
        <f>R572/SUMIFS(R$3:R$722,$B$3:$B$722,$B1298)*SUMIFS(Calculations!$E$3:$E$53,Calculations!$A$3:$A$53,$B1298)</f>
        <v>0</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8.0204783737358632E-6</v>
      </c>
      <c r="H1344" s="107">
        <f>H618/SUMIFS(H$3:H$722,$B$3:$B$722,$B1344)*SUMIFS(Calculations!$E$3:$E$53,Calculations!$A$3:$A$53,$B1344)</f>
        <v>1.6178354723365183E-5</v>
      </c>
      <c r="I1344" s="107">
        <f>I618/SUMIFS(I$3:I$722,$B$3:$B$722,$B1344)*SUMIFS(Calculations!$E$3:$E$53,Calculations!$A$3:$A$53,$B1344)</f>
        <v>3.0576858317349547E-5</v>
      </c>
      <c r="J1344" s="107">
        <f>J618/SUMIFS(J$3:J$722,$B$3:$B$722,$B1344)*SUMIFS(Calculations!$E$3:$E$53,Calculations!$A$3:$A$53,$B1344)</f>
        <v>4.5396520497431895E-5</v>
      </c>
      <c r="K1344" s="107">
        <f>K618/SUMIFS(K$3:K$722,$B$3:$B$722,$B1344)*SUMIFS(Calculations!$E$3:$E$53,Calculations!$A$3:$A$53,$B1344)</f>
        <v>4.9870487083033048E-5</v>
      </c>
      <c r="L1344" s="107">
        <f>L618/SUMIFS(L$3:L$722,$B$3:$B$722,$B1344)*SUMIFS(Calculations!$E$3:$E$53,Calculations!$A$3:$A$53,$B1344)</f>
        <v>5.532271016025994E-5</v>
      </c>
      <c r="M1344" s="107">
        <f>M618/SUMIFS(M$3:M$722,$B$3:$B$722,$B1344)*SUMIFS(Calculations!$E$3:$E$53,Calculations!$A$3:$A$53,$B1344)</f>
        <v>5.5906136461552178E-5</v>
      </c>
      <c r="N1344" s="107">
        <f>N618/SUMIFS(N$3:N$722,$B$3:$B$722,$B1344)*SUMIFS(Calculations!$E$3:$E$53,Calculations!$A$3:$A$53,$B1344)</f>
        <v>5.6501999397927791E-5</v>
      </c>
      <c r="O1344" s="107">
        <f>O618/SUMIFS(O$3:O$722,$B$3:$B$722,$B1344)*SUMIFS(Calculations!$E$3:$E$53,Calculations!$A$3:$A$53,$B1344)</f>
        <v>5.3817136438603054E-5</v>
      </c>
      <c r="P1344" s="107">
        <f>P618/SUMIFS(P$3:P$722,$B$3:$B$722,$B1344)*SUMIFS(Calculations!$E$3:$E$53,Calculations!$A$3:$A$53,$B1344)</f>
        <v>5.1375857572884892E-5</v>
      </c>
      <c r="Q1344" s="107">
        <f>Q618/SUMIFS(Q$3:Q$722,$B$3:$B$722,$B1344)*SUMIFS(Calculations!$E$3:$E$53,Calculations!$A$3:$A$53,$B1344)</f>
        <v>5.1843153862903834E-5</v>
      </c>
      <c r="R1344" s="107">
        <f>R618/SUMIFS(R$3:R$722,$B$3:$B$722,$B1344)*SUMIFS(Calculations!$E$3:$E$53,Calculations!$A$3:$A$53,$B1344)</f>
        <v>5.2319028899489672E-5</v>
      </c>
    </row>
    <row r="1345" spans="2:18" ht="15.75" customHeight="1">
      <c r="B1345" s="107" t="s">
        <v>579</v>
      </c>
      <c r="C1345" s="107" t="s">
        <v>449</v>
      </c>
      <c r="D1345" s="107" t="s">
        <v>640</v>
      </c>
      <c r="E1345" s="107" t="str">
        <f t="shared" si="309"/>
        <v>hard coal</v>
      </c>
      <c r="F1345" s="107">
        <f>F619/SUMIFS(F$3:F$722,$B$3:$B$722,$B1345)*SUMIFS(Calculations!$E$3:$E$53,Calculations!$A$3:$A$53,$B1345)</f>
        <v>6.6314582926606108E-2</v>
      </c>
      <c r="G1345" s="107">
        <f>G619/SUMIFS(G$3:G$722,$B$3:$B$722,$B1345)*SUMIFS(Calculations!$E$3:$E$53,Calculations!$A$3:$A$53,$B1345)</f>
        <v>6.6892274682994024E-2</v>
      </c>
      <c r="H1345" s="107">
        <f>H619/SUMIFS(H$3:H$722,$B$3:$B$722,$B1345)*SUMIFS(Calculations!$E$3:$E$53,Calculations!$A$3:$A$53,$B1345)</f>
        <v>6.7479862816420738E-2</v>
      </c>
      <c r="I1345" s="107">
        <f>I619/SUMIFS(I$3:I$722,$B$3:$B$722,$B1345)*SUMIFS(Calculations!$E$3:$E$53,Calculations!$A$3:$A$53,$B1345)</f>
        <v>6.8581885411787669E-2</v>
      </c>
      <c r="J1345" s="107">
        <f>J619/SUMIFS(J$3:J$722,$B$3:$B$722,$B1345)*SUMIFS(Calculations!$E$3:$E$53,Calculations!$A$3:$A$53,$B1345)</f>
        <v>6.9716142348388938E-2</v>
      </c>
      <c r="K1345" s="107">
        <f>K619/SUMIFS(K$3:K$722,$B$3:$B$722,$B1345)*SUMIFS(Calculations!$E$3:$E$53,Calculations!$A$3:$A$53,$B1345)</f>
        <v>6.1533774927459137E-2</v>
      </c>
      <c r="L1345" s="107">
        <f>L619/SUMIFS(L$3:L$722,$B$3:$B$722,$B1345)*SUMIFS(Calculations!$E$3:$E$53,Calculations!$A$3:$A$53,$B1345)</f>
        <v>5.1562289529619908E-2</v>
      </c>
      <c r="M1345" s="107">
        <f>M619/SUMIFS(M$3:M$722,$B$3:$B$722,$B1345)*SUMIFS(Calculations!$E$3:$E$53,Calculations!$A$3:$A$53,$B1345)</f>
        <v>5.210605891075256E-2</v>
      </c>
      <c r="N1345" s="107">
        <f>N619/SUMIFS(N$3:N$722,$B$3:$B$722,$B1345)*SUMIFS(Calculations!$E$3:$E$53,Calculations!$A$3:$A$53,$B1345)</f>
        <v>5.2661419578304211E-2</v>
      </c>
      <c r="O1345" s="107">
        <f>O619/SUMIFS(O$3:O$722,$B$3:$B$722,$B1345)*SUMIFS(Calculations!$E$3:$E$53,Calculations!$A$3:$A$53,$B1345)</f>
        <v>5.0159053355553644E-2</v>
      </c>
      <c r="P1345" s="107">
        <f>P619/SUMIFS(P$3:P$722,$B$3:$B$722,$B1345)*SUMIFS(Calculations!$E$3:$E$53,Calculations!$A$3:$A$53,$B1345)</f>
        <v>4.7883714216670974E-2</v>
      </c>
      <c r="Q1345" s="107">
        <f>Q619/SUMIFS(Q$3:Q$722,$B$3:$B$722,$B1345)*SUMIFS(Calculations!$E$3:$E$53,Calculations!$A$3:$A$53,$B1345)</f>
        <v>4.8319247228923536E-2</v>
      </c>
      <c r="R1345" s="107">
        <f>R619/SUMIFS(R$3:R$722,$B$3:$B$722,$B1345)*SUMIFS(Calculations!$E$3:$E$53,Calculations!$A$3:$A$53,$B1345)</f>
        <v>4.876277586924644E-2</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5.4151886239389377E-4</v>
      </c>
      <c r="G1347" s="107">
        <f>G621/SUMIFS(G$3:G$722,$B$3:$B$722,$B1347)*SUMIFS(Calculations!$E$3:$E$53,Calculations!$A$3:$A$53,$B1347)</f>
        <v>5.4611782173637799E-4</v>
      </c>
      <c r="H1347" s="107">
        <f>H621/SUMIFS(H$3:H$722,$B$3:$B$722,$B1347)*SUMIFS(Calculations!$E$3:$E$53,Calculations!$A$3:$A$53,$B1347)</f>
        <v>5.5079556537020137E-4</v>
      </c>
      <c r="I1347" s="107">
        <f>I621/SUMIFS(I$3:I$722,$B$3:$B$722,$B1347)*SUMIFS(Calculations!$E$3:$E$53,Calculations!$A$3:$A$53,$B1347)</f>
        <v>5.587348824147453E-4</v>
      </c>
      <c r="J1347" s="107">
        <f>J621/SUMIFS(J$3:J$722,$B$3:$B$722,$B1347)*SUMIFS(Calculations!$E$3:$E$53,Calculations!$A$3:$A$53,$B1347)</f>
        <v>5.6690642578192312E-4</v>
      </c>
      <c r="K1347" s="107">
        <f>K621/SUMIFS(K$3:K$722,$B$3:$B$722,$B1347)*SUMIFS(Calculations!$E$3:$E$53,Calculations!$A$3:$A$53,$B1347)</f>
        <v>6.2277679598473159E-4</v>
      </c>
      <c r="L1347" s="107">
        <f>L621/SUMIFS(L$3:L$722,$B$3:$B$722,$B1347)*SUMIFS(Calculations!$E$3:$E$53,Calculations!$A$3:$A$53,$B1347)</f>
        <v>6.9086351856628421E-4</v>
      </c>
      <c r="M1347" s="107">
        <f>M621/SUMIFS(M$3:M$722,$B$3:$B$722,$B1347)*SUMIFS(Calculations!$E$3:$E$53,Calculations!$A$3:$A$53,$B1347)</f>
        <v>6.9814927781718236E-4</v>
      </c>
      <c r="N1347" s="107">
        <f>N621/SUMIFS(N$3:N$722,$B$3:$B$722,$B1347)*SUMIFS(Calculations!$E$3:$E$53,Calculations!$A$3:$A$53,$B1347)</f>
        <v>7.055903443089574E-4</v>
      </c>
      <c r="O1347" s="107">
        <f>O621/SUMIFS(O$3:O$722,$B$3:$B$722,$B1347)*SUMIFS(Calculations!$E$3:$E$53,Calculations!$A$3:$A$53,$B1347)</f>
        <v>6.7206209044044416E-4</v>
      </c>
      <c r="P1347" s="107">
        <f>P621/SUMIFS(P$3:P$722,$B$3:$B$722,$B1347)*SUMIFS(Calculations!$E$3:$E$53,Calculations!$A$3:$A$53,$B1347)</f>
        <v>6.4157568617561689E-4</v>
      </c>
      <c r="Q1347" s="107">
        <f>Q621/SUMIFS(Q$3:Q$722,$B$3:$B$722,$B1347)*SUMIFS(Calculations!$E$3:$E$53,Calculations!$A$3:$A$53,$B1347)</f>
        <v>6.4741122746056555E-4</v>
      </c>
      <c r="R1347" s="107">
        <f>R621/SUMIFS(R$3:R$722,$B$3:$B$722,$B1347)*SUMIFS(Calculations!$E$3:$E$53,Calculations!$A$3:$A$53,$B1347)</f>
        <v>6.5335389912688825E-4</v>
      </c>
    </row>
    <row r="1348" spans="2:18" ht="15.75" customHeight="1">
      <c r="B1348" s="107" t="s">
        <v>579</v>
      </c>
      <c r="C1348" s="107" t="s">
        <v>449</v>
      </c>
      <c r="D1348" s="107" t="s">
        <v>643</v>
      </c>
      <c r="E1348" s="107" t="str">
        <f t="shared" si="309"/>
        <v>hydro</v>
      </c>
      <c r="F1348" s="107">
        <f>F622/SUMIFS(F$3:F$722,$B$3:$B$722,$B1348)*SUMIFS(Calculations!$E$3:$E$53,Calculations!$A$3:$A$53,$B1348)</f>
        <v>1.3799905915408191E-3</v>
      </c>
      <c r="G1348" s="107">
        <f>G622/SUMIFS(G$3:G$722,$B$3:$B$722,$B1348)*SUMIFS(Calculations!$E$3:$E$53,Calculations!$A$3:$A$53,$B1348)</f>
        <v>1.3917104429887464E-3</v>
      </c>
      <c r="H1348" s="107">
        <f>H622/SUMIFS(H$3:H$722,$B$3:$B$722,$B1348)*SUMIFS(Calculations!$E$3:$E$53,Calculations!$A$3:$A$53,$B1348)</f>
        <v>1.4036310659856618E-3</v>
      </c>
      <c r="I1348" s="107">
        <f>I622/SUMIFS(I$3:I$722,$B$3:$B$722,$B1348)*SUMIFS(Calculations!$E$3:$E$53,Calculations!$A$3:$A$53,$B1348)</f>
        <v>1.4238633858282179E-3</v>
      </c>
      <c r="J1348" s="107">
        <f>J622/SUMIFS(J$3:J$722,$B$3:$B$722,$B1348)*SUMIFS(Calculations!$E$3:$E$53,Calculations!$A$3:$A$53,$B1348)</f>
        <v>1.4446875043367083E-3</v>
      </c>
      <c r="K1348" s="107">
        <f>K622/SUMIFS(K$3:K$722,$B$3:$B$722,$B1348)*SUMIFS(Calculations!$E$3:$E$53,Calculations!$A$3:$A$53,$B1348)</f>
        <v>1.5870658970023662E-3</v>
      </c>
      <c r="L1348" s="107">
        <f>L622/SUMIFS(L$3:L$722,$B$3:$B$722,$B1348)*SUMIFS(Calculations!$E$3:$E$53,Calculations!$A$3:$A$53,$B1348)</f>
        <v>1.7605760793735353E-3</v>
      </c>
      <c r="M1348" s="107">
        <f>M622/SUMIFS(M$3:M$722,$B$3:$B$722,$B1348)*SUMIFS(Calculations!$E$3:$E$53,Calculations!$A$3:$A$53,$B1348)</f>
        <v>1.7791428919385192E-3</v>
      </c>
      <c r="N1348" s="107">
        <f>N622/SUMIFS(N$3:N$722,$B$3:$B$722,$B1348)*SUMIFS(Calculations!$E$3:$E$53,Calculations!$A$3:$A$53,$B1348)</f>
        <v>1.7981054848651716E-3</v>
      </c>
      <c r="O1348" s="107">
        <f>O622/SUMIFS(O$3:O$722,$B$3:$B$722,$B1348)*SUMIFS(Calculations!$E$3:$E$53,Calculations!$A$3:$A$53,$B1348)</f>
        <v>1.7126630781412388E-3</v>
      </c>
      <c r="P1348" s="107">
        <f>P622/SUMIFS(P$3:P$722,$B$3:$B$722,$B1348)*SUMIFS(Calculations!$E$3:$E$53,Calculations!$A$3:$A$53,$B1348)</f>
        <v>1.6349724306365732E-3</v>
      </c>
      <c r="Q1348" s="107">
        <f>Q622/SUMIFS(Q$3:Q$722,$B$3:$B$722,$B1348)*SUMIFS(Calculations!$E$3:$E$53,Calculations!$A$3:$A$53,$B1348)</f>
        <v>1.6498435507932699E-3</v>
      </c>
      <c r="R1348" s="107">
        <f>R622/SUMIFS(R$3:R$722,$B$3:$B$722,$B1348)*SUMIFS(Calculations!$E$3:$E$53,Calculations!$A$3:$A$53,$B1348)</f>
        <v>1.6649876788332205E-3</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2.0058110700713868E-3</v>
      </c>
      <c r="G1350" s="107">
        <f>G624/SUMIFS(G$3:G$722,$B$3:$B$722,$B1350)*SUMIFS(Calculations!$E$3:$E$53,Calculations!$A$3:$A$53,$B1350)</f>
        <v>2.0148443385610507E-3</v>
      </c>
      <c r="H1350" s="107">
        <f>H624/SUMIFS(H$3:H$722,$B$3:$B$722,$B1350)*SUMIFS(Calculations!$E$3:$E$53,Calculations!$A$3:$A$53,$B1350)</f>
        <v>2.0240323550281239E-3</v>
      </c>
      <c r="I1350" s="107">
        <f>I624/SUMIFS(I$3:I$722,$B$3:$B$722,$B1350)*SUMIFS(Calculations!$E$3:$E$53,Calculations!$A$3:$A$53,$B1350)</f>
        <v>2.0492382379000938E-3</v>
      </c>
      <c r="J1350" s="107">
        <f>J624/SUMIFS(J$3:J$722,$B$3:$B$722,$B1350)*SUMIFS(Calculations!$E$3:$E$53,Calculations!$A$3:$A$53,$B1350)</f>
        <v>2.0751813969704142E-3</v>
      </c>
      <c r="K1350" s="107">
        <f>K624/SUMIFS(K$3:K$722,$B$3:$B$722,$B1350)*SUMIFS(Calculations!$E$3:$E$53,Calculations!$A$3:$A$53,$B1350)</f>
        <v>2.2777618673078094E-3</v>
      </c>
      <c r="L1350" s="107">
        <f>L624/SUMIFS(L$3:L$722,$B$3:$B$722,$B1350)*SUMIFS(Calculations!$E$3:$E$53,Calculations!$A$3:$A$53,$B1350)</f>
        <v>2.5246376305117081E-3</v>
      </c>
      <c r="M1350" s="107">
        <f>M624/SUMIFS(M$3:M$722,$B$3:$B$722,$B1350)*SUMIFS(Calculations!$E$3:$E$53,Calculations!$A$3:$A$53,$B1350)</f>
        <v>2.5386411302584949E-3</v>
      </c>
      <c r="N1350" s="107">
        <f>N624/SUMIFS(N$3:N$722,$B$3:$B$722,$B1350)*SUMIFS(Calculations!$E$3:$E$53,Calculations!$A$3:$A$53,$B1350)</f>
        <v>2.5529431362876602E-3</v>
      </c>
      <c r="O1350" s="107">
        <f>O624/SUMIFS(O$3:O$722,$B$3:$B$722,$B1350)*SUMIFS(Calculations!$E$3:$E$53,Calculations!$A$3:$A$53,$B1350)</f>
        <v>2.4388121294008631E-3</v>
      </c>
      <c r="P1350" s="107">
        <f>P624/SUMIFS(P$3:P$722,$B$3:$B$722,$B1350)*SUMIFS(Calculations!$E$3:$E$53,Calculations!$A$3:$A$53,$B1350)</f>
        <v>2.3350356539319065E-3</v>
      </c>
      <c r="Q1350" s="107">
        <f>Q624/SUMIFS(Q$3:Q$722,$B$3:$B$722,$B1350)*SUMIFS(Calculations!$E$3:$E$53,Calculations!$A$3:$A$53,$B1350)</f>
        <v>2.3274410019713783E-3</v>
      </c>
      <c r="R1350" s="107">
        <f>R624/SUMIFS(R$3:R$722,$B$3:$B$722,$B1350)*SUMIFS(Calculations!$E$3:$E$53,Calculations!$A$3:$A$53,$B1350)</f>
        <v>2.3197069254191627E-3</v>
      </c>
    </row>
    <row r="1351" spans="2:18" ht="15.75" customHeight="1">
      <c r="B1351" s="107" t="s">
        <v>579</v>
      </c>
      <c r="C1351" s="107" t="s">
        <v>449</v>
      </c>
      <c r="D1351" s="107" t="s">
        <v>645</v>
      </c>
      <c r="E1351" s="107" t="str">
        <f t="shared" si="309"/>
        <v>natural gas nonpeaker</v>
      </c>
      <c r="F1351" s="107">
        <f>F625/SUMIFS(F$3:F$722,$B$3:$B$722,$B1351)*SUMIFS(Calculations!$E$3:$E$53,Calculations!$A$3:$A$53,$B1351)</f>
        <v>2.1191890866280469E-2</v>
      </c>
      <c r="G1351" s="107">
        <f>G625/SUMIFS(G$3:G$722,$B$3:$B$722,$B1351)*SUMIFS(Calculations!$E$3:$E$53,Calculations!$A$3:$A$53,$B1351)</f>
        <v>1.9735644310025852E-2</v>
      </c>
      <c r="H1351" s="107">
        <f>H625/SUMIFS(H$3:H$722,$B$3:$B$722,$B1351)*SUMIFS(Calculations!$E$3:$E$53,Calculations!$A$3:$A$53,$B1351)</f>
        <v>1.825445094637302E-2</v>
      </c>
      <c r="I1351" s="107">
        <f>I625/SUMIFS(I$3:I$722,$B$3:$B$722,$B1351)*SUMIFS(Calculations!$E$3:$E$53,Calculations!$A$3:$A$53,$B1351)</f>
        <v>1.6966367732735181E-2</v>
      </c>
      <c r="J1351" s="107">
        <f>J625/SUMIFS(J$3:J$722,$B$3:$B$722,$B1351)*SUMIFS(Calculations!$E$3:$E$53,Calculations!$A$3:$A$53,$B1351)</f>
        <v>1.5640607874334134E-2</v>
      </c>
      <c r="K1351" s="107">
        <f>K625/SUMIFS(K$3:K$722,$B$3:$B$722,$B1351)*SUMIFS(Calculations!$E$3:$E$53,Calculations!$A$3:$A$53,$B1351)</f>
        <v>2.2758479012653328E-2</v>
      </c>
      <c r="L1351" s="107">
        <f>L625/SUMIFS(L$3:L$722,$B$3:$B$722,$B1351)*SUMIFS(Calculations!$E$3:$E$53,Calculations!$A$3:$A$53,$B1351)</f>
        <v>3.1432710377270558E-2</v>
      </c>
      <c r="M1351" s="107">
        <f>M625/SUMIFS(M$3:M$722,$B$3:$B$722,$B1351)*SUMIFS(Calculations!$E$3:$E$53,Calculations!$A$3:$A$53,$B1351)</f>
        <v>3.0790717387560625E-2</v>
      </c>
      <c r="N1351" s="107">
        <f>N625/SUMIFS(N$3:N$722,$B$3:$B$722,$B1351)*SUMIFS(Calculations!$E$3:$E$53,Calculations!$A$3:$A$53,$B1351)</f>
        <v>3.0135039323109611E-2</v>
      </c>
      <c r="O1351" s="107">
        <f>O625/SUMIFS(O$3:O$722,$B$3:$B$722,$B1351)*SUMIFS(Calculations!$E$3:$E$53,Calculations!$A$3:$A$53,$B1351)</f>
        <v>3.3305959358582285E-2</v>
      </c>
      <c r="P1351" s="107">
        <f>P625/SUMIFS(P$3:P$722,$B$3:$B$722,$B1351)*SUMIFS(Calculations!$E$3:$E$53,Calculations!$A$3:$A$53,$B1351)</f>
        <v>3.6189197790024871E-2</v>
      </c>
      <c r="Q1351" s="107">
        <f>Q625/SUMIFS(Q$3:Q$722,$B$3:$B$722,$B1351)*SUMIFS(Calculations!$E$3:$E$53,Calculations!$A$3:$A$53,$B1351)</f>
        <v>3.5693137028251519E-2</v>
      </c>
      <c r="R1351" s="107">
        <f>R625/SUMIFS(R$3:R$722,$B$3:$B$722,$B1351)*SUMIFS(Calculations!$E$3:$E$53,Calculations!$A$3:$A$53,$B1351)</f>
        <v>3.5187969454273736E-2</v>
      </c>
    </row>
    <row r="1352" spans="2:18" ht="15.75" customHeight="1">
      <c r="B1352" s="107" t="s">
        <v>579</v>
      </c>
      <c r="C1352" s="107" t="s">
        <v>449</v>
      </c>
      <c r="D1352" s="107" t="s">
        <v>646</v>
      </c>
      <c r="E1352" s="107" t="str">
        <f t="shared" si="309"/>
        <v>natural gas peaker</v>
      </c>
      <c r="F1352" s="107">
        <f>F626/SUMIFS(F$3:F$722,$B$3:$B$722,$B1352)*SUMIFS(Calculations!$E$3:$E$53,Calculations!$A$3:$A$53,$B1352)</f>
        <v>6.9295622539746578E-6</v>
      </c>
      <c r="G1352" s="107">
        <f>G626/SUMIFS(G$3:G$722,$B$3:$B$722,$B1352)*SUMIFS(Calculations!$E$3:$E$53,Calculations!$A$3:$A$53,$B1352)</f>
        <v>4.9899950280909398E-6</v>
      </c>
      <c r="H1352" s="107">
        <f>H626/SUMIFS(H$3:H$722,$B$3:$B$722,$B1352)*SUMIFS(Calculations!$E$3:$E$53,Calculations!$A$3:$A$53,$B1352)</f>
        <v>3.017201278984076E-6</v>
      </c>
      <c r="I1352" s="107">
        <f>I626/SUMIFS(I$3:I$722,$B$3:$B$722,$B1352)*SUMIFS(Calculations!$E$3:$E$53,Calculations!$A$3:$A$53,$B1352)</f>
        <v>1.5303460193091009E-6</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6.8262573046383408E-5</v>
      </c>
      <c r="G1355" s="107">
        <f>G629/SUMIFS(G$3:G$722,$B$3:$B$722,$B1355)*SUMIFS(Calculations!$E$3:$E$53,Calculations!$A$3:$A$53,$B1355)</f>
        <v>6.8842306865194173E-5</v>
      </c>
      <c r="H1355" s="107">
        <f>H629/SUMIFS(H$3:H$722,$B$3:$B$722,$B1355)*SUMIFS(Calculations!$E$3:$E$53,Calculations!$A$3:$A$53,$B1355)</f>
        <v>6.9431972043401493E-5</v>
      </c>
      <c r="I1355" s="107">
        <f>I629/SUMIFS(I$3:I$722,$B$3:$B$722,$B1355)*SUMIFS(Calculations!$E$3:$E$53,Calculations!$A$3:$A$53,$B1355)</f>
        <v>7.0432783367490456E-5</v>
      </c>
      <c r="J1355" s="107">
        <f>J629/SUMIFS(J$3:J$722,$B$3:$B$722,$B1355)*SUMIFS(Calculations!$E$3:$E$53,Calculations!$A$3:$A$53,$B1355)</f>
        <v>7.1462868586568069E-5</v>
      </c>
      <c r="K1355" s="107">
        <f>K629/SUMIFS(K$3:K$722,$B$3:$B$722,$B1355)*SUMIFS(Calculations!$E$3:$E$53,Calculations!$A$3:$A$53,$B1355)</f>
        <v>7.8505753870817952E-5</v>
      </c>
      <c r="L1355" s="107">
        <f>L629/SUMIFS(L$3:L$722,$B$3:$B$722,$B1355)*SUMIFS(Calculations!$E$3:$E$53,Calculations!$A$3:$A$53,$B1355)</f>
        <v>8.7088603327188966E-5</v>
      </c>
      <c r="M1355" s="107">
        <f>M629/SUMIFS(M$3:M$722,$B$3:$B$722,$B1355)*SUMIFS(Calculations!$E$3:$E$53,Calculations!$A$3:$A$53,$B1355)</f>
        <v>8.8007028718437906E-5</v>
      </c>
      <c r="N1355" s="107">
        <f>N629/SUMIFS(N$3:N$722,$B$3:$B$722,$B1355)*SUMIFS(Calculations!$E$3:$E$53,Calculations!$A$3:$A$53,$B1355)</f>
        <v>8.8945031769139236E-5</v>
      </c>
      <c r="O1355" s="107">
        <f>O629/SUMIFS(O$3:O$722,$B$3:$B$722,$B1355)*SUMIFS(Calculations!$E$3:$E$53,Calculations!$A$3:$A$53,$B1355)</f>
        <v>8.4718540251005781E-5</v>
      </c>
      <c r="P1355" s="107">
        <f>P629/SUMIFS(P$3:P$722,$B$3:$B$722,$B1355)*SUMIFS(Calculations!$E$3:$E$53,Calculations!$A$3:$A$53,$B1355)</f>
        <v>8.0875497020988806E-5</v>
      </c>
      <c r="Q1355" s="107">
        <f>Q629/SUMIFS(Q$3:Q$722,$B$3:$B$722,$B1355)*SUMIFS(Calculations!$E$3:$E$53,Calculations!$A$3:$A$53,$B1355)</f>
        <v>8.1611111402855435E-5</v>
      </c>
      <c r="R1355" s="107">
        <f>R629/SUMIFS(R$3:R$722,$B$3:$B$722,$B1355)*SUMIFS(Calculations!$E$3:$E$53,Calculations!$A$3:$A$53,$B1355)</f>
        <v>8.236023038445418E-5</v>
      </c>
    </row>
    <row r="1356" spans="2:18" ht="15.75" customHeight="1">
      <c r="B1356" s="107" t="s">
        <v>579</v>
      </c>
      <c r="C1356" s="107" t="s">
        <v>449</v>
      </c>
      <c r="D1356" s="107" t="s">
        <v>650</v>
      </c>
      <c r="E1356" s="107" t="str">
        <f t="shared" si="309"/>
        <v>solar PV</v>
      </c>
      <c r="F1356" s="107">
        <f>F630/SUMIFS(F$3:F$722,$B$3:$B$722,$B1356)*SUMIFS(Calculations!$E$3:$E$53,Calculations!$A$3:$A$53,$B1356)</f>
        <v>9.5489271041441853E-4</v>
      </c>
      <c r="G1356" s="107">
        <f>G630/SUMIFS(G$3:G$722,$B$3:$B$722,$B1356)*SUMIFS(Calculations!$E$3:$E$53,Calculations!$A$3:$A$53,$B1356)</f>
        <v>1.0860953400166199E-3</v>
      </c>
      <c r="H1356" s="107">
        <f>H630/SUMIFS(H$3:H$722,$B$3:$B$722,$B1356)*SUMIFS(Calculations!$E$3:$E$53,Calculations!$A$3:$A$53,$B1356)</f>
        <v>1.2195455881397158E-3</v>
      </c>
      <c r="I1356" s="107">
        <f>I630/SUMIFS(I$3:I$722,$B$3:$B$722,$B1356)*SUMIFS(Calculations!$E$3:$E$53,Calculations!$A$3:$A$53,$B1356)</f>
        <v>1.2605943001363056E-3</v>
      </c>
      <c r="J1356" s="107">
        <f>J630/SUMIFS(J$3:J$722,$B$3:$B$722,$B1356)*SUMIFS(Calculations!$E$3:$E$53,Calculations!$A$3:$A$53,$B1356)</f>
        <v>1.3028436936754445E-3</v>
      </c>
      <c r="K1356" s="107">
        <f>K630/SUMIFS(K$3:K$722,$B$3:$B$722,$B1356)*SUMIFS(Calculations!$E$3:$E$53,Calculations!$A$3:$A$53,$B1356)</f>
        <v>1.4356171408377958E-3</v>
      </c>
      <c r="L1356" s="107">
        <f>L630/SUMIFS(L$3:L$722,$B$3:$B$722,$B1356)*SUMIFS(Calculations!$E$3:$E$53,Calculations!$A$3:$A$53,$B1356)</f>
        <v>1.5974222054959324E-3</v>
      </c>
      <c r="M1356" s="107">
        <f>M630/SUMIFS(M$3:M$722,$B$3:$B$722,$B1356)*SUMIFS(Calculations!$E$3:$E$53,Calculations!$A$3:$A$53,$B1356)</f>
        <v>1.6171924362115881E-3</v>
      </c>
      <c r="N1356" s="107">
        <f>N630/SUMIFS(N$3:N$722,$B$3:$B$722,$B1356)*SUMIFS(Calculations!$E$3:$E$53,Calculations!$A$3:$A$53,$B1356)</f>
        <v>1.6373841000103604E-3</v>
      </c>
      <c r="O1356" s="107">
        <f>O630/SUMIFS(O$3:O$722,$B$3:$B$722,$B1356)*SUMIFS(Calculations!$E$3:$E$53,Calculations!$A$3:$A$53,$B1356)</f>
        <v>1.5647472235180845E-3</v>
      </c>
      <c r="P1356" s="107">
        <f>P630/SUMIFS(P$3:P$722,$B$3:$B$722,$B1356)*SUMIFS(Calculations!$E$3:$E$53,Calculations!$A$3:$A$53,$B1356)</f>
        <v>1.4987003249840257E-3</v>
      </c>
      <c r="Q1356" s="107">
        <f>Q630/SUMIFS(Q$3:Q$722,$B$3:$B$722,$B1356)*SUMIFS(Calculations!$E$3:$E$53,Calculations!$A$3:$A$53,$B1356)</f>
        <v>1.520046530743375E-3</v>
      </c>
      <c r="R1356" s="107">
        <f>R630/SUMIFS(R$3:R$722,$B$3:$B$722,$B1356)*SUMIFS(Calculations!$E$3:$E$53,Calculations!$A$3:$A$53,$B1356)</f>
        <v>1.541784615687913E-3</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3.9802954172122448E-3</v>
      </c>
      <c r="G1358" s="107">
        <f>G632/SUMIFS(G$3:G$722,$B$3:$B$722,$B1358)*SUMIFS(Calculations!$E$3:$E$53,Calculations!$A$3:$A$53,$B1358)</f>
        <v>4.695634863229995E-3</v>
      </c>
      <c r="H1358" s="107">
        <f>H632/SUMIFS(H$3:H$722,$B$3:$B$722,$B1358)*SUMIFS(Calculations!$E$3:$E$53,Calculations!$A$3:$A$53,$B1358)</f>
        <v>5.4232287144564727E-3</v>
      </c>
      <c r="I1358" s="107">
        <f>I632/SUMIFS(I$3:I$722,$B$3:$B$722,$B1358)*SUMIFS(Calculations!$E$3:$E$53,Calculations!$A$3:$A$53,$B1358)</f>
        <v>5.500950641313348E-3</v>
      </c>
      <c r="J1358" s="107">
        <f>J632/SUMIFS(J$3:J$722,$B$3:$B$722,$B1358)*SUMIFS(Calculations!$E$3:$E$53,Calculations!$A$3:$A$53,$B1358)</f>
        <v>5.5809459472481362E-3</v>
      </c>
      <c r="K1358" s="107">
        <f>K632/SUMIFS(K$3:K$722,$B$3:$B$722,$B1358)*SUMIFS(Calculations!$E$3:$E$53,Calculations!$A$3:$A$53,$B1358)</f>
        <v>6.1003226976206488E-3</v>
      </c>
      <c r="L1358" s="107">
        <f>L632/SUMIFS(L$3:L$722,$B$3:$B$722,$B1358)*SUMIFS(Calculations!$E$3:$E$53,Calculations!$A$3:$A$53,$B1358)</f>
        <v>6.7332639254943077E-3</v>
      </c>
      <c r="M1358" s="107">
        <f>M632/SUMIFS(M$3:M$722,$B$3:$B$722,$B1358)*SUMIFS(Calculations!$E$3:$E$53,Calculations!$A$3:$A$53,$B1358)</f>
        <v>6.7703593801007192E-3</v>
      </c>
      <c r="N1358" s="107">
        <f>N632/SUMIFS(N$3:N$722,$B$3:$B$722,$B1358)*SUMIFS(Calculations!$E$3:$E$53,Calculations!$A$3:$A$53,$B1358)</f>
        <v>6.8082455817666497E-3</v>
      </c>
      <c r="O1358" s="107">
        <f>O632/SUMIFS(O$3:O$722,$B$3:$B$722,$B1358)*SUMIFS(Calculations!$E$3:$E$53,Calculations!$A$3:$A$53,$B1358)</f>
        <v>6.4523416674935096E-3</v>
      </c>
      <c r="P1358" s="107">
        <f>P632/SUMIFS(P$3:P$722,$B$3:$B$722,$B1358)*SUMIFS(Calculations!$E$3:$E$53,Calculations!$A$3:$A$53,$B1358)</f>
        <v>6.1287271228018482E-3</v>
      </c>
      <c r="Q1358" s="107">
        <f>Q632/SUMIFS(Q$3:Q$722,$B$3:$B$722,$B1358)*SUMIFS(Calculations!$E$3:$E$53,Calculations!$A$3:$A$53,$B1358)</f>
        <v>6.1535937464102693E-3</v>
      </c>
      <c r="R1358" s="107">
        <f>R632/SUMIFS(R$3:R$722,$B$3:$B$722,$B1358)*SUMIFS(Calculations!$E$3:$E$53,Calculations!$A$3:$A$53,$B1358)</f>
        <v>6.1789168779483889E-3</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0</v>
      </c>
      <c r="G1420" s="107">
        <f>G694/SUMIFS(G$3:G$722,$B$3:$B$722,$B1420)*SUMIFS(Calculations!$E$3:$E$53,Calculations!$A$3:$A$53,$B1420)</f>
        <v>0</v>
      </c>
      <c r="H1420" s="107">
        <f>H694/SUMIFS(H$3:H$722,$B$3:$B$722,$B1420)*SUMIFS(Calculations!$E$3:$E$53,Calculations!$A$3:$A$53,$B1420)</f>
        <v>0</v>
      </c>
      <c r="I1420" s="107">
        <f>I694/SUMIFS(I$3:I$722,$B$3:$B$722,$B1420)*SUMIFS(Calculations!$E$3:$E$53,Calculations!$A$3:$A$53,$B1420)</f>
        <v>0</v>
      </c>
      <c r="J1420" s="107">
        <f>J694/SUMIFS(J$3:J$722,$B$3:$B$722,$B1420)*SUMIFS(Calculations!$E$3:$E$53,Calculations!$A$3:$A$53,$B1420)</f>
        <v>0</v>
      </c>
      <c r="K1420" s="107">
        <f>K694/SUMIFS(K$3:K$722,$B$3:$B$722,$B1420)*SUMIFS(Calculations!$E$3:$E$53,Calculations!$A$3:$A$53,$B1420)</f>
        <v>0</v>
      </c>
      <c r="L1420" s="107">
        <f>L694/SUMIFS(L$3:L$722,$B$3:$B$722,$B1420)*SUMIFS(Calculations!$E$3:$E$53,Calculations!$A$3:$A$53,$B1420)</f>
        <v>0</v>
      </c>
      <c r="M1420" s="107">
        <f>M694/SUMIFS(M$3:M$722,$B$3:$B$722,$B1420)*SUMIFS(Calculations!$E$3:$E$53,Calculations!$A$3:$A$53,$B1420)</f>
        <v>0</v>
      </c>
      <c r="N1420" s="107">
        <f>N694/SUMIFS(N$3:N$722,$B$3:$B$722,$B1420)*SUMIFS(Calculations!$E$3:$E$53,Calculations!$A$3:$A$53,$B1420)</f>
        <v>0</v>
      </c>
      <c r="O1420" s="107">
        <f>O694/SUMIFS(O$3:O$722,$B$3:$B$722,$B1420)*SUMIFS(Calculations!$E$3:$E$53,Calculations!$A$3:$A$53,$B1420)</f>
        <v>0</v>
      </c>
      <c r="P1420" s="107">
        <f>P694/SUMIFS(P$3:P$722,$B$3:$B$722,$B1420)*SUMIFS(Calculations!$E$3:$E$53,Calculations!$A$3:$A$53,$B1420)</f>
        <v>0</v>
      </c>
      <c r="Q1420" s="107">
        <f>Q694/SUMIFS(Q$3:Q$722,$B$3:$B$722,$B1420)*SUMIFS(Calculations!$E$3:$E$53,Calculations!$A$3:$A$53,$B1420)</f>
        <v>0</v>
      </c>
      <c r="R1420" s="107">
        <f>R694/SUMIFS(R$3:R$722,$B$3:$B$722,$B1420)*SUMIFS(Calculations!$E$3:$E$53,Calculations!$A$3:$A$53,$B1420)</f>
        <v>0</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0</v>
      </c>
      <c r="G1423" s="107">
        <f>G697/SUMIFS(G$3:G$722,$B$3:$B$722,$B1423)*SUMIFS(Calculations!$E$3:$E$53,Calculations!$A$3:$A$53,$B1423)</f>
        <v>0</v>
      </c>
      <c r="H1423" s="107">
        <f>H697/SUMIFS(H$3:H$722,$B$3:$B$722,$B1423)*SUMIFS(Calculations!$E$3:$E$53,Calculations!$A$3:$A$53,$B1423)</f>
        <v>0</v>
      </c>
      <c r="I1423" s="107">
        <f>I697/SUMIFS(I$3:I$722,$B$3:$B$722,$B1423)*SUMIFS(Calculations!$E$3:$E$53,Calculations!$A$3:$A$53,$B1423)</f>
        <v>0</v>
      </c>
      <c r="J1423" s="107">
        <f>J697/SUMIFS(J$3:J$722,$B$3:$B$722,$B1423)*SUMIFS(Calculations!$E$3:$E$53,Calculations!$A$3:$A$53,$B1423)</f>
        <v>0</v>
      </c>
      <c r="K1423" s="107">
        <f>K697/SUMIFS(K$3:K$722,$B$3:$B$722,$B1423)*SUMIFS(Calculations!$E$3:$E$53,Calculations!$A$3:$A$53,$B1423)</f>
        <v>0</v>
      </c>
      <c r="L1423" s="107">
        <f>L697/SUMIFS(L$3:L$722,$B$3:$B$722,$B1423)*SUMIFS(Calculations!$E$3:$E$53,Calculations!$A$3:$A$53,$B1423)</f>
        <v>0</v>
      </c>
      <c r="M1423" s="107">
        <f>M697/SUMIFS(M$3:M$722,$B$3:$B$722,$B1423)*SUMIFS(Calculations!$E$3:$E$53,Calculations!$A$3:$A$53,$B1423)</f>
        <v>0</v>
      </c>
      <c r="N1423" s="107">
        <f>N697/SUMIFS(N$3:N$722,$B$3:$B$722,$B1423)*SUMIFS(Calculations!$E$3:$E$53,Calculations!$A$3:$A$53,$B1423)</f>
        <v>0</v>
      </c>
      <c r="O1423" s="107">
        <f>O697/SUMIFS(O$3:O$722,$B$3:$B$722,$B1423)*SUMIFS(Calculations!$E$3:$E$53,Calculations!$A$3:$A$53,$B1423)</f>
        <v>0</v>
      </c>
      <c r="P1423" s="107">
        <f>P697/SUMIFS(P$3:P$722,$B$3:$B$722,$B1423)*SUMIFS(Calculations!$E$3:$E$53,Calculations!$A$3:$A$53,$B1423)</f>
        <v>0</v>
      </c>
      <c r="Q1423" s="107">
        <f>Q697/SUMIFS(Q$3:Q$722,$B$3:$B$722,$B1423)*SUMIFS(Calculations!$E$3:$E$53,Calculations!$A$3:$A$53,$B1423)</f>
        <v>0</v>
      </c>
      <c r="R1423" s="107">
        <f>R697/SUMIFS(R$3:R$722,$B$3:$B$722,$B1423)*SUMIFS(Calculations!$E$3:$E$53,Calculations!$A$3:$A$53,$B1423)</f>
        <v>0</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0</v>
      </c>
      <c r="G1425" s="107">
        <f>G699/SUMIFS(G$3:G$722,$B$3:$B$722,$B1425)*SUMIFS(Calculations!$E$3:$E$53,Calculations!$A$3:$A$53,$B1425)</f>
        <v>0</v>
      </c>
      <c r="H1425" s="107">
        <f>H699/SUMIFS(H$3:H$722,$B$3:$B$722,$B1425)*SUMIFS(Calculations!$E$3:$E$53,Calculations!$A$3:$A$53,$B1425)</f>
        <v>0</v>
      </c>
      <c r="I1425" s="107">
        <f>I699/SUMIFS(I$3:I$722,$B$3:$B$722,$B1425)*SUMIFS(Calculations!$E$3:$E$53,Calculations!$A$3:$A$53,$B1425)</f>
        <v>0</v>
      </c>
      <c r="J1425" s="107">
        <f>J699/SUMIFS(J$3:J$722,$B$3:$B$722,$B1425)*SUMIFS(Calculations!$E$3:$E$53,Calculations!$A$3:$A$53,$B1425)</f>
        <v>0</v>
      </c>
      <c r="K1425" s="107">
        <f>K699/SUMIFS(K$3:K$722,$B$3:$B$722,$B1425)*SUMIFS(Calculations!$E$3:$E$53,Calculations!$A$3:$A$53,$B1425)</f>
        <v>0</v>
      </c>
      <c r="L1425" s="107">
        <f>L699/SUMIFS(L$3:L$722,$B$3:$B$722,$B1425)*SUMIFS(Calculations!$E$3:$E$53,Calculations!$A$3:$A$53,$B1425)</f>
        <v>0</v>
      </c>
      <c r="M1425" s="107">
        <f>M699/SUMIFS(M$3:M$722,$B$3:$B$722,$B1425)*SUMIFS(Calculations!$E$3:$E$53,Calculations!$A$3:$A$53,$B1425)</f>
        <v>0</v>
      </c>
      <c r="N1425" s="107">
        <f>N699/SUMIFS(N$3:N$722,$B$3:$B$722,$B1425)*SUMIFS(Calculations!$E$3:$E$53,Calculations!$A$3:$A$53,$B1425)</f>
        <v>0</v>
      </c>
      <c r="O1425" s="107">
        <f>O699/SUMIFS(O$3:O$722,$B$3:$B$722,$B1425)*SUMIFS(Calculations!$E$3:$E$53,Calculations!$A$3:$A$53,$B1425)</f>
        <v>0</v>
      </c>
      <c r="P1425" s="107">
        <f>P699/SUMIFS(P$3:P$722,$B$3:$B$722,$B1425)*SUMIFS(Calculations!$E$3:$E$53,Calculations!$A$3:$A$53,$B1425)</f>
        <v>0</v>
      </c>
      <c r="Q1425" s="107">
        <f>Q699/SUMIFS(Q$3:Q$722,$B$3:$B$722,$B1425)*SUMIFS(Calculations!$E$3:$E$53,Calculations!$A$3:$A$53,$B1425)</f>
        <v>0</v>
      </c>
      <c r="R1425" s="107">
        <f>R699/SUMIFS(R$3:R$722,$B$3:$B$722,$B1425)*SUMIFS(Calculations!$E$3:$E$53,Calculations!$A$3:$A$53,$B1425)</f>
        <v>0</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0</v>
      </c>
      <c r="H1426" s="107">
        <f>H700/SUMIFS(H$3:H$722,$B$3:$B$722,$B1426)*SUMIFS(Calculations!$E$3:$E$53,Calculations!$A$3:$A$53,$B1426)</f>
        <v>0</v>
      </c>
      <c r="I1426" s="107">
        <f>I700/SUMIFS(I$3:I$722,$B$3:$B$722,$B1426)*SUMIFS(Calculations!$E$3:$E$53,Calculations!$A$3:$A$53,$B1426)</f>
        <v>0</v>
      </c>
      <c r="J1426" s="107">
        <f>J700/SUMIFS(J$3:J$722,$B$3:$B$722,$B1426)*SUMIFS(Calculations!$E$3:$E$53,Calculations!$A$3:$A$53,$B1426)</f>
        <v>0</v>
      </c>
      <c r="K1426" s="107">
        <f>K700/SUMIFS(K$3:K$722,$B$3:$B$722,$B1426)*SUMIFS(Calculations!$E$3:$E$53,Calculations!$A$3:$A$53,$B1426)</f>
        <v>0</v>
      </c>
      <c r="L1426" s="107">
        <f>L700/SUMIFS(L$3:L$722,$B$3:$B$722,$B1426)*SUMIFS(Calculations!$E$3:$E$53,Calculations!$A$3:$A$53,$B1426)</f>
        <v>0</v>
      </c>
      <c r="M1426" s="107">
        <f>M700/SUMIFS(M$3:M$722,$B$3:$B$722,$B1426)*SUMIFS(Calculations!$E$3:$E$53,Calculations!$A$3:$A$53,$B1426)</f>
        <v>0</v>
      </c>
      <c r="N1426" s="107">
        <f>N700/SUMIFS(N$3:N$722,$B$3:$B$722,$B1426)*SUMIFS(Calculations!$E$3:$E$53,Calculations!$A$3:$A$53,$B1426)</f>
        <v>0</v>
      </c>
      <c r="O1426" s="107">
        <f>O700/SUMIFS(O$3:O$722,$B$3:$B$722,$B1426)*SUMIFS(Calculations!$E$3:$E$53,Calculations!$A$3:$A$53,$B1426)</f>
        <v>0</v>
      </c>
      <c r="P1426" s="107">
        <f>P700/SUMIFS(P$3:P$722,$B$3:$B$722,$B1426)*SUMIFS(Calculations!$E$3:$E$53,Calculations!$A$3:$A$53,$B1426)</f>
        <v>0</v>
      </c>
      <c r="Q1426" s="107">
        <f>Q700/SUMIFS(Q$3:Q$722,$B$3:$B$722,$B1426)*SUMIFS(Calculations!$E$3:$E$53,Calculations!$A$3:$A$53,$B1426)</f>
        <v>0</v>
      </c>
      <c r="R1426" s="107">
        <f>R700/SUMIFS(R$3:R$722,$B$3:$B$722,$B1426)*SUMIFS(Calculations!$E$3:$E$53,Calculations!$A$3:$A$53,$B1426)</f>
        <v>0</v>
      </c>
    </row>
    <row r="1427" spans="2:18" ht="15.75" customHeight="1">
      <c r="B1427" s="107" t="s">
        <v>583</v>
      </c>
      <c r="C1427" s="107" t="s">
        <v>449</v>
      </c>
      <c r="D1427" s="107" t="s">
        <v>646</v>
      </c>
      <c r="E1427" s="107" t="str">
        <f t="shared" si="310"/>
        <v>natural gas peaker</v>
      </c>
      <c r="F1427" s="107">
        <f>F701/SUMIFS(F$3:F$722,$B$3:$B$722,$B1427)*SUMIFS(Calculations!$E$3:$E$53,Calculations!$A$3:$A$53,$B1427)</f>
        <v>0</v>
      </c>
      <c r="G1427" s="107">
        <f>G701/SUMIFS(G$3:G$722,$B$3:$B$722,$B1427)*SUMIFS(Calculations!$E$3:$E$53,Calculations!$A$3:$A$53,$B1427)</f>
        <v>0</v>
      </c>
      <c r="H1427" s="107">
        <f>H701/SUMIFS(H$3:H$722,$B$3:$B$722,$B1427)*SUMIFS(Calculations!$E$3:$E$53,Calculations!$A$3:$A$53,$B1427)</f>
        <v>0</v>
      </c>
      <c r="I1427" s="107">
        <f>I701/SUMIFS(I$3:I$722,$B$3:$B$722,$B1427)*SUMIFS(Calculations!$E$3:$E$53,Calculations!$A$3:$A$53,$B1427)</f>
        <v>0</v>
      </c>
      <c r="J1427" s="107">
        <f>J701/SUMIFS(J$3:J$722,$B$3:$B$722,$B1427)*SUMIFS(Calculations!$E$3:$E$53,Calculations!$A$3:$A$53,$B1427)</f>
        <v>0</v>
      </c>
      <c r="K1427" s="107">
        <f>K701/SUMIFS(K$3:K$722,$B$3:$B$722,$B1427)*SUMIFS(Calculations!$E$3:$E$53,Calculations!$A$3:$A$53,$B1427)</f>
        <v>0</v>
      </c>
      <c r="L1427" s="107">
        <f>L701/SUMIFS(L$3:L$722,$B$3:$B$722,$B1427)*SUMIFS(Calculations!$E$3:$E$53,Calculations!$A$3:$A$53,$B1427)</f>
        <v>0</v>
      </c>
      <c r="M1427" s="107">
        <f>M701/SUMIFS(M$3:M$722,$B$3:$B$722,$B1427)*SUMIFS(Calculations!$E$3:$E$53,Calculations!$A$3:$A$53,$B1427)</f>
        <v>0</v>
      </c>
      <c r="N1427" s="107">
        <f>N701/SUMIFS(N$3:N$722,$B$3:$B$722,$B1427)*SUMIFS(Calculations!$E$3:$E$53,Calculations!$A$3:$A$53,$B1427)</f>
        <v>0</v>
      </c>
      <c r="O1427" s="107">
        <f>O701/SUMIFS(O$3:O$722,$B$3:$B$722,$B1427)*SUMIFS(Calculations!$E$3:$E$53,Calculations!$A$3:$A$53,$B1427)</f>
        <v>0</v>
      </c>
      <c r="P1427" s="107">
        <f>P701/SUMIFS(P$3:P$722,$B$3:$B$722,$B1427)*SUMIFS(Calculations!$E$3:$E$53,Calculations!$A$3:$A$53,$B1427)</f>
        <v>0</v>
      </c>
      <c r="Q1427" s="107">
        <f>Q701/SUMIFS(Q$3:Q$722,$B$3:$B$722,$B1427)*SUMIFS(Calculations!$E$3:$E$53,Calculations!$A$3:$A$53,$B1427)</f>
        <v>0</v>
      </c>
      <c r="R1427" s="107">
        <f>R701/SUMIFS(R$3:R$722,$B$3:$B$722,$B1427)*SUMIFS(Calculations!$E$3:$E$53,Calculations!$A$3:$A$53,$B1427)</f>
        <v>0</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0</v>
      </c>
      <c r="G1430" s="107">
        <f>G704/SUMIFS(G$3:G$722,$B$3:$B$722,$B1430)*SUMIFS(Calculations!$E$3:$E$53,Calculations!$A$3:$A$53,$B1430)</f>
        <v>0</v>
      </c>
      <c r="H1430" s="107">
        <f>H704/SUMIFS(H$3:H$722,$B$3:$B$722,$B1430)*SUMIFS(Calculations!$E$3:$E$53,Calculations!$A$3:$A$53,$B1430)</f>
        <v>0</v>
      </c>
      <c r="I1430" s="107">
        <f>I704/SUMIFS(I$3:I$722,$B$3:$B$722,$B1430)*SUMIFS(Calculations!$E$3:$E$53,Calculations!$A$3:$A$53,$B1430)</f>
        <v>0</v>
      </c>
      <c r="J1430" s="107">
        <f>J704/SUMIFS(J$3:J$722,$B$3:$B$722,$B1430)*SUMIFS(Calculations!$E$3:$E$53,Calculations!$A$3:$A$53,$B1430)</f>
        <v>0</v>
      </c>
      <c r="K1430" s="107">
        <f>K704/SUMIFS(K$3:K$722,$B$3:$B$722,$B1430)*SUMIFS(Calculations!$E$3:$E$53,Calculations!$A$3:$A$53,$B1430)</f>
        <v>0</v>
      </c>
      <c r="L1430" s="107">
        <f>L704/SUMIFS(L$3:L$722,$B$3:$B$722,$B1430)*SUMIFS(Calculations!$E$3:$E$53,Calculations!$A$3:$A$53,$B1430)</f>
        <v>0</v>
      </c>
      <c r="M1430" s="107">
        <f>M704/SUMIFS(M$3:M$722,$B$3:$B$722,$B1430)*SUMIFS(Calculations!$E$3:$E$53,Calculations!$A$3:$A$53,$B1430)</f>
        <v>0</v>
      </c>
      <c r="N1430" s="107">
        <f>N704/SUMIFS(N$3:N$722,$B$3:$B$722,$B1430)*SUMIFS(Calculations!$E$3:$E$53,Calculations!$A$3:$A$53,$B1430)</f>
        <v>0</v>
      </c>
      <c r="O1430" s="107">
        <f>O704/SUMIFS(O$3:O$722,$B$3:$B$722,$B1430)*SUMIFS(Calculations!$E$3:$E$53,Calculations!$A$3:$A$53,$B1430)</f>
        <v>0</v>
      </c>
      <c r="P1430" s="107">
        <f>P704/SUMIFS(P$3:P$722,$B$3:$B$722,$B1430)*SUMIFS(Calculations!$E$3:$E$53,Calculations!$A$3:$A$53,$B1430)</f>
        <v>0</v>
      </c>
      <c r="Q1430" s="107">
        <f>Q704/SUMIFS(Q$3:Q$722,$B$3:$B$722,$B1430)*SUMIFS(Calculations!$E$3:$E$53,Calculations!$A$3:$A$53,$B1430)</f>
        <v>0</v>
      </c>
      <c r="R1430" s="107">
        <f>R704/SUMIFS(R$3:R$722,$B$3:$B$722,$B1430)*SUMIFS(Calculations!$E$3:$E$53,Calculations!$A$3:$A$53,$B1430)</f>
        <v>0</v>
      </c>
    </row>
    <row r="1431" spans="2:18" ht="15.75" customHeight="1">
      <c r="B1431" s="107" t="s">
        <v>583</v>
      </c>
      <c r="C1431" s="107" t="s">
        <v>449</v>
      </c>
      <c r="D1431" s="107" t="s">
        <v>650</v>
      </c>
      <c r="E1431" s="107" t="str">
        <f t="shared" si="310"/>
        <v>solar PV</v>
      </c>
      <c r="F1431" s="107">
        <f>F705/SUMIFS(F$3:F$722,$B$3:$B$722,$B1431)*SUMIFS(Calculations!$E$3:$E$53,Calculations!$A$3:$A$53,$B1431)</f>
        <v>0</v>
      </c>
      <c r="G1431" s="107">
        <f>G705/SUMIFS(G$3:G$722,$B$3:$B$722,$B1431)*SUMIFS(Calculations!$E$3:$E$53,Calculations!$A$3:$A$53,$B1431)</f>
        <v>0</v>
      </c>
      <c r="H1431" s="107">
        <f>H705/SUMIFS(H$3:H$722,$B$3:$B$722,$B1431)*SUMIFS(Calculations!$E$3:$E$53,Calculations!$A$3:$A$53,$B1431)</f>
        <v>0</v>
      </c>
      <c r="I1431" s="107">
        <f>I705/SUMIFS(I$3:I$722,$B$3:$B$722,$B1431)*SUMIFS(Calculations!$E$3:$E$53,Calculations!$A$3:$A$53,$B1431)</f>
        <v>0</v>
      </c>
      <c r="J1431" s="107">
        <f>J705/SUMIFS(J$3:J$722,$B$3:$B$722,$B1431)*SUMIFS(Calculations!$E$3:$E$53,Calculations!$A$3:$A$53,$B1431)</f>
        <v>0</v>
      </c>
      <c r="K1431" s="107">
        <f>K705/SUMIFS(K$3:K$722,$B$3:$B$722,$B1431)*SUMIFS(Calculations!$E$3:$E$53,Calculations!$A$3:$A$53,$B1431)</f>
        <v>0</v>
      </c>
      <c r="L1431" s="107">
        <f>L705/SUMIFS(L$3:L$722,$B$3:$B$722,$B1431)*SUMIFS(Calculations!$E$3:$E$53,Calculations!$A$3:$A$53,$B1431)</f>
        <v>0</v>
      </c>
      <c r="M1431" s="107">
        <f>M705/SUMIFS(M$3:M$722,$B$3:$B$722,$B1431)*SUMIFS(Calculations!$E$3:$E$53,Calculations!$A$3:$A$53,$B1431)</f>
        <v>0</v>
      </c>
      <c r="N1431" s="107">
        <f>N705/SUMIFS(N$3:N$722,$B$3:$B$722,$B1431)*SUMIFS(Calculations!$E$3:$E$53,Calculations!$A$3:$A$53,$B1431)</f>
        <v>0</v>
      </c>
      <c r="O1431" s="107">
        <f>O705/SUMIFS(O$3:O$722,$B$3:$B$722,$B1431)*SUMIFS(Calculations!$E$3:$E$53,Calculations!$A$3:$A$53,$B1431)</f>
        <v>0</v>
      </c>
      <c r="P1431" s="107">
        <f>P705/SUMIFS(P$3:P$722,$B$3:$B$722,$B1431)*SUMIFS(Calculations!$E$3:$E$53,Calculations!$A$3:$A$53,$B1431)</f>
        <v>0</v>
      </c>
      <c r="Q1431" s="107">
        <f>Q705/SUMIFS(Q$3:Q$722,$B$3:$B$722,$B1431)*SUMIFS(Calculations!$E$3:$E$53,Calculations!$A$3:$A$53,$B1431)</f>
        <v>0</v>
      </c>
      <c r="R1431" s="107">
        <f>R705/SUMIFS(R$3:R$722,$B$3:$B$722,$B1431)*SUMIFS(Calculations!$E$3:$E$53,Calculations!$A$3:$A$53,$B1431)</f>
        <v>0</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0.99999999999999978</v>
      </c>
      <c r="G1449" s="95">
        <f t="shared" si="312"/>
        <v>1.0000000000000002</v>
      </c>
      <c r="H1449" s="95">
        <f t="shared" si="312"/>
        <v>0.99999999999999978</v>
      </c>
      <c r="I1449" s="95">
        <f t="shared" si="312"/>
        <v>1</v>
      </c>
      <c r="J1449" s="95">
        <f t="shared" si="312"/>
        <v>0.99999999999999989</v>
      </c>
      <c r="K1449" s="95">
        <f t="shared" si="312"/>
        <v>0.99999999999999989</v>
      </c>
      <c r="L1449" s="95">
        <f t="shared" si="312"/>
        <v>0.99999999999999978</v>
      </c>
      <c r="M1449" s="95">
        <f t="shared" si="312"/>
        <v>0.99999999999999989</v>
      </c>
      <c r="N1449" s="95">
        <f t="shared" si="312"/>
        <v>0.99999999999999978</v>
      </c>
      <c r="O1449" s="95">
        <f t="shared" si="312"/>
        <v>0.99999999999999989</v>
      </c>
      <c r="P1449" s="95">
        <f t="shared" si="312"/>
        <v>0.99999999999999978</v>
      </c>
      <c r="Q1449" s="95">
        <f t="shared" si="312"/>
        <v>0.99999999999999944</v>
      </c>
      <c r="R1449" s="95">
        <f t="shared" si="312"/>
        <v>1.0000000000000002</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NV</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4447</v>
      </c>
      <c r="R6" s="91">
        <f t="shared" si="2"/>
        <v>0.5242550146614896</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2696.7402885259999</v>
      </c>
      <c r="R8" s="91">
        <f t="shared" si="2"/>
        <v>0.3179176117606089</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0</v>
      </c>
      <c r="R13" s="91">
        <f t="shared" si="2"/>
        <v>0</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863</v>
      </c>
      <c r="R15" s="91">
        <f t="shared" si="2"/>
        <v>0.10173871770921195</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f t="shared" si="0"/>
        <v>1</v>
      </c>
      <c r="M21" s="91" t="str">
        <f t="shared" si="1"/>
        <v>OR</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0</v>
      </c>
      <c r="R23" s="91">
        <f t="shared" si="2"/>
        <v>0</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f t="shared" si="0"/>
        <v>300</v>
      </c>
      <c r="M24" s="91" t="str">
        <f t="shared" si="1"/>
        <v>CA</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f t="shared" si="0"/>
        <v>105.86217329999999</v>
      </c>
      <c r="M26" s="91" t="str">
        <f t="shared" si="1"/>
        <v>CA</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f t="shared" si="0"/>
        <v>7.8781152260000002</v>
      </c>
      <c r="M28" s="91" t="str">
        <f t="shared" si="1"/>
        <v>CA</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f t="shared" si="0"/>
        <v>2283</v>
      </c>
      <c r="M29" s="91" t="str">
        <f t="shared" si="1"/>
        <v>CA</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f t="shared" si="0"/>
        <v>863</v>
      </c>
      <c r="M36" s="91" t="str">
        <f t="shared" si="1"/>
        <v>ID</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f t="shared" si="0"/>
        <v>319</v>
      </c>
      <c r="M37" s="91" t="str">
        <f t="shared" si="1"/>
        <v>UT</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f t="shared" si="0"/>
        <v>155.77275499999999</v>
      </c>
      <c r="M38" s="91" t="str">
        <f t="shared" si="1"/>
        <v>UT</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f t="shared" si="0"/>
        <v>1955</v>
      </c>
      <c r="M39" s="91" t="str">
        <f t="shared" si="1"/>
        <v>AZ</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f t="shared" si="0"/>
        <v>2492</v>
      </c>
      <c r="M40" s="91" t="str">
        <f t="shared" si="1"/>
        <v>AZ</v>
      </c>
      <c r="N40" s="91"/>
      <c r="O40" s="91"/>
      <c r="P40" s="91" t="s">
        <v>572</v>
      </c>
      <c r="Q40" s="91">
        <f t="shared" si="3"/>
        <v>1</v>
      </c>
      <c r="R40" s="91">
        <f t="shared" si="2"/>
        <v>1.1788959178355962E-4</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0</v>
      </c>
      <c r="R43" s="91">
        <f t="shared" si="2"/>
        <v>0</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0</v>
      </c>
      <c r="R45" s="91">
        <f t="shared" si="2"/>
        <v>0</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474.77275499999996</v>
      </c>
      <c r="R47" s="91">
        <f t="shared" si="2"/>
        <v>5.5970766276905962E-2</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0</v>
      </c>
      <c r="R49" s="91">
        <f t="shared" si="2"/>
        <v>0</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0</v>
      </c>
      <c r="R51" s="91">
        <f t="shared" si="2"/>
        <v>0</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8482.5130435259998</v>
      </c>
      <c r="R54" s="149">
        <f>SUM(R3:R53)</f>
        <v>1</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t="str">
        <f t="shared" si="8"/>
        <v/>
      </c>
      <c r="M227" s="91" t="str">
        <f t="shared" si="9"/>
        <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t="str">
        <f t="shared" si="8"/>
        <v/>
      </c>
      <c r="M235" s="91" t="str">
        <f t="shared" si="9"/>
        <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t="str">
        <f t="shared" si="8"/>
        <v/>
      </c>
      <c r="M238" s="91" t="str">
        <f t="shared" si="9"/>
        <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t="str">
        <f t="shared" si="8"/>
        <v/>
      </c>
      <c r="M239" s="91" t="str">
        <f t="shared" si="9"/>
        <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t="str">
        <f t="shared" si="8"/>
        <v/>
      </c>
      <c r="M240" s="91" t="str">
        <f t="shared" si="9"/>
        <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t="str">
        <f t="shared" si="8"/>
        <v/>
      </c>
      <c r="M242" s="91" t="str">
        <f t="shared" si="9"/>
        <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t="str">
        <f t="shared" si="8"/>
        <v/>
      </c>
      <c r="M244" s="91" t="str">
        <f t="shared" si="9"/>
        <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t="str">
        <f t="shared" si="8"/>
        <v/>
      </c>
      <c r="M245" s="91" t="str">
        <f t="shared" si="9"/>
        <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t="str">
        <f t="shared" si="8"/>
        <v/>
      </c>
      <c r="M246" s="91" t="str">
        <f t="shared" si="9"/>
        <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t="str">
        <f t="shared" si="8"/>
        <v/>
      </c>
      <c r="M247" s="91" t="str">
        <f t="shared" si="9"/>
        <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t="str">
        <f t="shared" si="8"/>
        <v/>
      </c>
      <c r="M248" s="91" t="str">
        <f t="shared" si="9"/>
        <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8482.5130435259998</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0.5242550146614896</v>
      </c>
      <c r="D6" s="91">
        <f t="shared" si="0"/>
        <v>0.5242550146614896</v>
      </c>
      <c r="E6" s="91">
        <f t="shared" si="1"/>
        <v>0.90335268786950118</v>
      </c>
    </row>
    <row r="7" spans="1:5">
      <c r="A7" s="111" t="s">
        <v>540</v>
      </c>
      <c r="B7" s="91">
        <f>IF(SUMIFS('EIA SEDS data'!$AE$20:$AE$119,'EIA SEDS data'!$B$20:$B$119,A7,'EIA SEDS data'!$A$20:$A$119,"exports")&gt;0, 1, 0)</f>
        <v>0</v>
      </c>
      <c r="C7" s="91">
        <f>SUMIFS('Cross border connections'!$R$4:$R$53,'Cross border connections'!$P$4:$P$53,Calculations!A7)</f>
        <v>0.3179176117606089</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0</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0.10173871770921195</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1.1788959178355962E-4</v>
      </c>
      <c r="D40" s="91">
        <f t="shared" si="0"/>
        <v>1.1788959178355962E-4</v>
      </c>
      <c r="E40" s="91">
        <f t="shared" si="1"/>
        <v>2.0313755067899735E-4</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v>
      </c>
      <c r="D43" s="91">
        <f t="shared" si="0"/>
        <v>0</v>
      </c>
      <c r="E43" s="91">
        <f t="shared" si="1"/>
        <v>0</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5.5970766276905962E-2</v>
      </c>
      <c r="D47" s="91">
        <f t="shared" si="0"/>
        <v>5.5970766276905962E-2</v>
      </c>
      <c r="E47" s="91">
        <f t="shared" si="1"/>
        <v>9.6444174579819686E-2</v>
      </c>
    </row>
    <row r="48" spans="1:5" ht="15.75" customHeight="1">
      <c r="A48" s="111" t="s">
        <v>581</v>
      </c>
      <c r="B48" s="91">
        <f>IF(SUMIFS('EIA SEDS data'!$AE$20:$AE$119,'EIA SEDS data'!$B$20:$B$119,A48,'EIA SEDS data'!$A$20:$A$119,"exports")&gt;0, 1, 0)</f>
        <v>0</v>
      </c>
      <c r="C48" s="91">
        <f>SUMIFS('Cross border connections'!$R$4:$R$53,'Cross border connections'!$P$4:$P$53,Calculations!A48)</f>
        <v>0</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0</v>
      </c>
      <c r="D52" s="91">
        <f t="shared" si="0"/>
        <v>0</v>
      </c>
      <c r="E52" s="91">
        <f t="shared" si="1"/>
        <v>0</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1</v>
      </c>
      <c r="D54" s="95">
        <f>SUM(D3:D53)</f>
        <v>0.58034367053017921</v>
      </c>
      <c r="E54" s="95">
        <f>SUM(E3:E53)</f>
        <v>0.99999999999999989</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0.34896185565222176</v>
      </c>
      <c r="C60" s="91">
        <f>SUMIFS('ReEDs Generation Data'!H$729:H$1448,'ReEDs Generation Data'!$E$729:$E$1448,Calculations!$A60)</f>
        <v>0.32242255354469285</v>
      </c>
      <c r="D60" s="91">
        <f>SUMIFS('ReEDs Generation Data'!I$729:I$1448,'ReEDs Generation Data'!$E$729:$E$1448,Calculations!$A60)</f>
        <v>0.31124873677581832</v>
      </c>
      <c r="E60" s="91">
        <f>SUMIFS('ReEDs Generation Data'!J$729:J$1448,'ReEDs Generation Data'!$E$729:$E$1448,Calculations!$A60)</f>
        <v>0.30123491930388857</v>
      </c>
      <c r="F60" s="91">
        <f>SUMIFS('ReEDs Generation Data'!K$729:K$1448,'ReEDs Generation Data'!$E$729:$E$1448,Calculations!$A60)</f>
        <v>0.28493472727334268</v>
      </c>
      <c r="G60" s="91">
        <f>SUMIFS('ReEDs Generation Data'!L$729:L$1448,'ReEDs Generation Data'!$E$729:$E$1448,Calculations!$A60)</f>
        <v>0.26739540901140602</v>
      </c>
      <c r="H60" s="91">
        <f>SUMIFS('ReEDs Generation Data'!M$729:M$1448,'ReEDs Generation Data'!$E$729:$E$1448,Calculations!$A60)</f>
        <v>0.26621853958687297</v>
      </c>
      <c r="I60" s="91">
        <f>SUMIFS('ReEDs Generation Data'!N$729:N$1448,'ReEDs Generation Data'!$E$729:$E$1448,Calculations!$A60)</f>
        <v>0.26508047861037337</v>
      </c>
      <c r="J60" s="91">
        <f>SUMIFS('ReEDs Generation Data'!O$729:O$1448,'ReEDs Generation Data'!$E$729:$E$1448,Calculations!$A60)</f>
        <v>0.26193652935446216</v>
      </c>
      <c r="K60" s="91">
        <f>SUMIFS('ReEDs Generation Data'!P$729:P$1448,'ReEDs Generation Data'!$E$729:$E$1448,Calculations!$A60)</f>
        <v>0.25902347114137858</v>
      </c>
      <c r="L60" s="91">
        <f>SUMIFS('ReEDs Generation Data'!Q$729:Q$1448,'ReEDs Generation Data'!$E$729:$E$1448,Calculations!$A60)</f>
        <v>0.2595021299710264</v>
      </c>
      <c r="M60" s="91">
        <f>SUMIFS('ReEDs Generation Data'!R$729:R$1448,'ReEDs Generation Data'!$E$729:$E$1448,Calculations!$A60)</f>
        <v>0.25998880204945329</v>
      </c>
    </row>
    <row r="61" spans="1:33" ht="15.75" customHeight="1">
      <c r="A61" s="111" t="s">
        <v>634</v>
      </c>
      <c r="B61" s="91">
        <f>SUMIFS('ReEDs Generation Data'!G$729:G$1448,'ReEDs Generation Data'!$E$729:$E$1448,Calculations!$A61)</f>
        <v>0.16465200804376143</v>
      </c>
      <c r="C61" s="91">
        <f>SUMIFS('ReEDs Generation Data'!H$729:H$1448,'ReEDs Generation Data'!$E$729:$E$1448,Calculations!$A61)</f>
        <v>0.17866797888822988</v>
      </c>
      <c r="D61" s="91">
        <f>SUMIFS('ReEDs Generation Data'!I$729:I$1448,'ReEDs Generation Data'!$E$729:$E$1448,Calculations!$A61)</f>
        <v>0.21227763464979815</v>
      </c>
      <c r="E61" s="91">
        <f>SUMIFS('ReEDs Generation Data'!J$729:J$1448,'ReEDs Generation Data'!$E$729:$E$1448,Calculations!$A61)</f>
        <v>0.2426434240476435</v>
      </c>
      <c r="F61" s="91">
        <f>SUMIFS('ReEDs Generation Data'!K$729:K$1448,'ReEDs Generation Data'!$E$729:$E$1448,Calculations!$A61)</f>
        <v>0.27299731724229603</v>
      </c>
      <c r="G61" s="91">
        <f>SUMIFS('ReEDs Generation Data'!L$729:L$1448,'ReEDs Generation Data'!$E$729:$E$1448,Calculations!$A61)</f>
        <v>0.30333296941911464</v>
      </c>
      <c r="H61" s="91">
        <f>SUMIFS('ReEDs Generation Data'!M$729:M$1448,'ReEDs Generation Data'!$E$729:$E$1448,Calculations!$A61)</f>
        <v>0.30704313326053467</v>
      </c>
      <c r="I61" s="91">
        <f>SUMIFS('ReEDs Generation Data'!N$729:N$1448,'ReEDs Generation Data'!$E$729:$E$1448,Calculations!$A61)</f>
        <v>0.31067066046192454</v>
      </c>
      <c r="J61" s="91">
        <f>SUMIFS('ReEDs Generation Data'!O$729:O$1448,'ReEDs Generation Data'!$E$729:$E$1448,Calculations!$A61)</f>
        <v>0.31478516458840139</v>
      </c>
      <c r="K61" s="91">
        <f>SUMIFS('ReEDs Generation Data'!P$729:P$1448,'ReEDs Generation Data'!$E$729:$E$1448,Calculations!$A61)</f>
        <v>0.31860629583316324</v>
      </c>
      <c r="L61" s="91">
        <f>SUMIFS('ReEDs Generation Data'!Q$729:Q$1448,'ReEDs Generation Data'!$E$729:$E$1448,Calculations!$A61)</f>
        <v>0.31706238713593665</v>
      </c>
      <c r="M61" s="91">
        <f>SUMIFS('ReEDs Generation Data'!R$729:R$1448,'ReEDs Generation Data'!$E$729:$E$1448,Calculations!$A61)</f>
        <v>0.31550882702219946</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0.30537296911641654</v>
      </c>
      <c r="C62" s="91">
        <f>SUMIFS('ReEDs Generation Data'!H$729:H$1448,'ReEDs Generation Data'!$E$729:$E$1448,Calculations!$A62)</f>
        <v>0.30554333394515476</v>
      </c>
      <c r="D62" s="91">
        <f>SUMIFS('ReEDs Generation Data'!I$729:I$1448,'ReEDs Generation Data'!$E$729:$E$1448,Calculations!$A62)</f>
        <v>0.29083525018004103</v>
      </c>
      <c r="E62" s="91">
        <f>SUMIFS('ReEDs Generation Data'!J$729:J$1448,'ReEDs Generation Data'!$E$729:$E$1448,Calculations!$A62)</f>
        <v>0.27747815327136832</v>
      </c>
      <c r="F62" s="91">
        <f>SUMIFS('ReEDs Generation Data'!K$729:K$1448,'ReEDs Generation Data'!$E$729:$E$1448,Calculations!$A62)</f>
        <v>0.26774883882492023</v>
      </c>
      <c r="G62" s="91">
        <f>SUMIFS('ReEDs Generation Data'!L$729:L$1448,'ReEDs Generation Data'!$E$729:$E$1448,Calculations!$A62)</f>
        <v>0.25867869637250163</v>
      </c>
      <c r="H62" s="91">
        <f>SUMIFS('ReEDs Generation Data'!M$729:M$1448,'ReEDs Generation Data'!$E$729:$E$1448,Calculations!$A62)</f>
        <v>0.25661648921798236</v>
      </c>
      <c r="I62" s="91">
        <f>SUMIFS('ReEDs Generation Data'!N$729:N$1448,'ReEDs Generation Data'!$E$729:$E$1448,Calculations!$A62)</f>
        <v>0.25458690217247276</v>
      </c>
      <c r="J62" s="91">
        <f>SUMIFS('ReEDs Generation Data'!O$729:O$1448,'ReEDs Generation Data'!$E$729:$E$1448,Calculations!$A62)</f>
        <v>0.25381795687329356</v>
      </c>
      <c r="K62" s="91">
        <f>SUMIFS('ReEDs Generation Data'!P$729:P$1448,'ReEDs Generation Data'!$E$729:$E$1448,Calculations!$A62)</f>
        <v>0.25305364257731222</v>
      </c>
      <c r="L62" s="91">
        <f>SUMIFS('ReEDs Generation Data'!Q$729:Q$1448,'ReEDs Generation Data'!$E$729:$E$1448,Calculations!$A62)</f>
        <v>0.25310532940948416</v>
      </c>
      <c r="M62" s="91">
        <f>SUMIFS('ReEDs Generation Data'!R$729:R$1448,'ReEDs Generation Data'!$E$729:$E$1448,Calculations!$A62)</f>
        <v>0.25315703736029621</v>
      </c>
    </row>
    <row r="63" spans="1:33" ht="15.75" customHeight="1">
      <c r="A63" s="111" t="s">
        <v>101</v>
      </c>
      <c r="B63" s="91">
        <f>SUMIFS('ReEDs Generation Data'!G$729:G$1448,'ReEDs Generation Data'!$E$729:$E$1448,Calculations!$A63)</f>
        <v>7.0613735545560399E-2</v>
      </c>
      <c r="C63" s="91">
        <f>SUMIFS('ReEDs Generation Data'!H$729:H$1448,'ReEDs Generation Data'!$E$729:$E$1448,Calculations!$A63)</f>
        <v>7.799351447419163E-2</v>
      </c>
      <c r="D63" s="91">
        <f>SUMIFS('ReEDs Generation Data'!I$729:I$1448,'ReEDs Generation Data'!$E$729:$E$1448,Calculations!$A63)</f>
        <v>7.4324078123905429E-2</v>
      </c>
      <c r="E63" s="91">
        <f>SUMIFS('ReEDs Generation Data'!J$729:J$1448,'ReEDs Generation Data'!$E$729:$E$1448,Calculations!$A63)</f>
        <v>7.0994519791961891E-2</v>
      </c>
      <c r="F63" s="91">
        <f>SUMIFS('ReEDs Generation Data'!K$729:K$1448,'ReEDs Generation Data'!$E$729:$E$1448,Calculations!$A63)</f>
        <v>6.8696069202080462E-2</v>
      </c>
      <c r="G63" s="91">
        <f>SUMIFS('ReEDs Generation Data'!L$729:L$1448,'ReEDs Generation Data'!$E$729:$E$1448,Calculations!$A63)</f>
        <v>6.6594355613843345E-2</v>
      </c>
      <c r="H63" s="91">
        <f>SUMIFS('ReEDs Generation Data'!M$729:M$1448,'ReEDs Generation Data'!$E$729:$E$1448,Calculations!$A63)</f>
        <v>6.6098100179643918E-2</v>
      </c>
      <c r="I63" s="91">
        <f>SUMIFS('ReEDs Generation Data'!N$729:N$1448,'ReEDs Generation Data'!$E$729:$E$1448,Calculations!$A63)</f>
        <v>6.5610457058799282E-2</v>
      </c>
      <c r="J63" s="91">
        <f>SUMIFS('ReEDs Generation Data'!O$729:O$1448,'ReEDs Generation Data'!$E$729:$E$1448,Calculations!$A63)</f>
        <v>6.5331892246571752E-2</v>
      </c>
      <c r="K63" s="91">
        <f>SUMIFS('ReEDs Generation Data'!P$729:P$1448,'ReEDs Generation Data'!$E$729:$E$1448,Calculations!$A63)</f>
        <v>6.5062248174389034E-2</v>
      </c>
      <c r="L63" s="91">
        <f>SUMIFS('ReEDs Generation Data'!Q$729:Q$1448,'ReEDs Generation Data'!$E$729:$E$1448,Calculations!$A63)</f>
        <v>6.5091644801076404E-2</v>
      </c>
      <c r="M63" s="91">
        <f>SUMIFS('ReEDs Generation Data'!R$729:R$1448,'ReEDs Generation Data'!$E$729:$E$1448,Calculations!$A63)</f>
        <v>6.5121383263461771E-2</v>
      </c>
    </row>
    <row r="64" spans="1:33" ht="15.75" customHeight="1">
      <c r="A64" s="111" t="s">
        <v>100</v>
      </c>
      <c r="B64" s="91">
        <f>SUMIFS('ReEDs Generation Data'!G$729:G$1448,'ReEDs Generation Data'!$E$729:$E$1448,Calculations!$A64)</f>
        <v>9.1268646323680262E-3</v>
      </c>
      <c r="C64" s="91">
        <f>SUMIFS('ReEDs Generation Data'!H$729:H$1448,'ReEDs Generation Data'!$E$729:$E$1448,Calculations!$A64)</f>
        <v>9.1465004280939337E-3</v>
      </c>
      <c r="D64" s="91">
        <f>SUMIFS('ReEDs Generation Data'!I$729:I$1448,'ReEDs Generation Data'!$E$729:$E$1448,Calculations!$A64)</f>
        <v>8.8251535812109462E-3</v>
      </c>
      <c r="E64" s="91">
        <f>SUMIFS('ReEDs Generation Data'!J$729:J$1448,'ReEDs Generation Data'!$E$729:$E$1448,Calculations!$A64)</f>
        <v>8.5365123842212325E-3</v>
      </c>
      <c r="F64" s="91">
        <f>SUMIFS('ReEDs Generation Data'!K$729:K$1448,'ReEDs Generation Data'!$E$729:$E$1448,Calculations!$A64)</f>
        <v>8.5079913695334814E-3</v>
      </c>
      <c r="G64" s="91">
        <f>SUMIFS('ReEDs Generation Data'!L$729:L$1448,'ReEDs Generation Data'!$E$729:$E$1448,Calculations!$A64)</f>
        <v>8.5395131014114039E-3</v>
      </c>
      <c r="H64" s="91">
        <f>SUMIFS('ReEDs Generation Data'!M$729:M$1448,'ReEDs Generation Data'!$E$729:$E$1448,Calculations!$A64)</f>
        <v>8.498463040334036E-3</v>
      </c>
      <c r="I64" s="91">
        <f>SUMIFS('ReEDs Generation Data'!N$729:N$1448,'ReEDs Generation Data'!$E$729:$E$1448,Calculations!$A64)</f>
        <v>8.4586093701606545E-3</v>
      </c>
      <c r="J64" s="91">
        <f>SUMIFS('ReEDs Generation Data'!O$729:O$1448,'ReEDs Generation Data'!$E$729:$E$1448,Calculations!$A64)</f>
        <v>8.3176729117613452E-3</v>
      </c>
      <c r="K64" s="91">
        <f>SUMIFS('ReEDs Generation Data'!P$729:P$1448,'ReEDs Generation Data'!$E$729:$E$1448,Calculations!$A64)</f>
        <v>8.187255866254111E-3</v>
      </c>
      <c r="L64" s="91">
        <f>SUMIFS('ReEDs Generation Data'!Q$729:Q$1448,'ReEDs Generation Data'!$E$729:$E$1448,Calculations!$A64)</f>
        <v>8.1707367262998654E-3</v>
      </c>
      <c r="M64" s="91">
        <f>SUMIFS('ReEDs Generation Data'!R$729:R$1448,'ReEDs Generation Data'!$E$729:$E$1448,Calculations!$A64)</f>
        <v>8.1541173048227597E-3</v>
      </c>
    </row>
    <row r="65" spans="1:37" ht="15.75" customHeight="1">
      <c r="A65" s="111" t="s">
        <v>102</v>
      </c>
      <c r="B65" s="91">
        <f>SUMIFS('ReEDs Generation Data'!G$729:G$1448,'ReEDs Generation Data'!$E$729:$E$1448,Calculations!$A65)</f>
        <v>8.3436494296890915E-2</v>
      </c>
      <c r="C65" s="91">
        <f>SUMIFS('ReEDs Generation Data'!H$729:H$1448,'ReEDs Generation Data'!$E$729:$E$1448,Calculations!$A65)</f>
        <v>8.8369003099824581E-2</v>
      </c>
      <c r="D65" s="91">
        <f>SUMIFS('ReEDs Generation Data'!I$729:I$1448,'ReEDs Generation Data'!$E$729:$E$1448,Calculations!$A65)</f>
        <v>8.5439016227869036E-2</v>
      </c>
      <c r="E65" s="91">
        <f>SUMIFS('ReEDs Generation Data'!J$729:J$1448,'ReEDs Generation Data'!$E$729:$E$1448,Calculations!$A65)</f>
        <v>8.2792552502804345E-2</v>
      </c>
      <c r="F65" s="91">
        <f>SUMIFS('ReEDs Generation Data'!K$729:K$1448,'ReEDs Generation Data'!$E$729:$E$1448,Calculations!$A65)</f>
        <v>8.1276016919788419E-2</v>
      </c>
      <c r="G65" s="91">
        <f>SUMIFS('ReEDs Generation Data'!L$729:L$1448,'ReEDs Generation Data'!$E$729:$E$1448,Calculations!$A65)</f>
        <v>8.0049015078163088E-2</v>
      </c>
      <c r="H65" s="91">
        <f>SUMIFS('ReEDs Generation Data'!M$729:M$1448,'ReEDs Generation Data'!$E$729:$E$1448,Calculations!$A65)</f>
        <v>8.0222631838285152E-2</v>
      </c>
      <c r="I65" s="91">
        <f>SUMIFS('ReEDs Generation Data'!N$729:N$1448,'ReEDs Generation Data'!$E$729:$E$1448,Calculations!$A65)</f>
        <v>8.0395621970465334E-2</v>
      </c>
      <c r="J65" s="91">
        <f>SUMIFS('ReEDs Generation Data'!O$729:O$1448,'ReEDs Generation Data'!$E$729:$E$1448,Calculations!$A65)</f>
        <v>8.0697297958582076E-2</v>
      </c>
      <c r="K65" s="91">
        <f>SUMIFS('ReEDs Generation Data'!P$729:P$1448,'ReEDs Generation Data'!$E$729:$E$1448,Calculations!$A65)</f>
        <v>8.1033454556337356E-2</v>
      </c>
      <c r="L65" s="91">
        <f>SUMIFS('ReEDs Generation Data'!Q$729:Q$1448,'ReEDs Generation Data'!$E$729:$E$1448,Calculations!$A65)</f>
        <v>8.202417225272482E-2</v>
      </c>
      <c r="M65" s="91">
        <f>SUMIFS('ReEDs Generation Data'!R$729:R$1448,'ReEDs Generation Data'!$E$729:$E$1448,Calculations!$A65)</f>
        <v>8.3016134362729352E-2</v>
      </c>
    </row>
    <row r="66" spans="1:37" ht="15.75" customHeight="1">
      <c r="A66" s="111" t="s">
        <v>103</v>
      </c>
      <c r="B66" s="91">
        <f>SUMIFS('ReEDs Generation Data'!G$729:G$1448,'ReEDs Generation Data'!$E$729:$E$1448,Calculations!$A66)</f>
        <v>1.6937879956979256E-2</v>
      </c>
      <c r="C66" s="91">
        <f>SUMIFS('ReEDs Generation Data'!H$729:H$1448,'ReEDs Generation Data'!$E$729:$E$1448,Calculations!$A66)</f>
        <v>1.6947329447634593E-2</v>
      </c>
      <c r="D66" s="91">
        <f>SUMIFS('ReEDs Generation Data'!I$729:I$1448,'ReEDs Generation Data'!$E$729:$E$1448,Calculations!$A66)</f>
        <v>1.6131527846296005E-2</v>
      </c>
      <c r="E66" s="91">
        <f>SUMIFS('ReEDs Generation Data'!J$729:J$1448,'ReEDs Generation Data'!$E$729:$E$1448,Calculations!$A66)</f>
        <v>1.5390660359997348E-2</v>
      </c>
      <c r="F66" s="91">
        <f>SUMIFS('ReEDs Generation Data'!K$729:K$1448,'ReEDs Generation Data'!$E$729:$E$1448,Calculations!$A66)</f>
        <v>1.4851012202419859E-2</v>
      </c>
      <c r="G66" s="91">
        <f>SUMIFS('ReEDs Generation Data'!L$729:L$1448,'ReEDs Generation Data'!$E$729:$E$1448,Calculations!$A66)</f>
        <v>1.4347925814334214E-2</v>
      </c>
      <c r="H66" s="91">
        <f>SUMIFS('ReEDs Generation Data'!M$729:M$1448,'ReEDs Generation Data'!$E$729:$E$1448,Calculations!$A66)</f>
        <v>1.4233543007857473E-2</v>
      </c>
      <c r="I66" s="91">
        <f>SUMIFS('ReEDs Generation Data'!N$729:N$1448,'ReEDs Generation Data'!$E$729:$E$1448,Calculations!$A66)</f>
        <v>1.4120969515060941E-2</v>
      </c>
      <c r="J66" s="91">
        <f>SUMIFS('ReEDs Generation Data'!O$729:O$1448,'ReEDs Generation Data'!$E$729:$E$1448,Calculations!$A66)</f>
        <v>1.4078319036832085E-2</v>
      </c>
      <c r="K66" s="91">
        <f>SUMIFS('ReEDs Generation Data'!P$729:P$1448,'ReEDs Generation Data'!$E$729:$E$1448,Calculations!$A66)</f>
        <v>1.4035925422779759E-2</v>
      </c>
      <c r="L66" s="91">
        <f>SUMIFS('ReEDs Generation Data'!Q$729:Q$1448,'ReEDs Generation Data'!$E$729:$E$1448,Calculations!$A66)</f>
        <v>1.4038792295251207E-2</v>
      </c>
      <c r="M66" s="91">
        <f>SUMIFS('ReEDs Generation Data'!R$729:R$1448,'ReEDs Generation Data'!$E$729:$E$1448,Calculations!$A66)</f>
        <v>1.4041660339093497E-2</v>
      </c>
    </row>
    <row r="67" spans="1:37" ht="15.75" customHeight="1">
      <c r="A67" s="111" t="s">
        <v>104</v>
      </c>
      <c r="B67" s="91">
        <f>SUMIFS('ReEDs Generation Data'!G$729:G$1448,'ReEDs Generation Data'!$E$729:$E$1448,Calculations!$A67)</f>
        <v>8.0204783737358632E-6</v>
      </c>
      <c r="C67" s="91">
        <f>SUMIFS('ReEDs Generation Data'!H$729:H$1448,'ReEDs Generation Data'!$E$729:$E$1448,Calculations!$A67)</f>
        <v>1.6178354723365183E-5</v>
      </c>
      <c r="D67" s="91">
        <f>SUMIFS('ReEDs Generation Data'!I$729:I$1448,'ReEDs Generation Data'!$E$729:$E$1448,Calculations!$A67)</f>
        <v>3.0576858317349547E-5</v>
      </c>
      <c r="E67" s="91">
        <f>SUMIFS('ReEDs Generation Data'!J$729:J$1448,'ReEDs Generation Data'!$E$729:$E$1448,Calculations!$A67)</f>
        <v>4.5396520497431895E-5</v>
      </c>
      <c r="F67" s="91">
        <f>SUMIFS('ReEDs Generation Data'!K$729:K$1448,'ReEDs Generation Data'!$E$729:$E$1448,Calculations!$A67)</f>
        <v>4.9870487083033048E-5</v>
      </c>
      <c r="G67" s="91">
        <f>SUMIFS('ReEDs Generation Data'!L$729:L$1448,'ReEDs Generation Data'!$E$729:$E$1448,Calculations!$A67)</f>
        <v>5.532271016025994E-5</v>
      </c>
      <c r="H67" s="91">
        <f>SUMIFS('ReEDs Generation Data'!M$729:M$1448,'ReEDs Generation Data'!$E$729:$E$1448,Calculations!$A67)</f>
        <v>5.5906136461552178E-5</v>
      </c>
      <c r="I67" s="91">
        <f>SUMIFS('ReEDs Generation Data'!N$729:N$1448,'ReEDs Generation Data'!$E$729:$E$1448,Calculations!$A67)</f>
        <v>5.6501999397927791E-5</v>
      </c>
      <c r="J67" s="91">
        <f>SUMIFS('ReEDs Generation Data'!O$729:O$1448,'ReEDs Generation Data'!$E$729:$E$1448,Calculations!$A67)</f>
        <v>5.3817136438603054E-5</v>
      </c>
      <c r="K67" s="91">
        <f>SUMIFS('ReEDs Generation Data'!P$729:P$1448,'ReEDs Generation Data'!$E$729:$E$1448,Calculations!$A67)</f>
        <v>5.1375857572884892E-5</v>
      </c>
      <c r="L67" s="91">
        <f>SUMIFS('ReEDs Generation Data'!Q$729:Q$1448,'ReEDs Generation Data'!$E$729:$E$1448,Calculations!$A67)</f>
        <v>5.1848427008088362E-5</v>
      </c>
      <c r="M67" s="91">
        <f>SUMIFS('ReEDs Generation Data'!R$729:R$1448,'ReEDs Generation Data'!$E$729:$E$1448,Calculations!$A67)</f>
        <v>5.23297863402141E-5</v>
      </c>
    </row>
    <row r="68" spans="1:37" ht="15.75" customHeight="1">
      <c r="A68" s="111" t="s">
        <v>105</v>
      </c>
      <c r="B68" s="91">
        <f>SUMIFS('ReEDs Generation Data'!G$729:G$1448,'ReEDs Generation Data'!$E$729:$E$1448,Calculations!$A68)</f>
        <v>5.4611782173637799E-4</v>
      </c>
      <c r="C68" s="91">
        <f>SUMIFS('ReEDs Generation Data'!H$729:H$1448,'ReEDs Generation Data'!$E$729:$E$1448,Calculations!$A68)</f>
        <v>5.5079556537020137E-4</v>
      </c>
      <c r="D68" s="91">
        <f>SUMIFS('ReEDs Generation Data'!I$729:I$1448,'ReEDs Generation Data'!$E$729:$E$1448,Calculations!$A68)</f>
        <v>5.587348824147453E-4</v>
      </c>
      <c r="E68" s="91">
        <f>SUMIFS('ReEDs Generation Data'!J$729:J$1448,'ReEDs Generation Data'!$E$729:$E$1448,Calculations!$A68)</f>
        <v>5.6690642578192312E-4</v>
      </c>
      <c r="F68" s="91">
        <f>SUMIFS('ReEDs Generation Data'!K$729:K$1448,'ReEDs Generation Data'!$E$729:$E$1448,Calculations!$A68)</f>
        <v>6.2277679598473159E-4</v>
      </c>
      <c r="G68" s="91">
        <f>SUMIFS('ReEDs Generation Data'!L$729:L$1448,'ReEDs Generation Data'!$E$729:$E$1448,Calculations!$A68)</f>
        <v>6.9086351856628421E-4</v>
      </c>
      <c r="H68" s="91">
        <f>SUMIFS('ReEDs Generation Data'!M$729:M$1448,'ReEDs Generation Data'!$E$729:$E$1448,Calculations!$A68)</f>
        <v>6.9814927781718236E-4</v>
      </c>
      <c r="I68" s="91">
        <f>SUMIFS('ReEDs Generation Data'!N$729:N$1448,'ReEDs Generation Data'!$E$729:$E$1448,Calculations!$A68)</f>
        <v>7.055903443089574E-4</v>
      </c>
      <c r="J68" s="91">
        <f>SUMIFS('ReEDs Generation Data'!O$729:O$1448,'ReEDs Generation Data'!$E$729:$E$1448,Calculations!$A68)</f>
        <v>6.7206209044044416E-4</v>
      </c>
      <c r="K68" s="91">
        <f>SUMIFS('ReEDs Generation Data'!P$729:P$1448,'ReEDs Generation Data'!$E$729:$E$1448,Calculations!$A68)</f>
        <v>6.4157568617561689E-4</v>
      </c>
      <c r="L68" s="91">
        <f>SUMIFS('ReEDs Generation Data'!Q$729:Q$1448,'ReEDs Generation Data'!$E$729:$E$1448,Calculations!$A68)</f>
        <v>6.4741122746056555E-4</v>
      </c>
      <c r="M68" s="91">
        <f>SUMIFS('ReEDs Generation Data'!R$729:R$1448,'ReEDs Generation Data'!$E$729:$E$1448,Calculations!$A68)</f>
        <v>6.5335389912688825E-4</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4.9899950280909398E-6</v>
      </c>
      <c r="C70" s="91">
        <f>SUMIFS('ReEDs Generation Data'!H$729:H$1448,'ReEDs Generation Data'!$E$729:$E$1448,Calculations!$A70)</f>
        <v>3.017201278984076E-6</v>
      </c>
      <c r="D70" s="91">
        <f>SUMIFS('ReEDs Generation Data'!I$729:I$1448,'ReEDs Generation Data'!$E$729:$E$1448,Calculations!$A70)</f>
        <v>1.5303460193091009E-6</v>
      </c>
      <c r="E70" s="91">
        <f>SUMIFS('ReEDs Generation Data'!J$729:J$1448,'ReEDs Generation Data'!$E$729:$E$1448,Calculations!$A70)</f>
        <v>0</v>
      </c>
      <c r="F70" s="91">
        <f>SUMIFS('ReEDs Generation Data'!K$729:K$1448,'ReEDs Generation Data'!$E$729:$E$1448,Calculations!$A70)</f>
        <v>5.1886109976021691E-9</v>
      </c>
      <c r="G70" s="91">
        <f>SUMIFS('ReEDs Generation Data'!L$729:L$1448,'ReEDs Generation Data'!$E$729:$E$1448,Calculations!$A70)</f>
        <v>9.7947175834985164E-9</v>
      </c>
      <c r="H70" s="91">
        <f>SUMIFS('ReEDs Generation Data'!M$729:M$1448,'ReEDs Generation Data'!$E$729:$E$1448,Calculations!$A70)</f>
        <v>1.5763449104666552E-8</v>
      </c>
      <c r="I70" s="91">
        <f>SUMIFS('ReEDs Generation Data'!N$729:N$1448,'ReEDs Generation Data'!$E$729:$E$1448,Calculations!$A70)</f>
        <v>2.1947837223464487E-8</v>
      </c>
      <c r="J70" s="91">
        <f>SUMIFS('ReEDs Generation Data'!O$729:O$1448,'ReEDs Generation Data'!$E$729:$E$1448,Calculations!$A70)</f>
        <v>1.0889202877874104E-8</v>
      </c>
      <c r="K70" s="91">
        <f>SUMIFS('ReEDs Generation Data'!P$729:P$1448,'ReEDs Generation Data'!$E$729:$E$1448,Calculations!$A70)</f>
        <v>0</v>
      </c>
      <c r="L70" s="91">
        <f>SUMIFS('ReEDs Generation Data'!Q$729:Q$1448,'ReEDs Generation Data'!$E$729:$E$1448,Calculations!$A70)</f>
        <v>0</v>
      </c>
      <c r="M70" s="91">
        <f>SUMIFS('ReEDs Generation Data'!R$729:R$1448,'ReEDs Generation Data'!$E$729:$E$1448,Calculations!$A70)</f>
        <v>0</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3.3906446066340768E-4</v>
      </c>
      <c r="C73" s="91">
        <f>SUMIFS('ReEDs Generation Data'!H$729:H$1448,'ReEDs Generation Data'!$E$729:$E$1448,Calculations!$A73)</f>
        <v>3.3979505080500614E-4</v>
      </c>
      <c r="D73" s="91">
        <f>SUMIFS('ReEDs Generation Data'!I$729:I$1448,'ReEDs Generation Data'!$E$729:$E$1448,Calculations!$A73)</f>
        <v>3.2776052830973078E-4</v>
      </c>
      <c r="E73" s="91">
        <f>SUMIFS('ReEDs Generation Data'!J$729:J$1448,'ReEDs Generation Data'!$E$729:$E$1448,Calculations!$A73)</f>
        <v>3.1695539183548149E-4</v>
      </c>
      <c r="F73" s="91">
        <f>SUMIFS('ReEDs Generation Data'!K$729:K$1448,'ReEDs Generation Data'!$E$729:$E$1448,Calculations!$A73)</f>
        <v>3.1537449394004917E-4</v>
      </c>
      <c r="G73" s="91">
        <f>SUMIFS('ReEDs Generation Data'!L$729:L$1448,'ReEDs Generation Data'!$E$729:$E$1448,Calculations!$A73)</f>
        <v>3.1591956578136496E-4</v>
      </c>
      <c r="H73" s="91">
        <f>SUMIFS('ReEDs Generation Data'!M$729:M$1448,'ReEDs Generation Data'!$E$729:$E$1448,Calculations!$A73)</f>
        <v>3.1502869076136371E-4</v>
      </c>
      <c r="I73" s="91">
        <f>SUMIFS('ReEDs Generation Data'!N$729:N$1448,'ReEDs Generation Data'!$E$729:$E$1448,Calculations!$A73)</f>
        <v>3.1418654919903303E-4</v>
      </c>
      <c r="J73" s="91">
        <f>SUMIFS('ReEDs Generation Data'!O$729:O$1448,'ReEDs Generation Data'!$E$729:$E$1448,Calculations!$A73)</f>
        <v>3.0927691401377237E-4</v>
      </c>
      <c r="K73" s="91">
        <f>SUMIFS('ReEDs Generation Data'!P$729:P$1448,'ReEDs Generation Data'!$E$729:$E$1448,Calculations!$A73)</f>
        <v>3.0475488463712469E-4</v>
      </c>
      <c r="L73" s="91">
        <f>SUMIFS('ReEDs Generation Data'!Q$729:Q$1448,'ReEDs Generation Data'!$E$729:$E$1448,Calculations!$A73)</f>
        <v>3.0554775373168187E-4</v>
      </c>
      <c r="M73" s="91">
        <f>SUMIFS('ReEDs Generation Data'!R$729:R$1448,'ReEDs Generation Data'!$E$729:$E$1448,Calculations!$A73)</f>
        <v>3.0635461247649547E-4</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Nevada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25341504</v>
      </c>
      <c r="C5" s="172">
        <f>SUMIFS(Cambium!C:C,Cambium!B:B,About!B2)</f>
        <v>25341504</v>
      </c>
      <c r="D5" s="174">
        <f>C5</f>
        <v>25341504</v>
      </c>
      <c r="E5" s="174">
        <f t="shared" ref="E5:AF5" si="0">D5</f>
        <v>25341504</v>
      </c>
      <c r="F5" s="174">
        <f t="shared" si="0"/>
        <v>25341504</v>
      </c>
      <c r="G5" s="174">
        <f t="shared" si="0"/>
        <v>25341504</v>
      </c>
      <c r="H5" s="174">
        <f t="shared" si="0"/>
        <v>25341504</v>
      </c>
      <c r="I5" s="174">
        <f t="shared" si="0"/>
        <v>25341504</v>
      </c>
      <c r="J5" s="174">
        <f t="shared" si="0"/>
        <v>25341504</v>
      </c>
      <c r="K5" s="174">
        <f t="shared" si="0"/>
        <v>25341504</v>
      </c>
      <c r="L5" s="174">
        <f t="shared" si="0"/>
        <v>25341504</v>
      </c>
      <c r="M5" s="174">
        <f t="shared" si="0"/>
        <v>25341504</v>
      </c>
      <c r="N5" s="174">
        <f t="shared" si="0"/>
        <v>25341504</v>
      </c>
      <c r="O5" s="174">
        <f t="shared" si="0"/>
        <v>25341504</v>
      </c>
      <c r="P5" s="174">
        <f t="shared" si="0"/>
        <v>25341504</v>
      </c>
      <c r="Q5" s="174">
        <f t="shared" si="0"/>
        <v>25341504</v>
      </c>
      <c r="R5" s="174">
        <f t="shared" si="0"/>
        <v>25341504</v>
      </c>
      <c r="S5" s="174">
        <f t="shared" si="0"/>
        <v>25341504</v>
      </c>
      <c r="T5" s="174">
        <f t="shared" si="0"/>
        <v>25341504</v>
      </c>
      <c r="U5" s="174">
        <f t="shared" si="0"/>
        <v>25341504</v>
      </c>
      <c r="V5" s="174">
        <f t="shared" si="0"/>
        <v>25341504</v>
      </c>
      <c r="W5" s="174">
        <f t="shared" si="0"/>
        <v>25341504</v>
      </c>
      <c r="X5" s="174">
        <f t="shared" si="0"/>
        <v>25341504</v>
      </c>
      <c r="Y5" s="174">
        <f t="shared" si="0"/>
        <v>25341504</v>
      </c>
      <c r="Z5" s="174">
        <f t="shared" si="0"/>
        <v>25341504</v>
      </c>
      <c r="AA5" s="174">
        <f t="shared" si="0"/>
        <v>25341504</v>
      </c>
      <c r="AB5" s="174">
        <f t="shared" si="0"/>
        <v>25341504</v>
      </c>
      <c r="AC5" s="174">
        <f t="shared" si="0"/>
        <v>25341504</v>
      </c>
      <c r="AD5" s="174">
        <f t="shared" si="0"/>
        <v>25341504</v>
      </c>
      <c r="AE5" s="174">
        <f t="shared" si="0"/>
        <v>25341504</v>
      </c>
      <c r="AF5" s="174">
        <f t="shared" si="0"/>
        <v>25341504</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3668115.6144202161</v>
      </c>
      <c r="C10">
        <f>D10</f>
        <v>3668115.6144202161</v>
      </c>
      <c r="D10" s="170">
        <f>SUM(D$5*SUMIFS(C$39:C$48,$B$39:$B$48,$A10),D$6*IF($B$2=TRUE,SUMIFS($B$147:$B$162,$A$147:$A$162,$A10),SUMIFS(E$125:E$140,$A$125:$A$140,$A10)))</f>
        <v>3668115.6144202161</v>
      </c>
      <c r="E10">
        <f t="shared" ref="E10:N10" si="1">SUM(E$5*SUMIFS(D$39:D$48,$B$39:$B$48,$A10),E$6*IF($B$2=TRUE,SUMIFS($B$147:$B$162,$A$147:$A$162,$A10),SUMIFS(F$125:F$140,$A$125:$A$140,$A10)))</f>
        <v>3833103.1938865669</v>
      </c>
      <c r="F10">
        <f t="shared" si="1"/>
        <v>3456965.0568134882</v>
      </c>
      <c r="G10">
        <f t="shared" si="1"/>
        <v>3333896.0264640958</v>
      </c>
      <c r="H10">
        <f t="shared" si="1"/>
        <v>3060674.8224116392</v>
      </c>
      <c r="I10">
        <f t="shared" si="1"/>
        <v>3015051.8383519091</v>
      </c>
      <c r="J10">
        <f t="shared" si="1"/>
        <v>1760679.8378802873</v>
      </c>
      <c r="K10">
        <f t="shared" si="1"/>
        <v>1697507.9198264214</v>
      </c>
      <c r="L10">
        <f t="shared" si="1"/>
        <v>1457492.2440971946</v>
      </c>
      <c r="M10">
        <f t="shared" si="1"/>
        <v>1457492.2440971946</v>
      </c>
      <c r="N10">
        <f t="shared" si="1"/>
        <v>1457492.2440971946</v>
      </c>
      <c r="O10">
        <f t="shared" ref="O10:AE10" si="2">SUM(O$5*SUMIFS(N$39:N$48,$B$39:$B$48,$A10),O$6*IF($B$2=TRUE,SUMIFS($B$147:$B$162,$A$147:$A$162,$A10),SUMIFS(P$125:P$140,$A$125:$A$140,$A10)))</f>
        <v>1457492.2440971946</v>
      </c>
      <c r="P10">
        <f t="shared" si="2"/>
        <v>1457492.2440971946</v>
      </c>
      <c r="Q10">
        <f t="shared" si="2"/>
        <v>1457492.2440971946</v>
      </c>
      <c r="R10">
        <f t="shared" si="2"/>
        <v>1457492.2440971946</v>
      </c>
      <c r="S10">
        <f t="shared" si="2"/>
        <v>1457492.2440971946</v>
      </c>
      <c r="T10">
        <f t="shared" si="2"/>
        <v>1457492.2440971946</v>
      </c>
      <c r="U10">
        <f t="shared" si="2"/>
        <v>1457492.2440971946</v>
      </c>
      <c r="V10">
        <f t="shared" si="2"/>
        <v>1457492.2440971946</v>
      </c>
      <c r="W10">
        <f t="shared" si="2"/>
        <v>1457492.2440971946</v>
      </c>
      <c r="X10">
        <f t="shared" si="2"/>
        <v>1457492.2440971946</v>
      </c>
      <c r="Y10">
        <f t="shared" si="2"/>
        <v>1457492.2440971946</v>
      </c>
      <c r="Z10">
        <f t="shared" si="2"/>
        <v>1457492.2440971946</v>
      </c>
      <c r="AA10">
        <f t="shared" si="2"/>
        <v>1457492.2440971946</v>
      </c>
      <c r="AB10">
        <f t="shared" si="2"/>
        <v>1457492.2440971946</v>
      </c>
      <c r="AC10">
        <f t="shared" si="2"/>
        <v>1457492.2440971946</v>
      </c>
      <c r="AD10">
        <f t="shared" si="2"/>
        <v>1457492.2440971946</v>
      </c>
      <c r="AE10">
        <f t="shared" si="2"/>
        <v>1457492.2440971946</v>
      </c>
      <c r="AF10">
        <f>SUM(AF$5*SUMIFS(AE$39:AE$48,$B$39:$B$48,$A10),AF$6*IF($B$2=TRUE,SUMIFS($B$147:$B$162,$A$147:$A$162,$A10),SUMIFS(AG$125:AG$140,$A$125:$A$140,$A10)))</f>
        <v>1457492.2440971946</v>
      </c>
    </row>
    <row r="11" spans="1:32">
      <c r="A11" s="100" t="s">
        <v>347</v>
      </c>
      <c r="B11">
        <f t="shared" ref="B11:B33" si="3">D11</f>
        <v>8460666.6833565272</v>
      </c>
      <c r="C11">
        <f t="shared" ref="C11:C33" si="4">D11</f>
        <v>8460666.6833565272</v>
      </c>
      <c r="D11" s="170">
        <f t="shared" ref="D11:D33" si="5">SUM(D$5*SUMIFS(C$39:C$48,$B$39:$B$48,$A11),D$6*IF($B$2=TRUE,SUMIFS($B$147:$B$162,$A$147:$A$162,$A11),SUMIFS(E$125:E$140,$A$125:$A$140,$A11)))</f>
        <v>8460666.6833565272</v>
      </c>
      <c r="E11">
        <f t="shared" ref="E11:N11" si="6">SUM(E$5*SUMIFS(D$39:D$48,$B$39:$B$48,$A11),E$6*IF($B$2=TRUE,SUMIFS($B$147:$B$162,$A$147:$A$162,$A11),SUMIFS(F$125:F$140,$A$125:$A$140,$A11)))</f>
        <v>7027061.1762331789</v>
      </c>
      <c r="F11">
        <f t="shared" si="6"/>
        <v>6196297.4711709209</v>
      </c>
      <c r="G11">
        <f t="shared" si="6"/>
        <v>5625639.6649564691</v>
      </c>
      <c r="H11">
        <f t="shared" si="6"/>
        <v>5554953.4748524716</v>
      </c>
      <c r="I11">
        <f t="shared" si="6"/>
        <v>4651490.8093961952</v>
      </c>
      <c r="J11">
        <f t="shared" si="6"/>
        <v>3563629.5224352092</v>
      </c>
      <c r="K11">
        <f t="shared" si="6"/>
        <v>3313447.5259790635</v>
      </c>
      <c r="L11">
        <f t="shared" si="6"/>
        <v>2357316.3024925543</v>
      </c>
      <c r="M11">
        <f t="shared" si="6"/>
        <v>2357316.3024925543</v>
      </c>
      <c r="N11">
        <f t="shared" si="6"/>
        <v>2357316.3024925543</v>
      </c>
      <c r="O11">
        <f t="shared" ref="O11:AF11" si="7">SUM(O$5*SUMIFS(N$39:N$48,$B$39:$B$48,$A11),O$6*IF($B$2=TRUE,SUMIFS($B$147:$B$162,$A$147:$A$162,$A11),SUMIFS(P$125:P$140,$A$125:$A$140,$A11)))</f>
        <v>2357316.3024925543</v>
      </c>
      <c r="P11">
        <f t="shared" si="7"/>
        <v>2357316.3024925543</v>
      </c>
      <c r="Q11">
        <f t="shared" si="7"/>
        <v>2357316.3024925543</v>
      </c>
      <c r="R11">
        <f t="shared" si="7"/>
        <v>2357316.3024925543</v>
      </c>
      <c r="S11">
        <f t="shared" si="7"/>
        <v>2357316.3024925543</v>
      </c>
      <c r="T11">
        <f t="shared" si="7"/>
        <v>2357316.3024925543</v>
      </c>
      <c r="U11">
        <f t="shared" si="7"/>
        <v>2357316.3024925543</v>
      </c>
      <c r="V11">
        <f t="shared" si="7"/>
        <v>2357316.3024925543</v>
      </c>
      <c r="W11">
        <f t="shared" si="7"/>
        <v>2357316.3024925543</v>
      </c>
      <c r="X11">
        <f t="shared" si="7"/>
        <v>2357316.3024925543</v>
      </c>
      <c r="Y11">
        <f t="shared" si="7"/>
        <v>2357316.3024925543</v>
      </c>
      <c r="Z11">
        <f t="shared" si="7"/>
        <v>2357316.3024925543</v>
      </c>
      <c r="AA11">
        <f t="shared" si="7"/>
        <v>2357316.3024925543</v>
      </c>
      <c r="AB11">
        <f t="shared" si="7"/>
        <v>2357316.3024925543</v>
      </c>
      <c r="AC11">
        <f t="shared" si="7"/>
        <v>2357316.3024925543</v>
      </c>
      <c r="AD11">
        <f t="shared" si="7"/>
        <v>2357316.3024925543</v>
      </c>
      <c r="AE11">
        <f t="shared" si="7"/>
        <v>2357316.3024925543</v>
      </c>
      <c r="AF11">
        <f t="shared" si="7"/>
        <v>2357316.3024925543</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4840560.3045692164</v>
      </c>
      <c r="C13">
        <f t="shared" si="4"/>
        <v>4840560.3045692164</v>
      </c>
      <c r="D13" s="170">
        <f t="shared" si="5"/>
        <v>4840560.3045692164</v>
      </c>
      <c r="E13">
        <f t="shared" ref="E13:N13" si="10">SUM(E$5*SUMIFS(D$39:D$48,$B$39:$B$48,$A13),E$6*IF($B$2=TRUE,SUMIFS($B$147:$B$162,$A$147:$A$162,$A13),SUMIFS(F$125:F$140,$A$125:$A$140,$A13)))</f>
        <v>5416074.2862726962</v>
      </c>
      <c r="F13">
        <f t="shared" si="10"/>
        <v>5196535.2475191271</v>
      </c>
      <c r="G13">
        <f t="shared" si="10"/>
        <v>5283279.1940553281</v>
      </c>
      <c r="H13">
        <f t="shared" si="10"/>
        <v>5230242.0455376403</v>
      </c>
      <c r="I13">
        <f t="shared" si="10"/>
        <v>5272392.5452663573</v>
      </c>
      <c r="J13">
        <f t="shared" si="10"/>
        <v>5111637.6541304914</v>
      </c>
      <c r="K13">
        <f t="shared" si="10"/>
        <v>4582335.3119000746</v>
      </c>
      <c r="L13">
        <f t="shared" si="10"/>
        <v>4784033.0710435594</v>
      </c>
      <c r="M13">
        <f t="shared" si="10"/>
        <v>4784033.0710435594</v>
      </c>
      <c r="N13">
        <f t="shared" si="10"/>
        <v>4784033.0710435594</v>
      </c>
      <c r="O13">
        <f t="shared" ref="O13:AF13" si="11">SUM(O$5*SUMIFS(N$39:N$48,$B$39:$B$48,$A13),O$6*IF($B$2=TRUE,SUMIFS($B$147:$B$162,$A$147:$A$162,$A13),SUMIFS(P$125:P$140,$A$125:$A$140,$A13)))</f>
        <v>4784033.0710435594</v>
      </c>
      <c r="P13">
        <f t="shared" si="11"/>
        <v>4784033.0710435594</v>
      </c>
      <c r="Q13">
        <f t="shared" si="11"/>
        <v>4784033.0710435594</v>
      </c>
      <c r="R13">
        <f t="shared" si="11"/>
        <v>4784033.0710435594</v>
      </c>
      <c r="S13">
        <f t="shared" si="11"/>
        <v>4784033.0710435594</v>
      </c>
      <c r="T13">
        <f t="shared" si="11"/>
        <v>4784033.0710435594</v>
      </c>
      <c r="U13">
        <f t="shared" si="11"/>
        <v>4784033.0710435594</v>
      </c>
      <c r="V13">
        <f t="shared" si="11"/>
        <v>4784033.0710435594</v>
      </c>
      <c r="W13">
        <f t="shared" si="11"/>
        <v>4784033.0710435594</v>
      </c>
      <c r="X13">
        <f t="shared" si="11"/>
        <v>4784033.0710435594</v>
      </c>
      <c r="Y13">
        <f t="shared" si="11"/>
        <v>4784033.0710435594</v>
      </c>
      <c r="Z13">
        <f t="shared" si="11"/>
        <v>4784033.0710435594</v>
      </c>
      <c r="AA13">
        <f t="shared" si="11"/>
        <v>4784033.0710435594</v>
      </c>
      <c r="AB13">
        <f t="shared" si="11"/>
        <v>4784033.0710435594</v>
      </c>
      <c r="AC13">
        <f t="shared" si="11"/>
        <v>4784033.0710435594</v>
      </c>
      <c r="AD13">
        <f t="shared" si="11"/>
        <v>4784033.0710435594</v>
      </c>
      <c r="AE13">
        <f t="shared" si="11"/>
        <v>4784033.0710435594</v>
      </c>
      <c r="AF13">
        <f t="shared" si="11"/>
        <v>4784033.0710435594</v>
      </c>
    </row>
    <row r="14" spans="1:32">
      <c r="A14" s="100" t="s">
        <v>101</v>
      </c>
      <c r="B14">
        <f t="shared" si="3"/>
        <v>3876347.6502655479</v>
      </c>
      <c r="C14">
        <f t="shared" si="4"/>
        <v>3876347.6502655479</v>
      </c>
      <c r="D14" s="170">
        <f t="shared" si="5"/>
        <v>3876347.6502655479</v>
      </c>
      <c r="E14">
        <f t="shared" ref="E14:N14" si="12">SUM(E$5*SUMIFS(D$39:D$48,$B$39:$B$48,$A14),E$6*IF($B$2=TRUE,SUMIFS($B$147:$B$162,$A$147:$A$162,$A14),SUMIFS(F$125:F$140,$A$125:$A$140,$A14)))</f>
        <v>4098685.3131499509</v>
      </c>
      <c r="F14">
        <f t="shared" si="12"/>
        <v>4002830.2826087624</v>
      </c>
      <c r="G14">
        <f t="shared" si="12"/>
        <v>4318326.4212399162</v>
      </c>
      <c r="H14">
        <f t="shared" si="12"/>
        <v>4311764.5188149977</v>
      </c>
      <c r="I14">
        <f t="shared" si="12"/>
        <v>4341617.4270190485</v>
      </c>
      <c r="J14">
        <f t="shared" si="12"/>
        <v>4487930.436723927</v>
      </c>
      <c r="K14">
        <f t="shared" si="12"/>
        <v>4505680.3431220641</v>
      </c>
      <c r="L14">
        <f t="shared" si="12"/>
        <v>4025013.9334236658</v>
      </c>
      <c r="M14">
        <f t="shared" si="12"/>
        <v>4025013.9334236658</v>
      </c>
      <c r="N14">
        <f t="shared" si="12"/>
        <v>4025013.9334236658</v>
      </c>
      <c r="O14">
        <f t="shared" ref="O14:AF14" si="13">SUM(O$5*SUMIFS(N$39:N$48,$B$39:$B$48,$A14),O$6*IF($B$2=TRUE,SUMIFS($B$147:$B$162,$A$147:$A$162,$A14),SUMIFS(P$125:P$140,$A$125:$A$140,$A14)))</f>
        <v>4025013.9334236658</v>
      </c>
      <c r="P14">
        <f t="shared" si="13"/>
        <v>4025013.9334236658</v>
      </c>
      <c r="Q14">
        <f t="shared" si="13"/>
        <v>4025013.9334236658</v>
      </c>
      <c r="R14">
        <f t="shared" si="13"/>
        <v>4025013.9334236658</v>
      </c>
      <c r="S14">
        <f t="shared" si="13"/>
        <v>4025013.9334236658</v>
      </c>
      <c r="T14">
        <f t="shared" si="13"/>
        <v>4025013.9334236658</v>
      </c>
      <c r="U14">
        <f t="shared" si="13"/>
        <v>4025013.9334236658</v>
      </c>
      <c r="V14">
        <f t="shared" si="13"/>
        <v>4025013.9334236658</v>
      </c>
      <c r="W14">
        <f t="shared" si="13"/>
        <v>4025013.9334236658</v>
      </c>
      <c r="X14">
        <f t="shared" si="13"/>
        <v>4025013.9334236658</v>
      </c>
      <c r="Y14">
        <f t="shared" si="13"/>
        <v>4025013.9334236658</v>
      </c>
      <c r="Z14">
        <f t="shared" si="13"/>
        <v>4025013.9334236658</v>
      </c>
      <c r="AA14">
        <f t="shared" si="13"/>
        <v>4025013.9334236658</v>
      </c>
      <c r="AB14">
        <f t="shared" si="13"/>
        <v>4025013.9334236658</v>
      </c>
      <c r="AC14">
        <f t="shared" si="13"/>
        <v>4025013.9334236658</v>
      </c>
      <c r="AD14">
        <f t="shared" si="13"/>
        <v>4025013.9334236658</v>
      </c>
      <c r="AE14">
        <f t="shared" si="13"/>
        <v>4025013.9334236658</v>
      </c>
      <c r="AF14">
        <f t="shared" si="13"/>
        <v>4025013.9334236658</v>
      </c>
    </row>
    <row r="15" spans="1:32">
      <c r="A15" s="100" t="s">
        <v>100</v>
      </c>
      <c r="B15">
        <f t="shared" si="3"/>
        <v>1139420.3174549355</v>
      </c>
      <c r="C15">
        <f t="shared" si="4"/>
        <v>1139420.3174549355</v>
      </c>
      <c r="D15" s="170">
        <f t="shared" si="5"/>
        <v>1139420.3174549355</v>
      </c>
      <c r="E15">
        <f t="shared" ref="E15:N15" si="14">SUM(E$5*SUMIFS(D$39:D$48,$B$39:$B$48,$A15),E$6*IF($B$2=TRUE,SUMIFS($B$147:$B$162,$A$147:$A$162,$A15),SUMIFS(F$125:F$140,$A$125:$A$140,$A15)))</f>
        <v>1201156.92706223</v>
      </c>
      <c r="F15">
        <f t="shared" si="14"/>
        <v>1256397.0015872724</v>
      </c>
      <c r="G15">
        <f t="shared" si="14"/>
        <v>1286448.3620572921</v>
      </c>
      <c r="H15">
        <f t="shared" si="14"/>
        <v>1328530.307219052</v>
      </c>
      <c r="I15">
        <f t="shared" si="14"/>
        <v>1320919.6680429738</v>
      </c>
      <c r="J15">
        <f t="shared" si="14"/>
        <v>1478355.3749297466</v>
      </c>
      <c r="K15">
        <f t="shared" si="14"/>
        <v>1453709.835613871</v>
      </c>
      <c r="L15">
        <f t="shared" si="14"/>
        <v>1315748.9331884419</v>
      </c>
      <c r="M15">
        <f t="shared" si="14"/>
        <v>1315748.9331884419</v>
      </c>
      <c r="N15">
        <f t="shared" si="14"/>
        <v>1315748.9331884419</v>
      </c>
      <c r="O15">
        <f t="shared" ref="O15:AF15" si="15">SUM(O$5*SUMIFS(N$39:N$48,$B$39:$B$48,$A15),O$6*IF($B$2=TRUE,SUMIFS($B$147:$B$162,$A$147:$A$162,$A15),SUMIFS(P$125:P$140,$A$125:$A$140,$A15)))</f>
        <v>1315748.9331884419</v>
      </c>
      <c r="P15">
        <f t="shared" si="15"/>
        <v>1315748.9331884419</v>
      </c>
      <c r="Q15">
        <f t="shared" si="15"/>
        <v>1315748.9331884419</v>
      </c>
      <c r="R15">
        <f t="shared" si="15"/>
        <v>1315748.9331884419</v>
      </c>
      <c r="S15">
        <f t="shared" si="15"/>
        <v>1315748.9331884419</v>
      </c>
      <c r="T15">
        <f t="shared" si="15"/>
        <v>1315748.9331884419</v>
      </c>
      <c r="U15">
        <f t="shared" si="15"/>
        <v>1315748.9331884419</v>
      </c>
      <c r="V15">
        <f t="shared" si="15"/>
        <v>1315748.9331884419</v>
      </c>
      <c r="W15">
        <f t="shared" si="15"/>
        <v>1315748.9331884419</v>
      </c>
      <c r="X15">
        <f t="shared" si="15"/>
        <v>1315748.9331884419</v>
      </c>
      <c r="Y15">
        <f t="shared" si="15"/>
        <v>1315748.9331884419</v>
      </c>
      <c r="Z15">
        <f t="shared" si="15"/>
        <v>1315748.9331884419</v>
      </c>
      <c r="AA15">
        <f t="shared" si="15"/>
        <v>1315748.9331884419</v>
      </c>
      <c r="AB15">
        <f t="shared" si="15"/>
        <v>1315748.9331884419</v>
      </c>
      <c r="AC15">
        <f t="shared" si="15"/>
        <v>1315748.9331884419</v>
      </c>
      <c r="AD15">
        <f t="shared" si="15"/>
        <v>1315748.9331884419</v>
      </c>
      <c r="AE15">
        <f t="shared" si="15"/>
        <v>1315748.9331884419</v>
      </c>
      <c r="AF15">
        <f t="shared" si="15"/>
        <v>1315748.9331884419</v>
      </c>
    </row>
    <row r="16" spans="1:32">
      <c r="A16" s="100" t="s">
        <v>102</v>
      </c>
      <c r="B16">
        <f t="shared" si="3"/>
        <v>2951610.3044472393</v>
      </c>
      <c r="C16">
        <f t="shared" si="4"/>
        <v>2951610.3044472393</v>
      </c>
      <c r="D16" s="170">
        <f t="shared" si="5"/>
        <v>2951610.3044472393</v>
      </c>
      <c r="E16">
        <f t="shared" ref="E16:N16" si="16">SUM(E$5*SUMIFS(D$39:D$48,$B$39:$B$48,$A16),E$6*IF($B$2=TRUE,SUMIFS($B$147:$B$162,$A$147:$A$162,$A16),SUMIFS(F$125:F$140,$A$125:$A$140,$A16)))</f>
        <v>3419961.2514609206</v>
      </c>
      <c r="F16">
        <f t="shared" si="16"/>
        <v>5004144.2064739037</v>
      </c>
      <c r="G16">
        <f t="shared" si="16"/>
        <v>5267526.262397822</v>
      </c>
      <c r="H16">
        <f t="shared" si="16"/>
        <v>5629668.1518846499</v>
      </c>
      <c r="I16">
        <f t="shared" si="16"/>
        <v>6162428.0516968193</v>
      </c>
      <c r="J16">
        <f t="shared" si="16"/>
        <v>8211599.8870720174</v>
      </c>
      <c r="K16">
        <f t="shared" si="16"/>
        <v>8920346.0188054424</v>
      </c>
      <c r="L16">
        <f t="shared" si="16"/>
        <v>10478320.084198983</v>
      </c>
      <c r="M16">
        <f t="shared" si="16"/>
        <v>10478320.084198983</v>
      </c>
      <c r="N16">
        <f t="shared" si="16"/>
        <v>10478320.084198983</v>
      </c>
      <c r="O16">
        <f t="shared" ref="O16:AF16" si="17">SUM(O$5*SUMIFS(N$39:N$48,$B$39:$B$48,$A16),O$6*IF($B$2=TRUE,SUMIFS($B$147:$B$162,$A$147:$A$162,$A16),SUMIFS(P$125:P$140,$A$125:$A$140,$A16)))</f>
        <v>10478320.084198983</v>
      </c>
      <c r="P16">
        <f t="shared" si="17"/>
        <v>10478320.084198983</v>
      </c>
      <c r="Q16">
        <f t="shared" si="17"/>
        <v>10478320.084198983</v>
      </c>
      <c r="R16">
        <f t="shared" si="17"/>
        <v>10478320.084198983</v>
      </c>
      <c r="S16">
        <f t="shared" si="17"/>
        <v>10478320.084198983</v>
      </c>
      <c r="T16">
        <f t="shared" si="17"/>
        <v>10478320.084198983</v>
      </c>
      <c r="U16">
        <f t="shared" si="17"/>
        <v>10478320.084198983</v>
      </c>
      <c r="V16">
        <f t="shared" si="17"/>
        <v>10478320.084198983</v>
      </c>
      <c r="W16">
        <f t="shared" si="17"/>
        <v>10478320.084198983</v>
      </c>
      <c r="X16">
        <f t="shared" si="17"/>
        <v>10478320.084198983</v>
      </c>
      <c r="Y16">
        <f t="shared" si="17"/>
        <v>10478320.084198983</v>
      </c>
      <c r="Z16">
        <f t="shared" si="17"/>
        <v>10478320.084198983</v>
      </c>
      <c r="AA16">
        <f t="shared" si="17"/>
        <v>10478320.084198983</v>
      </c>
      <c r="AB16">
        <f t="shared" si="17"/>
        <v>10478320.084198983</v>
      </c>
      <c r="AC16">
        <f t="shared" si="17"/>
        <v>10478320.084198983</v>
      </c>
      <c r="AD16">
        <f t="shared" si="17"/>
        <v>10478320.084198983</v>
      </c>
      <c r="AE16">
        <f t="shared" si="17"/>
        <v>10478320.084198983</v>
      </c>
      <c r="AF16">
        <f t="shared" si="17"/>
        <v>10478320.084198983</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119893.38195366261</v>
      </c>
      <c r="C18">
        <f t="shared" si="4"/>
        <v>119893.38195366261</v>
      </c>
      <c r="D18" s="170">
        <f t="shared" si="5"/>
        <v>119893.38195366261</v>
      </c>
      <c r="E18">
        <f t="shared" ref="E18:N18" si="20">SUM(E$5*SUMIFS(D$39:D$48,$B$39:$B$48,$A18),E$6*IF($B$2=TRUE,SUMIFS($B$147:$B$162,$A$147:$A$162,$A18),SUMIFS(F$125:F$140,$A$125:$A$140,$A18)))</f>
        <v>83018.691565686837</v>
      </c>
      <c r="F18">
        <f t="shared" si="20"/>
        <v>84599.979050115187</v>
      </c>
      <c r="G18">
        <f t="shared" si="20"/>
        <v>79984.664548452332</v>
      </c>
      <c r="H18">
        <f t="shared" si="20"/>
        <v>80191.914448629526</v>
      </c>
      <c r="I18">
        <f t="shared" si="20"/>
        <v>78221.987219248098</v>
      </c>
      <c r="J18">
        <f t="shared" si="20"/>
        <v>76590.313288090634</v>
      </c>
      <c r="K18">
        <f t="shared" si="20"/>
        <v>76957.727305625842</v>
      </c>
      <c r="L18">
        <f t="shared" si="20"/>
        <v>66512.313388965107</v>
      </c>
      <c r="M18">
        <f t="shared" si="20"/>
        <v>66512.313388965107</v>
      </c>
      <c r="N18">
        <f t="shared" si="20"/>
        <v>66512.313388965107</v>
      </c>
      <c r="O18">
        <f t="shared" ref="O18:AF18" si="21">SUM(O$5*SUMIFS(N$39:N$48,$B$39:$B$48,$A18),O$6*IF($B$2=TRUE,SUMIFS($B$147:$B$162,$A$147:$A$162,$A18),SUMIFS(P$125:P$140,$A$125:$A$140,$A18)))</f>
        <v>66512.313388965107</v>
      </c>
      <c r="P18">
        <f t="shared" si="21"/>
        <v>66512.313388965107</v>
      </c>
      <c r="Q18">
        <f t="shared" si="21"/>
        <v>66512.313388965107</v>
      </c>
      <c r="R18">
        <f t="shared" si="21"/>
        <v>66512.313388965107</v>
      </c>
      <c r="S18">
        <f t="shared" si="21"/>
        <v>66512.313388965107</v>
      </c>
      <c r="T18">
        <f t="shared" si="21"/>
        <v>66512.313388965107</v>
      </c>
      <c r="U18">
        <f t="shared" si="21"/>
        <v>66512.313388965107</v>
      </c>
      <c r="V18">
        <f t="shared" si="21"/>
        <v>66512.313388965107</v>
      </c>
      <c r="W18">
        <f t="shared" si="21"/>
        <v>66512.313388965107</v>
      </c>
      <c r="X18">
        <f t="shared" si="21"/>
        <v>66512.313388965107</v>
      </c>
      <c r="Y18">
        <f t="shared" si="21"/>
        <v>66512.313388965107</v>
      </c>
      <c r="Z18">
        <f t="shared" si="21"/>
        <v>66512.313388965107</v>
      </c>
      <c r="AA18">
        <f t="shared" si="21"/>
        <v>66512.313388965107</v>
      </c>
      <c r="AB18">
        <f t="shared" si="21"/>
        <v>66512.313388965107</v>
      </c>
      <c r="AC18">
        <f t="shared" si="21"/>
        <v>66512.313388965107</v>
      </c>
      <c r="AD18">
        <f t="shared" si="21"/>
        <v>66512.313388965107</v>
      </c>
      <c r="AE18">
        <f t="shared" si="21"/>
        <v>66512.313388965107</v>
      </c>
      <c r="AF18">
        <f t="shared" si="21"/>
        <v>66512.313388965107</v>
      </c>
    </row>
    <row r="19" spans="1:32">
      <c r="A19" s="100" t="s">
        <v>105</v>
      </c>
      <c r="B19">
        <f t="shared" si="3"/>
        <v>35020.266212922659</v>
      </c>
      <c r="C19">
        <f t="shared" si="4"/>
        <v>35020.266212922659</v>
      </c>
      <c r="D19" s="170">
        <f t="shared" si="5"/>
        <v>35020.266212922659</v>
      </c>
      <c r="E19">
        <f t="shared" ref="E19:N19" si="22">SUM(E$5*SUMIFS(D$39:D$48,$B$39:$B$48,$A19),E$6*IF($B$2=TRUE,SUMIFS($B$147:$B$162,$A$147:$A$162,$A19),SUMIFS(F$125:F$140,$A$125:$A$140,$A19)))</f>
        <v>37182.760131961026</v>
      </c>
      <c r="F19">
        <f t="shared" si="22"/>
        <v>38981.525534715438</v>
      </c>
      <c r="G19">
        <f t="shared" si="22"/>
        <v>40228.562953236644</v>
      </c>
      <c r="H19">
        <f t="shared" si="22"/>
        <v>40508.554571666944</v>
      </c>
      <c r="I19">
        <f t="shared" si="22"/>
        <v>412834.63943543972</v>
      </c>
      <c r="J19">
        <f t="shared" si="22"/>
        <v>462313.15364552767</v>
      </c>
      <c r="K19">
        <f t="shared" si="22"/>
        <v>481831.51662228629</v>
      </c>
      <c r="L19">
        <f t="shared" si="22"/>
        <v>446414.20798901195</v>
      </c>
      <c r="M19">
        <f t="shared" si="22"/>
        <v>446414.20798901195</v>
      </c>
      <c r="N19">
        <f t="shared" si="22"/>
        <v>446414.20798901195</v>
      </c>
      <c r="O19">
        <f t="shared" ref="O19:AF19" si="23">SUM(O$5*SUMIFS(N$39:N$48,$B$39:$B$48,$A19),O$6*IF($B$2=TRUE,SUMIFS($B$147:$B$162,$A$147:$A$162,$A19),SUMIFS(P$125:P$140,$A$125:$A$140,$A19)))</f>
        <v>446414.20798901195</v>
      </c>
      <c r="P19">
        <f t="shared" si="23"/>
        <v>446414.20798901195</v>
      </c>
      <c r="Q19">
        <f t="shared" si="23"/>
        <v>446414.20798901195</v>
      </c>
      <c r="R19">
        <f t="shared" si="23"/>
        <v>446414.20798901195</v>
      </c>
      <c r="S19">
        <f t="shared" si="23"/>
        <v>446414.20798901195</v>
      </c>
      <c r="T19">
        <f t="shared" si="23"/>
        <v>446414.20798901195</v>
      </c>
      <c r="U19">
        <f t="shared" si="23"/>
        <v>446414.20798901195</v>
      </c>
      <c r="V19">
        <f t="shared" si="23"/>
        <v>446414.20798901195</v>
      </c>
      <c r="W19">
        <f t="shared" si="23"/>
        <v>446414.20798901195</v>
      </c>
      <c r="X19">
        <f t="shared" si="23"/>
        <v>446414.20798901195</v>
      </c>
      <c r="Y19">
        <f t="shared" si="23"/>
        <v>446414.20798901195</v>
      </c>
      <c r="Z19">
        <f t="shared" si="23"/>
        <v>446414.20798901195</v>
      </c>
      <c r="AA19">
        <f t="shared" si="23"/>
        <v>446414.20798901195</v>
      </c>
      <c r="AB19">
        <f t="shared" si="23"/>
        <v>446414.20798901195</v>
      </c>
      <c r="AC19">
        <f t="shared" si="23"/>
        <v>446414.20798901195</v>
      </c>
      <c r="AD19">
        <f t="shared" si="23"/>
        <v>446414.20798901195</v>
      </c>
      <c r="AE19">
        <f t="shared" si="23"/>
        <v>446414.20798901195</v>
      </c>
      <c r="AF19">
        <f t="shared" si="23"/>
        <v>446414.20798901195</v>
      </c>
    </row>
    <row r="20" spans="1:32">
      <c r="A20" s="100" t="s">
        <v>106</v>
      </c>
      <c r="B20">
        <f t="shared" si="3"/>
        <v>249869.47731973219</v>
      </c>
      <c r="C20">
        <f t="shared" si="4"/>
        <v>249869.47731973219</v>
      </c>
      <c r="D20" s="170">
        <f t="shared" si="5"/>
        <v>249869.47731973219</v>
      </c>
      <c r="E20">
        <f t="shared" ref="E20:N20" si="24">SUM(E$5*SUMIFS(D$39:D$48,$B$39:$B$48,$A20),E$6*IF($B$2=TRUE,SUMIFS($B$147:$B$162,$A$147:$A$162,$A20),SUMIFS(F$125:F$140,$A$125:$A$140,$A20)))</f>
        <v>225260.40023680989</v>
      </c>
      <c r="F20">
        <f t="shared" si="24"/>
        <v>104753.22924169396</v>
      </c>
      <c r="G20">
        <f t="shared" si="24"/>
        <v>106174.84132738534</v>
      </c>
      <c r="H20">
        <f t="shared" si="24"/>
        <v>104970.21025925089</v>
      </c>
      <c r="I20">
        <f t="shared" si="24"/>
        <v>86547.033572008513</v>
      </c>
      <c r="J20">
        <f t="shared" si="24"/>
        <v>89266.280659452823</v>
      </c>
      <c r="K20">
        <f t="shared" si="24"/>
        <v>79742.705897999054</v>
      </c>
      <c r="L20">
        <f t="shared" si="24"/>
        <v>59962.455561720439</v>
      </c>
      <c r="M20">
        <f t="shared" si="24"/>
        <v>59962.455561720439</v>
      </c>
      <c r="N20">
        <f t="shared" si="24"/>
        <v>59962.455561720439</v>
      </c>
      <c r="O20">
        <f t="shared" ref="O20:AF20" si="25">SUM(O$5*SUMIFS(N$39:N$48,$B$39:$B$48,$A20),O$6*IF($B$2=TRUE,SUMIFS($B$147:$B$162,$A$147:$A$162,$A20),SUMIFS(P$125:P$140,$A$125:$A$140,$A20)))</f>
        <v>59962.455561720439</v>
      </c>
      <c r="P20">
        <f t="shared" si="25"/>
        <v>59962.455561720439</v>
      </c>
      <c r="Q20">
        <f t="shared" si="25"/>
        <v>59962.455561720439</v>
      </c>
      <c r="R20">
        <f t="shared" si="25"/>
        <v>59962.455561720439</v>
      </c>
      <c r="S20">
        <f t="shared" si="25"/>
        <v>59962.455561720439</v>
      </c>
      <c r="T20">
        <f t="shared" si="25"/>
        <v>59962.455561720439</v>
      </c>
      <c r="U20">
        <f t="shared" si="25"/>
        <v>59962.455561720439</v>
      </c>
      <c r="V20">
        <f t="shared" si="25"/>
        <v>59962.455561720439</v>
      </c>
      <c r="W20">
        <f t="shared" si="25"/>
        <v>59962.455561720439</v>
      </c>
      <c r="X20">
        <f t="shared" si="25"/>
        <v>59962.455561720439</v>
      </c>
      <c r="Y20">
        <f t="shared" si="25"/>
        <v>59962.455561720439</v>
      </c>
      <c r="Z20">
        <f t="shared" si="25"/>
        <v>59962.455561720439</v>
      </c>
      <c r="AA20">
        <f t="shared" si="25"/>
        <v>59962.455561720439</v>
      </c>
      <c r="AB20">
        <f t="shared" si="25"/>
        <v>59962.455561720439</v>
      </c>
      <c r="AC20">
        <f t="shared" si="25"/>
        <v>59962.455561720439</v>
      </c>
      <c r="AD20">
        <f t="shared" si="25"/>
        <v>59962.455561720439</v>
      </c>
      <c r="AE20">
        <f t="shared" si="25"/>
        <v>59962.455561720439</v>
      </c>
      <c r="AF20">
        <f t="shared" si="25"/>
        <v>59962.455561720439</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0</v>
      </c>
      <c r="C23">
        <f t="shared" si="4"/>
        <v>0</v>
      </c>
      <c r="D23" s="170">
        <f t="shared" si="5"/>
        <v>0</v>
      </c>
      <c r="E23">
        <f t="shared" ref="E23:N23" si="30">SUM(E$5*SUMIFS(D$39:D$48,$B$39:$B$48,$A23),E$6*IF($B$2=TRUE,SUMIFS($B$147:$B$162,$A$147:$A$162,$A23),SUMIFS(F$125:F$140,$A$125:$A$140,$A23)))</f>
        <v>0</v>
      </c>
      <c r="F23">
        <f t="shared" si="30"/>
        <v>0</v>
      </c>
      <c r="G23">
        <f t="shared" si="30"/>
        <v>0</v>
      </c>
      <c r="H23">
        <f t="shared" si="30"/>
        <v>0</v>
      </c>
      <c r="I23">
        <f t="shared" si="30"/>
        <v>0</v>
      </c>
      <c r="J23">
        <f t="shared" si="30"/>
        <v>99501.539235250049</v>
      </c>
      <c r="K23">
        <f t="shared" si="30"/>
        <v>229945.09492715047</v>
      </c>
      <c r="L23">
        <f t="shared" si="30"/>
        <v>350690.45461590245</v>
      </c>
      <c r="M23">
        <f t="shared" si="30"/>
        <v>350690.45461590245</v>
      </c>
      <c r="N23">
        <f t="shared" si="30"/>
        <v>350690.45461590245</v>
      </c>
      <c r="O23">
        <f t="shared" ref="O23:AF23" si="31">SUM(O$5*SUMIFS(N$39:N$48,$B$39:$B$48,$A23),O$6*IF($B$2=TRUE,SUMIFS($B$147:$B$162,$A$147:$A$162,$A23),SUMIFS(P$125:P$140,$A$125:$A$140,$A23)))</f>
        <v>350690.45461590245</v>
      </c>
      <c r="P23">
        <f t="shared" si="31"/>
        <v>350690.45461590245</v>
      </c>
      <c r="Q23">
        <f t="shared" si="31"/>
        <v>350690.45461590245</v>
      </c>
      <c r="R23">
        <f t="shared" si="31"/>
        <v>350690.45461590245</v>
      </c>
      <c r="S23">
        <f t="shared" si="31"/>
        <v>350690.45461590245</v>
      </c>
      <c r="T23">
        <f t="shared" si="31"/>
        <v>350690.45461590245</v>
      </c>
      <c r="U23">
        <f t="shared" si="31"/>
        <v>350690.45461590245</v>
      </c>
      <c r="V23">
        <f t="shared" si="31"/>
        <v>350690.45461590245</v>
      </c>
      <c r="W23">
        <f t="shared" si="31"/>
        <v>350690.45461590245</v>
      </c>
      <c r="X23">
        <f t="shared" si="31"/>
        <v>350690.45461590245</v>
      </c>
      <c r="Y23">
        <f t="shared" si="31"/>
        <v>350690.45461590245</v>
      </c>
      <c r="Z23">
        <f t="shared" si="31"/>
        <v>350690.45461590245</v>
      </c>
      <c r="AA23">
        <f t="shared" si="31"/>
        <v>350690.45461590245</v>
      </c>
      <c r="AB23">
        <f t="shared" si="31"/>
        <v>350690.45461590245</v>
      </c>
      <c r="AC23">
        <f t="shared" si="31"/>
        <v>350690.45461590245</v>
      </c>
      <c r="AD23">
        <f t="shared" si="31"/>
        <v>350690.45461590245</v>
      </c>
      <c r="AE23">
        <f t="shared" si="31"/>
        <v>350690.45461590245</v>
      </c>
      <c r="AF23">
        <f t="shared" si="31"/>
        <v>350690.45461590245</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4.7311075914698124E-3</v>
      </c>
      <c r="D39">
        <f>SUMPRODUCT(P$57:P$106,$B$57:$B$106)</f>
        <v>3.2759970191858713E-3</v>
      </c>
      <c r="E39">
        <f>SUMPRODUCT(AB$57:AB$106,$B$57:$B$106)</f>
        <v>3.3383961366347946E-3</v>
      </c>
      <c r="F39">
        <f>SUMPRODUCT(AN$57:AN$106,$B$57:$B$106)</f>
        <v>3.1562714094811551E-3</v>
      </c>
      <c r="G39">
        <f>SUMPRODUCT(AZ$57:AZ$106,$B$57:$B$106)</f>
        <v>3.1644496888830879E-3</v>
      </c>
      <c r="H39">
        <f>SUMPRODUCT(BL$57:BL$106,$B$57:$B$106)</f>
        <v>3.0867144751648558E-3</v>
      </c>
      <c r="I39">
        <f>SUMPRODUCT(BX$57:BX$106,$B$57:$B$106)</f>
        <v>3.0223270603074955E-3</v>
      </c>
      <c r="J39">
        <f>SUMPRODUCT(CJ$57:CJ$106,$B$57:$B$106)</f>
        <v>3.0368255690595889E-3</v>
      </c>
      <c r="K39">
        <f>SUMPRODUCT(CV$57:CV$106,$B$57:$B$106)</f>
        <v>2.6246395395066176E-3</v>
      </c>
      <c r="L39" s="156">
        <f>K39</f>
        <v>2.6246395395066176E-3</v>
      </c>
      <c r="M39" s="156">
        <f t="shared" ref="M39:AE50" si="53">L39</f>
        <v>2.6246395395066176E-3</v>
      </c>
      <c r="N39" s="156">
        <f t="shared" si="53"/>
        <v>2.6246395395066176E-3</v>
      </c>
      <c r="O39" s="156">
        <f t="shared" si="53"/>
        <v>2.6246395395066176E-3</v>
      </c>
      <c r="P39" s="156">
        <f t="shared" si="53"/>
        <v>2.6246395395066176E-3</v>
      </c>
      <c r="Q39" s="156">
        <f t="shared" si="53"/>
        <v>2.6246395395066176E-3</v>
      </c>
      <c r="R39" s="156">
        <f t="shared" si="53"/>
        <v>2.6246395395066176E-3</v>
      </c>
      <c r="S39" s="156">
        <f t="shared" si="53"/>
        <v>2.6246395395066176E-3</v>
      </c>
      <c r="T39" s="156">
        <f t="shared" si="53"/>
        <v>2.6246395395066176E-3</v>
      </c>
      <c r="U39" s="156">
        <f t="shared" si="53"/>
        <v>2.6246395395066176E-3</v>
      </c>
      <c r="V39" s="156">
        <f t="shared" si="53"/>
        <v>2.6246395395066176E-3</v>
      </c>
      <c r="W39" s="156">
        <f t="shared" si="53"/>
        <v>2.6246395395066176E-3</v>
      </c>
      <c r="X39" s="156">
        <f t="shared" si="53"/>
        <v>2.6246395395066176E-3</v>
      </c>
      <c r="Y39" s="156">
        <f t="shared" si="53"/>
        <v>2.6246395395066176E-3</v>
      </c>
      <c r="Z39" s="156">
        <f t="shared" si="53"/>
        <v>2.6246395395066176E-3</v>
      </c>
      <c r="AA39" s="156">
        <f t="shared" si="53"/>
        <v>2.6246395395066176E-3</v>
      </c>
      <c r="AB39" s="156">
        <f t="shared" si="53"/>
        <v>2.6246395395066176E-3</v>
      </c>
      <c r="AC39" s="156">
        <f t="shared" si="53"/>
        <v>2.6246395395066176E-3</v>
      </c>
      <c r="AD39" s="156">
        <f t="shared" si="53"/>
        <v>2.6246395395066176E-3</v>
      </c>
      <c r="AE39" s="156">
        <f t="shared" si="53"/>
        <v>2.6246395395066176E-3</v>
      </c>
    </row>
    <row r="40" spans="1:32">
      <c r="B40" s="2" t="s">
        <v>98</v>
      </c>
      <c r="C40">
        <f>SUMPRODUCT(E57:E106,$B$57:$B$106)</f>
        <v>0.1447473525809761</v>
      </c>
      <c r="D40">
        <f>SUMPRODUCT(Q$57:Q$106,$B$57:$B$106)</f>
        <v>0.15125792036204982</v>
      </c>
      <c r="E40">
        <f>SUMPRODUCT(AC$57:AC$106,$B$57:$B$106)</f>
        <v>0.13641514950389244</v>
      </c>
      <c r="F40">
        <f>SUMPRODUCT(AO$57:AO$106,$B$57:$B$106)</f>
        <v>0.13155872778758892</v>
      </c>
      <c r="G40">
        <f>SUMPRODUCT(BA$57:BA$106,$B$57:$B$106)</f>
        <v>0.12077715759931373</v>
      </c>
      <c r="H40">
        <f>SUMPRODUCT(BM$57:BM$106,$B$57:$B$106)</f>
        <v>0.11897683098650771</v>
      </c>
      <c r="I40">
        <f>SUMPRODUCT(BY$57:BY$106,$B$57:$B$106)</f>
        <v>6.9478111397030237E-2</v>
      </c>
      <c r="J40">
        <f>SUMPRODUCT(CK$57:CK$106,$B$57:$B$106)</f>
        <v>6.6985287054249873E-2</v>
      </c>
      <c r="K40">
        <f>SUMPRODUCT(CW$57:CW$106,$B$57:$B$106)</f>
        <v>5.7514038791746325E-2</v>
      </c>
      <c r="L40" s="156">
        <f t="shared" ref="L40:AA50" si="54">K40</f>
        <v>5.7514038791746325E-2</v>
      </c>
      <c r="M40" s="156">
        <f t="shared" si="54"/>
        <v>5.7514038791746325E-2</v>
      </c>
      <c r="N40" s="156">
        <f t="shared" si="54"/>
        <v>5.7514038791746325E-2</v>
      </c>
      <c r="O40" s="156">
        <f t="shared" si="54"/>
        <v>5.7514038791746325E-2</v>
      </c>
      <c r="P40" s="156">
        <f t="shared" si="54"/>
        <v>5.7514038791746325E-2</v>
      </c>
      <c r="Q40" s="156">
        <f t="shared" si="54"/>
        <v>5.7514038791746325E-2</v>
      </c>
      <c r="R40" s="156">
        <f t="shared" si="54"/>
        <v>5.7514038791746325E-2</v>
      </c>
      <c r="S40" s="156">
        <f t="shared" si="54"/>
        <v>5.7514038791746325E-2</v>
      </c>
      <c r="T40" s="156">
        <f t="shared" si="54"/>
        <v>5.7514038791746325E-2</v>
      </c>
      <c r="U40" s="156">
        <f t="shared" si="54"/>
        <v>5.7514038791746325E-2</v>
      </c>
      <c r="V40" s="156">
        <f t="shared" si="54"/>
        <v>5.7514038791746325E-2</v>
      </c>
      <c r="W40" s="156">
        <f t="shared" si="54"/>
        <v>5.7514038791746325E-2</v>
      </c>
      <c r="X40" s="156">
        <f t="shared" si="54"/>
        <v>5.7514038791746325E-2</v>
      </c>
      <c r="Y40" s="156">
        <f t="shared" si="54"/>
        <v>5.7514038791746325E-2</v>
      </c>
      <c r="Z40" s="156">
        <f t="shared" si="54"/>
        <v>5.7514038791746325E-2</v>
      </c>
      <c r="AA40" s="156">
        <f t="shared" si="54"/>
        <v>5.7514038791746325E-2</v>
      </c>
      <c r="AB40" s="156">
        <f t="shared" si="53"/>
        <v>5.7514038791746325E-2</v>
      </c>
      <c r="AC40" s="156">
        <f t="shared" si="53"/>
        <v>5.7514038791746325E-2</v>
      </c>
      <c r="AD40" s="156">
        <f t="shared" si="53"/>
        <v>5.7514038791746325E-2</v>
      </c>
      <c r="AE40" s="156">
        <f t="shared" si="53"/>
        <v>5.7514038791746325E-2</v>
      </c>
    </row>
    <row r="41" spans="1:32">
      <c r="B41" s="2" t="s">
        <v>105</v>
      </c>
      <c r="C41">
        <f>SUMPRODUCT(F57:F106,$B$57:$B$106)</f>
        <v>1.3819332196274797E-3</v>
      </c>
      <c r="D41">
        <f>SUMPRODUCT(R$57:R$106,$B$57:$B$106)</f>
        <v>1.4672672992084852E-3</v>
      </c>
      <c r="E41">
        <f>SUMPRODUCT(AD$57:AD$106,$B$57:$B$106)</f>
        <v>1.5382483034438461E-3</v>
      </c>
      <c r="F41">
        <f>SUMPRODUCT(AP$57:AP$106,$B$57:$B$106)</f>
        <v>1.5874575934102667E-3</v>
      </c>
      <c r="G41">
        <f>SUMPRODUCT(BB$57:BB$106,$B$57:$B$106)</f>
        <v>1.5985063306292692E-3</v>
      </c>
      <c r="H41">
        <f>SUMPRODUCT(BN$57:BN$106,$B$57:$B$106)</f>
        <v>1.6290849960422227E-2</v>
      </c>
      <c r="I41">
        <f>SUMPRODUCT(BZ$57:BZ$106,$B$57:$B$106)</f>
        <v>1.8243319482755548E-2</v>
      </c>
      <c r="J41">
        <f>SUMPRODUCT(CL$57:CL$106,$B$57:$B$106)</f>
        <v>1.9013532765154204E-2</v>
      </c>
      <c r="K41">
        <f>SUMPRODUCT(CX$57:CX$106,$B$57:$B$106)</f>
        <v>1.7615931871644713E-2</v>
      </c>
      <c r="L41" s="156">
        <f t="shared" si="54"/>
        <v>1.7615931871644713E-2</v>
      </c>
      <c r="M41" s="156">
        <f t="shared" si="53"/>
        <v>1.7615931871644713E-2</v>
      </c>
      <c r="N41" s="156">
        <f t="shared" si="53"/>
        <v>1.7615931871644713E-2</v>
      </c>
      <c r="O41" s="156">
        <f t="shared" si="53"/>
        <v>1.7615931871644713E-2</v>
      </c>
      <c r="P41" s="156">
        <f t="shared" si="53"/>
        <v>1.7615931871644713E-2</v>
      </c>
      <c r="Q41" s="156">
        <f t="shared" si="53"/>
        <v>1.7615931871644713E-2</v>
      </c>
      <c r="R41" s="156">
        <f t="shared" si="53"/>
        <v>1.7615931871644713E-2</v>
      </c>
      <c r="S41" s="156">
        <f t="shared" si="53"/>
        <v>1.7615931871644713E-2</v>
      </c>
      <c r="T41" s="156">
        <f t="shared" si="53"/>
        <v>1.7615931871644713E-2</v>
      </c>
      <c r="U41" s="156">
        <f t="shared" si="53"/>
        <v>1.7615931871644713E-2</v>
      </c>
      <c r="V41" s="156">
        <f t="shared" si="53"/>
        <v>1.7615931871644713E-2</v>
      </c>
      <c r="W41" s="156">
        <f t="shared" si="53"/>
        <v>1.7615931871644713E-2</v>
      </c>
      <c r="X41" s="156">
        <f t="shared" si="53"/>
        <v>1.7615931871644713E-2</v>
      </c>
      <c r="Y41" s="156">
        <f t="shared" si="53"/>
        <v>1.7615931871644713E-2</v>
      </c>
      <c r="Z41" s="156">
        <f t="shared" si="53"/>
        <v>1.7615931871644713E-2</v>
      </c>
      <c r="AA41" s="156">
        <f t="shared" si="53"/>
        <v>1.7615931871644713E-2</v>
      </c>
      <c r="AB41" s="156">
        <f t="shared" si="53"/>
        <v>1.7615931871644713E-2</v>
      </c>
      <c r="AC41" s="156">
        <f t="shared" si="53"/>
        <v>1.7615931871644713E-2</v>
      </c>
      <c r="AD41" s="156">
        <f t="shared" si="53"/>
        <v>1.7615931871644713E-2</v>
      </c>
      <c r="AE41" s="156">
        <f t="shared" si="53"/>
        <v>1.7615931871644713E-2</v>
      </c>
    </row>
    <row r="42" spans="1:32">
      <c r="B42" s="2" t="s">
        <v>101</v>
      </c>
      <c r="C42">
        <f>SUMPRODUCT(G57:G106,$B$57:$B$106)</f>
        <v>0.1529643879962905</v>
      </c>
      <c r="D42">
        <f>SUMPRODUCT(S$57:S$106,$B$57:$B$106)</f>
        <v>0.16173804495384136</v>
      </c>
      <c r="E42">
        <f>SUMPRODUCT(AE$57:AE$106,$B$57:$B$106)</f>
        <v>0.15795551371413324</v>
      </c>
      <c r="F42">
        <f>SUMPRODUCT(AQ$57:AQ$106,$B$57:$B$106)</f>
        <v>0.17040529327856455</v>
      </c>
      <c r="G42">
        <f>SUMPRODUCT(BC$57:BC$106,$B$57:$B$106)</f>
        <v>0.1701463543290484</v>
      </c>
      <c r="H42">
        <f>SUMPRODUCT(BO$57:BO$106,$B$57:$B$106)</f>
        <v>0.17132437865641473</v>
      </c>
      <c r="I42">
        <f>SUMPRODUCT(CA$57:CA$106,$B$57:$B$106)</f>
        <v>0.17709803004288646</v>
      </c>
      <c r="J42">
        <f>SUMPRODUCT(CM$57:CM$106,$B$57:$B$106)</f>
        <v>0.17779845833625599</v>
      </c>
      <c r="K42">
        <f>SUMPRODUCT(CY$57:CY$106,$B$57:$B$106)</f>
        <v>0.15883090180534137</v>
      </c>
      <c r="L42" s="156">
        <f t="shared" si="54"/>
        <v>0.15883090180534137</v>
      </c>
      <c r="M42" s="156">
        <f t="shared" si="53"/>
        <v>0.15883090180534137</v>
      </c>
      <c r="N42" s="156">
        <f t="shared" si="53"/>
        <v>0.15883090180534137</v>
      </c>
      <c r="O42" s="156">
        <f t="shared" si="53"/>
        <v>0.15883090180534137</v>
      </c>
      <c r="P42" s="156">
        <f t="shared" si="53"/>
        <v>0.15883090180534137</v>
      </c>
      <c r="Q42" s="156">
        <f t="shared" si="53"/>
        <v>0.15883090180534137</v>
      </c>
      <c r="R42" s="156">
        <f t="shared" si="53"/>
        <v>0.15883090180534137</v>
      </c>
      <c r="S42" s="156">
        <f t="shared" si="53"/>
        <v>0.15883090180534137</v>
      </c>
      <c r="T42" s="156">
        <f t="shared" si="53"/>
        <v>0.15883090180534137</v>
      </c>
      <c r="U42" s="156">
        <f t="shared" si="53"/>
        <v>0.15883090180534137</v>
      </c>
      <c r="V42" s="156">
        <f t="shared" si="53"/>
        <v>0.15883090180534137</v>
      </c>
      <c r="W42" s="156">
        <f t="shared" si="53"/>
        <v>0.15883090180534137</v>
      </c>
      <c r="X42" s="156">
        <f t="shared" si="53"/>
        <v>0.15883090180534137</v>
      </c>
      <c r="Y42" s="156">
        <f t="shared" si="53"/>
        <v>0.15883090180534137</v>
      </c>
      <c r="Z42" s="156">
        <f t="shared" si="53"/>
        <v>0.15883090180534137</v>
      </c>
      <c r="AA42" s="156">
        <f t="shared" si="53"/>
        <v>0.15883090180534137</v>
      </c>
      <c r="AB42" s="156">
        <f t="shared" si="53"/>
        <v>0.15883090180534137</v>
      </c>
      <c r="AC42" s="156">
        <f t="shared" si="53"/>
        <v>0.15883090180534137</v>
      </c>
      <c r="AD42" s="156">
        <f t="shared" si="53"/>
        <v>0.15883090180534137</v>
      </c>
      <c r="AE42" s="156">
        <f t="shared" si="53"/>
        <v>0.15883090180534137</v>
      </c>
    </row>
    <row r="43" spans="1:32">
      <c r="B43" s="2" t="s">
        <v>347</v>
      </c>
      <c r="C43">
        <f>SUMPRODUCT(H57:H106,$B$57:$B$106)</f>
        <v>0.3338660042970033</v>
      </c>
      <c r="D43">
        <f>SUMPRODUCT(T$57:T$106,$B$57:$B$106)</f>
        <v>0.27729455900617339</v>
      </c>
      <c r="E43">
        <f>SUMPRODUCT(AF$57:AF$106,$B$57:$B$106)</f>
        <v>0.24451182815238279</v>
      </c>
      <c r="F43">
        <f>SUMPRODUCT(AR$57:AR$106,$B$57:$B$106)</f>
        <v>0.22199312499196847</v>
      </c>
      <c r="G43">
        <f>SUMPRODUCT(BD$57:BD$106,$B$57:$B$106)</f>
        <v>0.21920378028283055</v>
      </c>
      <c r="H43">
        <f>SUMPRODUCT(BP$57:BP$106,$B$57:$B$106)</f>
        <v>0.18355227887800959</v>
      </c>
      <c r="I43">
        <f>SUMPRODUCT(CB$57:CB$106,$B$57:$B$106)</f>
        <v>0.14062423139665306</v>
      </c>
      <c r="J43">
        <f>SUMPRODUCT(CN$57:CN$106,$B$57:$B$106)</f>
        <v>0.13075181038895969</v>
      </c>
      <c r="K43">
        <f>SUMPRODUCT(CZ$57:CZ$106,$B$57:$B$106)</f>
        <v>9.3021957279747658E-2</v>
      </c>
      <c r="L43" s="156">
        <f t="shared" si="54"/>
        <v>9.3021957279747658E-2</v>
      </c>
      <c r="M43" s="156">
        <f t="shared" si="53"/>
        <v>9.3021957279747658E-2</v>
      </c>
      <c r="N43" s="156">
        <f t="shared" si="53"/>
        <v>9.3021957279747658E-2</v>
      </c>
      <c r="O43" s="156">
        <f t="shared" si="53"/>
        <v>9.3021957279747658E-2</v>
      </c>
      <c r="P43" s="156">
        <f t="shared" si="53"/>
        <v>9.3021957279747658E-2</v>
      </c>
      <c r="Q43" s="156">
        <f t="shared" si="53"/>
        <v>9.3021957279747658E-2</v>
      </c>
      <c r="R43" s="156">
        <f t="shared" si="53"/>
        <v>9.3021957279747658E-2</v>
      </c>
      <c r="S43" s="156">
        <f t="shared" si="53"/>
        <v>9.3021957279747658E-2</v>
      </c>
      <c r="T43" s="156">
        <f t="shared" si="53"/>
        <v>9.3021957279747658E-2</v>
      </c>
      <c r="U43" s="156">
        <f t="shared" si="53"/>
        <v>9.3021957279747658E-2</v>
      </c>
      <c r="V43" s="156">
        <f t="shared" si="53"/>
        <v>9.3021957279747658E-2</v>
      </c>
      <c r="W43" s="156">
        <f t="shared" si="53"/>
        <v>9.3021957279747658E-2</v>
      </c>
      <c r="X43" s="156">
        <f t="shared" si="53"/>
        <v>9.3021957279747658E-2</v>
      </c>
      <c r="Y43" s="156">
        <f t="shared" si="53"/>
        <v>9.3021957279747658E-2</v>
      </c>
      <c r="Z43" s="156">
        <f t="shared" si="53"/>
        <v>9.3021957279747658E-2</v>
      </c>
      <c r="AA43" s="156">
        <f t="shared" si="53"/>
        <v>9.3021957279747658E-2</v>
      </c>
      <c r="AB43" s="156">
        <f t="shared" si="53"/>
        <v>9.3021957279747658E-2</v>
      </c>
      <c r="AC43" s="156">
        <f t="shared" si="53"/>
        <v>9.3021957279747658E-2</v>
      </c>
      <c r="AD43" s="156">
        <f t="shared" si="53"/>
        <v>9.3021957279747658E-2</v>
      </c>
      <c r="AE43" s="156">
        <f t="shared" si="53"/>
        <v>9.3021957279747658E-2</v>
      </c>
    </row>
    <row r="44" spans="1:32">
      <c r="B44" s="2" t="s">
        <v>99</v>
      </c>
      <c r="C44">
        <f>SUMPRODUCT(I57:I106,$B$57:$B$106)</f>
        <v>0.19101314209958559</v>
      </c>
      <c r="D44">
        <f>SUMPRODUCT(U$57:U$106,$B$57:$B$106)</f>
        <v>0.21372347459222216</v>
      </c>
      <c r="E44">
        <f>SUMPRODUCT(AG$57:AG$106,$B$57:$B$106)</f>
        <v>0.2050602540211949</v>
      </c>
      <c r="F44">
        <f>SUMPRODUCT(AS$57:AS$106,$B$57:$B$106)</f>
        <v>0.20848325316663635</v>
      </c>
      <c r="G44">
        <f>SUMPRODUCT(BE$57:BE$106,$B$57:$B$106)</f>
        <v>0.20639035652886428</v>
      </c>
      <c r="H44">
        <f>SUMPRODUCT(BQ$57:BQ$106,$B$57:$B$106)</f>
        <v>0.20805365558675434</v>
      </c>
      <c r="I44">
        <f>SUMPRODUCT(CC$57:CC$106,$B$57:$B$106)</f>
        <v>0.20171011373794118</v>
      </c>
      <c r="J44">
        <f>SUMPRODUCT(CO$57:CO$106,$B$57:$B$106)</f>
        <v>0.18082333676407186</v>
      </c>
      <c r="K44">
        <f>SUMPRODUCT(DA$57:DA$106,$B$57:$B$106)</f>
        <v>0.18878252336734075</v>
      </c>
      <c r="L44" s="156">
        <f t="shared" si="54"/>
        <v>0.18878252336734075</v>
      </c>
      <c r="M44" s="156">
        <f t="shared" si="53"/>
        <v>0.18878252336734075</v>
      </c>
      <c r="N44" s="156">
        <f t="shared" si="53"/>
        <v>0.18878252336734075</v>
      </c>
      <c r="O44" s="156">
        <f t="shared" si="53"/>
        <v>0.18878252336734075</v>
      </c>
      <c r="P44" s="156">
        <f t="shared" si="53"/>
        <v>0.18878252336734075</v>
      </c>
      <c r="Q44" s="156">
        <f t="shared" si="53"/>
        <v>0.18878252336734075</v>
      </c>
      <c r="R44" s="156">
        <f t="shared" si="53"/>
        <v>0.18878252336734075</v>
      </c>
      <c r="S44" s="156">
        <f t="shared" si="53"/>
        <v>0.18878252336734075</v>
      </c>
      <c r="T44" s="156">
        <f t="shared" si="53"/>
        <v>0.18878252336734075</v>
      </c>
      <c r="U44" s="156">
        <f t="shared" si="53"/>
        <v>0.18878252336734075</v>
      </c>
      <c r="V44" s="156">
        <f t="shared" si="53"/>
        <v>0.18878252336734075</v>
      </c>
      <c r="W44" s="156">
        <f t="shared" si="53"/>
        <v>0.18878252336734075</v>
      </c>
      <c r="X44" s="156">
        <f t="shared" si="53"/>
        <v>0.18878252336734075</v>
      </c>
      <c r="Y44" s="156">
        <f t="shared" si="53"/>
        <v>0.18878252336734075</v>
      </c>
      <c r="Z44" s="156">
        <f t="shared" si="53"/>
        <v>0.18878252336734075</v>
      </c>
      <c r="AA44" s="156">
        <f t="shared" si="53"/>
        <v>0.18878252336734075</v>
      </c>
      <c r="AB44" s="156">
        <f t="shared" si="53"/>
        <v>0.18878252336734075</v>
      </c>
      <c r="AC44" s="156">
        <f t="shared" si="53"/>
        <v>0.18878252336734075</v>
      </c>
      <c r="AD44" s="156">
        <f t="shared" si="53"/>
        <v>0.18878252336734075</v>
      </c>
      <c r="AE44" s="156">
        <f t="shared" si="53"/>
        <v>0.18878252336734075</v>
      </c>
    </row>
    <row r="45" spans="1:32">
      <c r="B45" s="2" t="s">
        <v>109</v>
      </c>
      <c r="C45">
        <f>SUMPRODUCT(J57:J106,$B$57:$B$106)</f>
        <v>0</v>
      </c>
      <c r="D45">
        <f>SUMPRODUCT(V$57:V$106,$B$57:$B$106)</f>
        <v>0</v>
      </c>
      <c r="E45">
        <f>SUMPRODUCT(AH$57:AH$106,$B$57:$B$106)</f>
        <v>0</v>
      </c>
      <c r="F45">
        <f>SUMPRODUCT(AT$57:AT$106,$B$57:$B$106)</f>
        <v>0</v>
      </c>
      <c r="G45">
        <f>SUMPRODUCT(BF$57:BF$106,$B$57:$B$106)</f>
        <v>0</v>
      </c>
      <c r="H45">
        <f>SUMPRODUCT(BR$57:BR$106,$B$57:$B$106)</f>
        <v>0</v>
      </c>
      <c r="I45">
        <f>SUMPRODUCT(CD$57:CD$106,$B$57:$B$106)</f>
        <v>3.9264259625336386E-3</v>
      </c>
      <c r="J45">
        <f>SUMPRODUCT(CP$57:CP$106,$B$57:$B$106)</f>
        <v>9.0738535063724108E-3</v>
      </c>
      <c r="K45">
        <f>SUMPRODUCT(DB$57:DB$106,$B$57:$B$106)</f>
        <v>1.3838580954622995E-2</v>
      </c>
      <c r="L45" s="156">
        <f t="shared" si="54"/>
        <v>1.3838580954622995E-2</v>
      </c>
      <c r="M45" s="156">
        <f t="shared" si="53"/>
        <v>1.3838580954622995E-2</v>
      </c>
      <c r="N45" s="156">
        <f t="shared" si="53"/>
        <v>1.3838580954622995E-2</v>
      </c>
      <c r="O45" s="156">
        <f t="shared" si="53"/>
        <v>1.3838580954622995E-2</v>
      </c>
      <c r="P45" s="156">
        <f t="shared" si="53"/>
        <v>1.3838580954622995E-2</v>
      </c>
      <c r="Q45" s="156">
        <f t="shared" si="53"/>
        <v>1.3838580954622995E-2</v>
      </c>
      <c r="R45" s="156">
        <f t="shared" si="53"/>
        <v>1.3838580954622995E-2</v>
      </c>
      <c r="S45" s="156">
        <f t="shared" si="53"/>
        <v>1.3838580954622995E-2</v>
      </c>
      <c r="T45" s="156">
        <f t="shared" si="53"/>
        <v>1.3838580954622995E-2</v>
      </c>
      <c r="U45" s="156">
        <f t="shared" si="53"/>
        <v>1.3838580954622995E-2</v>
      </c>
      <c r="V45" s="156">
        <f t="shared" si="53"/>
        <v>1.3838580954622995E-2</v>
      </c>
      <c r="W45" s="156">
        <f t="shared" si="53"/>
        <v>1.3838580954622995E-2</v>
      </c>
      <c r="X45" s="156">
        <f t="shared" si="53"/>
        <v>1.3838580954622995E-2</v>
      </c>
      <c r="Y45" s="156">
        <f t="shared" si="53"/>
        <v>1.3838580954622995E-2</v>
      </c>
      <c r="Z45" s="156">
        <f t="shared" si="53"/>
        <v>1.3838580954622995E-2</v>
      </c>
      <c r="AA45" s="156">
        <f t="shared" si="53"/>
        <v>1.3838580954622995E-2</v>
      </c>
      <c r="AB45" s="156">
        <f t="shared" si="53"/>
        <v>1.3838580954622995E-2</v>
      </c>
      <c r="AC45" s="156">
        <f t="shared" si="53"/>
        <v>1.3838580954622995E-2</v>
      </c>
      <c r="AD45" s="156">
        <f t="shared" si="53"/>
        <v>1.3838580954622995E-2</v>
      </c>
      <c r="AE45" s="156">
        <f t="shared" si="53"/>
        <v>1.3838580954622995E-2</v>
      </c>
    </row>
    <row r="46" spans="1:32">
      <c r="B46" s="2" t="s">
        <v>106</v>
      </c>
      <c r="C46">
        <f>SUMPRODUCT(K57:K106,$B$57:$B$106)</f>
        <v>9.8600887034854829E-3</v>
      </c>
      <c r="D46">
        <f>SUMPRODUCT(W$57:W$106,$B$57:$B$106)</f>
        <v>8.8889909705757754E-3</v>
      </c>
      <c r="E46">
        <f>SUMPRODUCT(AI$57:AI$106,$B$57:$B$106)</f>
        <v>4.1336626761258512E-3</v>
      </c>
      <c r="F46">
        <f>SUMPRODUCT(AU$57:AU$106,$B$57:$B$106)</f>
        <v>4.1897608495291101E-3</v>
      </c>
      <c r="G46">
        <f>SUMPRODUCT(BG$57:BG$106,$B$57:$B$106)</f>
        <v>4.1422249547323981E-3</v>
      </c>
      <c r="H46">
        <f>SUMPRODUCT(BS$57:BS$106,$B$57:$B$106)</f>
        <v>3.4152287714260569E-3</v>
      </c>
      <c r="I46">
        <f>SUMPRODUCT(CE$57:CE$106,$B$57:$B$106)</f>
        <v>3.5225328638526275E-3</v>
      </c>
      <c r="J46">
        <f>SUMPRODUCT(CQ$57:CQ$106,$B$57:$B$106)</f>
        <v>3.1467234895765877E-3</v>
      </c>
      <c r="K46">
        <f>SUMPRODUCT(DC$57:DC$106,$B$57:$B$106)</f>
        <v>2.3661758813415508E-3</v>
      </c>
      <c r="L46" s="156">
        <f t="shared" si="54"/>
        <v>2.3661758813415508E-3</v>
      </c>
      <c r="M46" s="156">
        <f t="shared" si="53"/>
        <v>2.3661758813415508E-3</v>
      </c>
      <c r="N46" s="156">
        <f t="shared" si="53"/>
        <v>2.3661758813415508E-3</v>
      </c>
      <c r="O46" s="156">
        <f t="shared" si="53"/>
        <v>2.3661758813415508E-3</v>
      </c>
      <c r="P46" s="156">
        <f t="shared" si="53"/>
        <v>2.3661758813415508E-3</v>
      </c>
      <c r="Q46" s="156">
        <f t="shared" si="53"/>
        <v>2.3661758813415508E-3</v>
      </c>
      <c r="R46" s="156">
        <f t="shared" si="53"/>
        <v>2.3661758813415508E-3</v>
      </c>
      <c r="S46" s="156">
        <f t="shared" si="53"/>
        <v>2.3661758813415508E-3</v>
      </c>
      <c r="T46" s="156">
        <f t="shared" si="53"/>
        <v>2.3661758813415508E-3</v>
      </c>
      <c r="U46" s="156">
        <f t="shared" si="53"/>
        <v>2.3661758813415508E-3</v>
      </c>
      <c r="V46" s="156">
        <f t="shared" si="53"/>
        <v>2.3661758813415508E-3</v>
      </c>
      <c r="W46" s="156">
        <f t="shared" si="53"/>
        <v>2.3661758813415508E-3</v>
      </c>
      <c r="X46" s="156">
        <f t="shared" si="53"/>
        <v>2.3661758813415508E-3</v>
      </c>
      <c r="Y46" s="156">
        <f t="shared" si="53"/>
        <v>2.3661758813415508E-3</v>
      </c>
      <c r="Z46" s="156">
        <f t="shared" si="53"/>
        <v>2.3661758813415508E-3</v>
      </c>
      <c r="AA46" s="156">
        <f t="shared" si="53"/>
        <v>2.3661758813415508E-3</v>
      </c>
      <c r="AB46" s="156">
        <f t="shared" si="53"/>
        <v>2.3661758813415508E-3</v>
      </c>
      <c r="AC46" s="156">
        <f t="shared" si="53"/>
        <v>2.3661758813415508E-3</v>
      </c>
      <c r="AD46" s="156">
        <f t="shared" si="53"/>
        <v>2.3661758813415508E-3</v>
      </c>
      <c r="AE46" s="156">
        <f t="shared" si="53"/>
        <v>2.3661758813415508E-3</v>
      </c>
    </row>
    <row r="47" spans="1:32">
      <c r="B47" s="2" t="s">
        <v>100</v>
      </c>
      <c r="C47">
        <f>SUMPRODUCT(L57:L106,$B$57:$B$106)</f>
        <v>4.4962616167333068E-2</v>
      </c>
      <c r="D47">
        <f>SUMPRODUCT(X$57:X$106,$B$57:$B$106)</f>
        <v>4.7398801865202241E-2</v>
      </c>
      <c r="E47">
        <f>SUMPRODUCT(AJ$57:AJ$106,$B$57:$B$106)</f>
        <v>4.9578628071454342E-2</v>
      </c>
      <c r="F47">
        <f>SUMPRODUCT(AV$57:AV$106,$B$57:$B$106)</f>
        <v>5.0764483515157277E-2</v>
      </c>
      <c r="G47">
        <f>SUMPRODUCT(BH$57:BH$106,$B$57:$B$106)</f>
        <v>5.2425077344227557E-2</v>
      </c>
      <c r="H47">
        <f>SUMPRODUCT(BT$57:BT$106,$B$57:$B$106)</f>
        <v>5.2124754238855507E-2</v>
      </c>
      <c r="I47">
        <f>SUMPRODUCT(CF$57:CF$106,$B$57:$B$106)</f>
        <v>5.8337317900695497E-2</v>
      </c>
      <c r="J47">
        <f>SUMPRODUCT(CR$57:CR$106,$B$57:$B$106)</f>
        <v>5.7364781333178606E-2</v>
      </c>
      <c r="K47">
        <f>SUMPRODUCT(DD$57:DD$106,$B$57:$B$106)</f>
        <v>5.1920712093032916E-2</v>
      </c>
      <c r="L47" s="156">
        <f t="shared" si="54"/>
        <v>5.1920712093032916E-2</v>
      </c>
      <c r="M47" s="156">
        <f t="shared" si="53"/>
        <v>5.1920712093032916E-2</v>
      </c>
      <c r="N47" s="156">
        <f t="shared" si="53"/>
        <v>5.1920712093032916E-2</v>
      </c>
      <c r="O47" s="156">
        <f t="shared" si="53"/>
        <v>5.1920712093032916E-2</v>
      </c>
      <c r="P47" s="156">
        <f t="shared" si="53"/>
        <v>5.1920712093032916E-2</v>
      </c>
      <c r="Q47" s="156">
        <f t="shared" si="53"/>
        <v>5.1920712093032916E-2</v>
      </c>
      <c r="R47" s="156">
        <f t="shared" si="53"/>
        <v>5.1920712093032916E-2</v>
      </c>
      <c r="S47" s="156">
        <f t="shared" si="53"/>
        <v>5.1920712093032916E-2</v>
      </c>
      <c r="T47" s="156">
        <f t="shared" si="53"/>
        <v>5.1920712093032916E-2</v>
      </c>
      <c r="U47" s="156">
        <f t="shared" si="53"/>
        <v>5.1920712093032916E-2</v>
      </c>
      <c r="V47" s="156">
        <f t="shared" si="53"/>
        <v>5.1920712093032916E-2</v>
      </c>
      <c r="W47" s="156">
        <f t="shared" si="53"/>
        <v>5.1920712093032916E-2</v>
      </c>
      <c r="X47" s="156">
        <f t="shared" si="53"/>
        <v>5.1920712093032916E-2</v>
      </c>
      <c r="Y47" s="156">
        <f t="shared" si="53"/>
        <v>5.1920712093032916E-2</v>
      </c>
      <c r="Z47" s="156">
        <f t="shared" si="53"/>
        <v>5.1920712093032916E-2</v>
      </c>
      <c r="AA47" s="156">
        <f t="shared" si="53"/>
        <v>5.1920712093032916E-2</v>
      </c>
      <c r="AB47" s="156">
        <f t="shared" si="53"/>
        <v>5.1920712093032916E-2</v>
      </c>
      <c r="AC47" s="156">
        <f t="shared" si="53"/>
        <v>5.1920712093032916E-2</v>
      </c>
      <c r="AD47" s="156">
        <f t="shared" si="53"/>
        <v>5.1920712093032916E-2</v>
      </c>
      <c r="AE47" s="156">
        <f t="shared" si="53"/>
        <v>5.1920712093032916E-2</v>
      </c>
    </row>
    <row r="48" spans="1:32">
      <c r="B48" s="2" t="s">
        <v>102</v>
      </c>
      <c r="C48">
        <f>SUMPRODUCT(N57:N106,$B$57:$B$106)</f>
        <v>0.11647336734422864</v>
      </c>
      <c r="D48">
        <f>SUMPRODUCT(Z$57:Z$106,$B$57:$B$106)</f>
        <v>0.13495494393154095</v>
      </c>
      <c r="E48">
        <f>SUMPRODUCT(AL$57:AL$106,$B$57:$B$106)</f>
        <v>0.19746831942073778</v>
      </c>
      <c r="F48">
        <f>SUMPRODUCT(AX$57:AX$106,$B$57:$B$106)</f>
        <v>0.20786162740766381</v>
      </c>
      <c r="G48">
        <f>SUMPRODUCT(BJ$57:BJ$106,$B$57:$B$106)</f>
        <v>0.22215209294147065</v>
      </c>
      <c r="H48">
        <f>SUMPRODUCT(BV$57:BV$106,$B$57:$B$106)</f>
        <v>0.24317530844644497</v>
      </c>
      <c r="I48">
        <f>SUMPRODUCT(CH$57:CH$106,$B$57:$B$106)</f>
        <v>0.32403759015534428</v>
      </c>
      <c r="J48">
        <f>SUMPRODUCT(CT$57:CT$106,$B$57:$B$106)</f>
        <v>0.3520053907931211</v>
      </c>
      <c r="K48">
        <f>SUMPRODUCT(DF$57:DF$106,$B$57:$B$106)</f>
        <v>0.41348453841567506</v>
      </c>
      <c r="L48" s="156">
        <f t="shared" si="54"/>
        <v>0.41348453841567506</v>
      </c>
      <c r="M48" s="156">
        <f t="shared" si="53"/>
        <v>0.41348453841567506</v>
      </c>
      <c r="N48" s="156">
        <f t="shared" si="53"/>
        <v>0.41348453841567506</v>
      </c>
      <c r="O48" s="156">
        <f t="shared" si="53"/>
        <v>0.41348453841567506</v>
      </c>
      <c r="P48" s="156">
        <f t="shared" si="53"/>
        <v>0.41348453841567506</v>
      </c>
      <c r="Q48" s="156">
        <f t="shared" si="53"/>
        <v>0.41348453841567506</v>
      </c>
      <c r="R48" s="156">
        <f t="shared" si="53"/>
        <v>0.41348453841567506</v>
      </c>
      <c r="S48" s="156">
        <f t="shared" si="53"/>
        <v>0.41348453841567506</v>
      </c>
      <c r="T48" s="156">
        <f t="shared" si="53"/>
        <v>0.41348453841567506</v>
      </c>
      <c r="U48" s="156">
        <f t="shared" si="53"/>
        <v>0.41348453841567506</v>
      </c>
      <c r="V48" s="156">
        <f t="shared" si="53"/>
        <v>0.41348453841567506</v>
      </c>
      <c r="W48" s="156">
        <f t="shared" si="53"/>
        <v>0.41348453841567506</v>
      </c>
      <c r="X48" s="156">
        <f t="shared" si="53"/>
        <v>0.41348453841567506</v>
      </c>
      <c r="Y48" s="156">
        <f t="shared" si="53"/>
        <v>0.41348453841567506</v>
      </c>
      <c r="Z48" s="156">
        <f t="shared" si="53"/>
        <v>0.41348453841567506</v>
      </c>
      <c r="AA48" s="156">
        <f t="shared" si="53"/>
        <v>0.41348453841567506</v>
      </c>
      <c r="AB48" s="156">
        <f t="shared" si="53"/>
        <v>0.41348453841567506</v>
      </c>
      <c r="AC48" s="156">
        <f t="shared" si="53"/>
        <v>0.41348453841567506</v>
      </c>
      <c r="AD48" s="156">
        <f t="shared" si="53"/>
        <v>0.41348453841567506</v>
      </c>
      <c r="AE48" s="156">
        <f t="shared" si="53"/>
        <v>0.41348453841567506</v>
      </c>
    </row>
    <row r="49" spans="1:110">
      <c r="B49" s="1"/>
    </row>
    <row r="50" spans="1:110">
      <c r="B50" s="1"/>
      <c r="C50" s="160">
        <f>SUM(C39:C48)</f>
        <v>1</v>
      </c>
      <c r="D50" s="160">
        <f>SUM(D39:D48)</f>
        <v>1.0000000000000002</v>
      </c>
      <c r="E50" s="160">
        <f>SUM(E39:E48)</f>
        <v>1</v>
      </c>
      <c r="F50" s="160">
        <f>SUM(F39:F48)</f>
        <v>0.99999999999999989</v>
      </c>
      <c r="G50" s="160">
        <f t="shared" ref="G50:K50" si="55">SUM(G39:G48)</f>
        <v>0.99999999999999978</v>
      </c>
      <c r="H50" s="160">
        <f t="shared" si="55"/>
        <v>1</v>
      </c>
      <c r="I50" s="160">
        <f t="shared" si="55"/>
        <v>1</v>
      </c>
      <c r="J50" s="160">
        <f t="shared" si="55"/>
        <v>0.99999999999999989</v>
      </c>
      <c r="K50" s="160">
        <f t="shared" si="55"/>
        <v>1</v>
      </c>
      <c r="L50" s="160">
        <f t="shared" si="54"/>
        <v>1</v>
      </c>
      <c r="M50" s="160">
        <f t="shared" si="53"/>
        <v>1</v>
      </c>
      <c r="N50" s="160">
        <f t="shared" si="53"/>
        <v>1</v>
      </c>
      <c r="O50" s="160">
        <f t="shared" si="53"/>
        <v>1</v>
      </c>
      <c r="P50" s="160">
        <f t="shared" si="53"/>
        <v>1</v>
      </c>
      <c r="Q50" s="160">
        <f t="shared" si="53"/>
        <v>1</v>
      </c>
      <c r="R50" s="160">
        <f t="shared" si="53"/>
        <v>1</v>
      </c>
      <c r="S50" s="160">
        <f t="shared" si="53"/>
        <v>1</v>
      </c>
      <c r="T50" s="160">
        <f t="shared" si="53"/>
        <v>1</v>
      </c>
      <c r="U50" s="160">
        <f t="shared" si="53"/>
        <v>1</v>
      </c>
      <c r="V50" s="160">
        <f t="shared" si="53"/>
        <v>1</v>
      </c>
      <c r="W50" s="160">
        <f t="shared" si="53"/>
        <v>1</v>
      </c>
      <c r="X50" s="160">
        <f t="shared" si="53"/>
        <v>1</v>
      </c>
      <c r="Y50" s="160">
        <f t="shared" si="53"/>
        <v>1</v>
      </c>
      <c r="Z50" s="160">
        <f t="shared" si="53"/>
        <v>1</v>
      </c>
      <c r="AA50" s="160">
        <f t="shared" si="53"/>
        <v>1</v>
      </c>
      <c r="AB50" s="160">
        <f t="shared" si="53"/>
        <v>1</v>
      </c>
      <c r="AC50" s="160">
        <f t="shared" si="53"/>
        <v>1</v>
      </c>
      <c r="AD50" s="160">
        <f t="shared" si="53"/>
        <v>1</v>
      </c>
      <c r="AE50" s="160">
        <f t="shared" si="53"/>
        <v>1</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0.5242550146614896</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0.3179176117606089</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0</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0.10173871770921195</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1.1788959178355962E-4</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5.5970766276905962E-2</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0</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21446326</v>
      </c>
      <c r="D2" s="91">
        <f>C2</f>
        <v>21446326</v>
      </c>
      <c r="E2" s="91">
        <f t="shared" ref="E2:AH2" si="0">D2</f>
        <v>21446326</v>
      </c>
      <c r="F2" s="91">
        <f t="shared" si="0"/>
        <v>21446326</v>
      </c>
      <c r="G2" s="91">
        <f t="shared" si="0"/>
        <v>21446326</v>
      </c>
      <c r="H2" s="91">
        <f t="shared" si="0"/>
        <v>21446326</v>
      </c>
      <c r="I2" s="91">
        <f t="shared" si="0"/>
        <v>21446326</v>
      </c>
      <c r="J2" s="91">
        <f t="shared" si="0"/>
        <v>21446326</v>
      </c>
      <c r="K2" s="91">
        <f t="shared" si="0"/>
        <v>21446326</v>
      </c>
      <c r="L2" s="91">
        <f t="shared" si="0"/>
        <v>21446326</v>
      </c>
      <c r="M2" s="91">
        <f t="shared" si="0"/>
        <v>21446326</v>
      </c>
      <c r="N2" s="91">
        <f t="shared" si="0"/>
        <v>21446326</v>
      </c>
      <c r="O2" s="91">
        <f t="shared" si="0"/>
        <v>21446326</v>
      </c>
      <c r="P2" s="91">
        <f t="shared" si="0"/>
        <v>21446326</v>
      </c>
      <c r="Q2" s="91">
        <f t="shared" si="0"/>
        <v>21446326</v>
      </c>
      <c r="R2" s="91">
        <f t="shared" si="0"/>
        <v>21446326</v>
      </c>
      <c r="S2" s="91">
        <f t="shared" si="0"/>
        <v>21446326</v>
      </c>
      <c r="T2" s="91">
        <f t="shared" si="0"/>
        <v>21446326</v>
      </c>
      <c r="U2" s="91">
        <f t="shared" si="0"/>
        <v>21446326</v>
      </c>
      <c r="V2" s="91">
        <f t="shared" si="0"/>
        <v>21446326</v>
      </c>
      <c r="W2" s="91">
        <f t="shared" si="0"/>
        <v>21446326</v>
      </c>
      <c r="X2" s="91">
        <f t="shared" si="0"/>
        <v>21446326</v>
      </c>
      <c r="Y2" s="91">
        <f t="shared" si="0"/>
        <v>21446326</v>
      </c>
      <c r="Z2" s="91">
        <f t="shared" si="0"/>
        <v>21446326</v>
      </c>
      <c r="AA2" s="91">
        <f t="shared" si="0"/>
        <v>21446326</v>
      </c>
      <c r="AB2" s="91">
        <f t="shared" si="0"/>
        <v>21446326</v>
      </c>
      <c r="AC2" s="91">
        <f t="shared" si="0"/>
        <v>21446326</v>
      </c>
      <c r="AD2" s="91">
        <f t="shared" si="0"/>
        <v>21446326</v>
      </c>
      <c r="AE2" s="91">
        <f t="shared" si="0"/>
        <v>21446326</v>
      </c>
      <c r="AF2" s="91">
        <f t="shared" si="0"/>
        <v>21446326</v>
      </c>
      <c r="AG2" s="91">
        <f t="shared" si="0"/>
        <v>21446326</v>
      </c>
      <c r="AH2" s="91">
        <f t="shared" si="0"/>
        <v>21446326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3668115.6144202161</v>
      </c>
      <c r="C2" s="5">
        <f>SUMIFS(Imports_new!C$10:C$33,Imports_new!$A$10:$A$33,$A2)</f>
        <v>3668115.6144202161</v>
      </c>
      <c r="D2" s="5">
        <f>SUMIFS(Imports_new!D$10:D$33,Imports_new!$A$10:$A$33,$A2)</f>
        <v>3668115.6144202161</v>
      </c>
      <c r="E2" s="5">
        <f>SUMIFS(Imports_new!E$10:E$33,Imports_new!$A$10:$A$33,$A2)</f>
        <v>3833103.1938865669</v>
      </c>
      <c r="F2" s="5">
        <f>SUMIFS(Imports_new!F$10:F$33,Imports_new!$A$10:$A$33,$A2)</f>
        <v>3456965.0568134882</v>
      </c>
      <c r="G2" s="5">
        <f>SUMIFS(Imports_new!G$10:G$33,Imports_new!$A$10:$A$33,$A2)</f>
        <v>3333896.0264640958</v>
      </c>
      <c r="H2" s="5">
        <f>SUMIFS(Imports_new!H$10:H$33,Imports_new!$A$10:$A$33,$A2)</f>
        <v>3060674.8224116392</v>
      </c>
      <c r="I2" s="5">
        <f>SUMIFS(Imports_new!I$10:I$33,Imports_new!$A$10:$A$33,$A2)</f>
        <v>3015051.8383519091</v>
      </c>
      <c r="J2" s="5">
        <f>SUMIFS(Imports_new!J$10:J$33,Imports_new!$A$10:$A$33,$A2)</f>
        <v>1760679.8378802873</v>
      </c>
      <c r="K2" s="5">
        <f>SUMIFS(Imports_new!K$10:K$33,Imports_new!$A$10:$A$33,$A2)</f>
        <v>1697507.9198264214</v>
      </c>
      <c r="L2" s="5">
        <f>SUMIFS(Imports_new!L$10:L$33,Imports_new!$A$10:$A$33,$A2)</f>
        <v>1457492.2440971946</v>
      </c>
      <c r="M2" s="5">
        <f>SUMIFS(Imports_new!M$10:M$33,Imports_new!$A$10:$A$33,$A2)</f>
        <v>1457492.2440971946</v>
      </c>
      <c r="N2" s="5">
        <f>SUMIFS(Imports_new!N$10:N$33,Imports_new!$A$10:$A$33,$A2)</f>
        <v>1457492.2440971946</v>
      </c>
      <c r="O2" s="5">
        <f>SUMIFS(Imports_new!O$10:O$33,Imports_new!$A$10:$A$33,$A2)</f>
        <v>1457492.2440971946</v>
      </c>
      <c r="P2" s="5">
        <f>SUMIFS(Imports_new!P$10:P$33,Imports_new!$A$10:$A$33,$A2)</f>
        <v>1457492.2440971946</v>
      </c>
      <c r="Q2" s="5">
        <f>SUMIFS(Imports_new!Q$10:Q$33,Imports_new!$A$10:$A$33,$A2)</f>
        <v>1457492.2440971946</v>
      </c>
      <c r="R2" s="5">
        <f>SUMIFS(Imports_new!R$10:R$33,Imports_new!$A$10:$A$33,$A2)</f>
        <v>1457492.2440971946</v>
      </c>
      <c r="S2" s="5">
        <f>SUMIFS(Imports_new!S$10:S$33,Imports_new!$A$10:$A$33,$A2)</f>
        <v>1457492.2440971946</v>
      </c>
      <c r="T2" s="5">
        <f>SUMIFS(Imports_new!T$10:T$33,Imports_new!$A$10:$A$33,$A2)</f>
        <v>1457492.2440971946</v>
      </c>
      <c r="U2" s="5">
        <f>SUMIFS(Imports_new!U$10:U$33,Imports_new!$A$10:$A$33,$A2)</f>
        <v>1457492.2440971946</v>
      </c>
      <c r="V2" s="5">
        <f>SUMIFS(Imports_new!V$10:V$33,Imports_new!$A$10:$A$33,$A2)</f>
        <v>1457492.2440971946</v>
      </c>
      <c r="W2" s="5">
        <f>SUMIFS(Imports_new!W$10:W$33,Imports_new!$A$10:$A$33,$A2)</f>
        <v>1457492.2440971946</v>
      </c>
      <c r="X2" s="5">
        <f>SUMIFS(Imports_new!X$10:X$33,Imports_new!$A$10:$A$33,$A2)</f>
        <v>1457492.2440971946</v>
      </c>
      <c r="Y2" s="5">
        <f>SUMIFS(Imports_new!Y$10:Y$33,Imports_new!$A$10:$A$33,$A2)</f>
        <v>1457492.2440971946</v>
      </c>
      <c r="Z2" s="5">
        <f>SUMIFS(Imports_new!Z$10:Z$33,Imports_new!$A$10:$A$33,$A2)</f>
        <v>1457492.2440971946</v>
      </c>
      <c r="AA2" s="5">
        <f>SUMIFS(Imports_new!AA$10:AA$33,Imports_new!$A$10:$A$33,$A2)</f>
        <v>1457492.2440971946</v>
      </c>
      <c r="AB2" s="5">
        <f>SUMIFS(Imports_new!AB$10:AB$33,Imports_new!$A$10:$A$33,$A2)</f>
        <v>1457492.2440971946</v>
      </c>
      <c r="AC2" s="5">
        <f>SUMIFS(Imports_new!AC$10:AC$33,Imports_new!$A$10:$A$33,$A2)</f>
        <v>1457492.2440971946</v>
      </c>
      <c r="AD2" s="5">
        <f>SUMIFS(Imports_new!AD$10:AD$33,Imports_new!$A$10:$A$33,$A2)</f>
        <v>1457492.2440971946</v>
      </c>
      <c r="AE2" s="5">
        <f>SUMIFS(Imports_new!AE$10:AE$33,Imports_new!$A$10:$A$33,$A2)</f>
        <v>1457492.2440971946</v>
      </c>
      <c r="AF2" s="5">
        <f>SUMIFS(Imports_new!AF$10:AF$33,Imports_new!$A$10:$A$33,$A2)</f>
        <v>1457492.2440971946</v>
      </c>
    </row>
    <row r="3" spans="1:32">
      <c r="A3" s="2" t="s">
        <v>347</v>
      </c>
      <c r="B3" s="5">
        <f>SUMIFS(Imports_new!B$10:B$33,Imports_new!$A$10:$A$33,$A3)</f>
        <v>8460666.6833565272</v>
      </c>
      <c r="C3" s="5">
        <f>SUMIFS(Imports_new!C$10:C$33,Imports_new!$A$10:$A$33,$A3)</f>
        <v>8460666.6833565272</v>
      </c>
      <c r="D3" s="5">
        <f>SUMIFS(Imports_new!D$10:D$33,Imports_new!$A$10:$A$33,$A3)</f>
        <v>8460666.6833565272</v>
      </c>
      <c r="E3" s="5">
        <f>SUMIFS(Imports_new!E$10:E$33,Imports_new!$A$10:$A$33,$A3)</f>
        <v>7027061.1762331789</v>
      </c>
      <c r="F3" s="5">
        <f>SUMIFS(Imports_new!F$10:F$33,Imports_new!$A$10:$A$33,$A3)</f>
        <v>6196297.4711709209</v>
      </c>
      <c r="G3" s="5">
        <f>SUMIFS(Imports_new!G$10:G$33,Imports_new!$A$10:$A$33,$A3)</f>
        <v>5625639.6649564691</v>
      </c>
      <c r="H3" s="5">
        <f>SUMIFS(Imports_new!H$10:H$33,Imports_new!$A$10:$A$33,$A3)</f>
        <v>5554953.4748524716</v>
      </c>
      <c r="I3" s="5">
        <f>SUMIFS(Imports_new!I$10:I$33,Imports_new!$A$10:$A$33,$A3)</f>
        <v>4651490.8093961952</v>
      </c>
      <c r="J3" s="5">
        <f>SUMIFS(Imports_new!J$10:J$33,Imports_new!$A$10:$A$33,$A3)</f>
        <v>3563629.5224352092</v>
      </c>
      <c r="K3" s="5">
        <f>SUMIFS(Imports_new!K$10:K$33,Imports_new!$A$10:$A$33,$A3)</f>
        <v>3313447.5259790635</v>
      </c>
      <c r="L3" s="5">
        <f>SUMIFS(Imports_new!L$10:L$33,Imports_new!$A$10:$A$33,$A3)</f>
        <v>2357316.3024925543</v>
      </c>
      <c r="M3" s="5">
        <f>SUMIFS(Imports_new!M$10:M$33,Imports_new!$A$10:$A$33,$A3)</f>
        <v>2357316.3024925543</v>
      </c>
      <c r="N3" s="5">
        <f>SUMIFS(Imports_new!N$10:N$33,Imports_new!$A$10:$A$33,$A3)</f>
        <v>2357316.3024925543</v>
      </c>
      <c r="O3" s="5">
        <f>SUMIFS(Imports_new!O$10:O$33,Imports_new!$A$10:$A$33,$A3)</f>
        <v>2357316.3024925543</v>
      </c>
      <c r="P3" s="5">
        <f>SUMIFS(Imports_new!P$10:P$33,Imports_new!$A$10:$A$33,$A3)</f>
        <v>2357316.3024925543</v>
      </c>
      <c r="Q3" s="5">
        <f>SUMIFS(Imports_new!Q$10:Q$33,Imports_new!$A$10:$A$33,$A3)</f>
        <v>2357316.3024925543</v>
      </c>
      <c r="R3" s="5">
        <f>SUMIFS(Imports_new!R$10:R$33,Imports_new!$A$10:$A$33,$A3)</f>
        <v>2357316.3024925543</v>
      </c>
      <c r="S3" s="5">
        <f>SUMIFS(Imports_new!S$10:S$33,Imports_new!$A$10:$A$33,$A3)</f>
        <v>2357316.3024925543</v>
      </c>
      <c r="T3" s="5">
        <f>SUMIFS(Imports_new!T$10:T$33,Imports_new!$A$10:$A$33,$A3)</f>
        <v>2357316.3024925543</v>
      </c>
      <c r="U3" s="5">
        <f>SUMIFS(Imports_new!U$10:U$33,Imports_new!$A$10:$A$33,$A3)</f>
        <v>2357316.3024925543</v>
      </c>
      <c r="V3" s="5">
        <f>SUMIFS(Imports_new!V$10:V$33,Imports_new!$A$10:$A$33,$A3)</f>
        <v>2357316.3024925543</v>
      </c>
      <c r="W3" s="5">
        <f>SUMIFS(Imports_new!W$10:W$33,Imports_new!$A$10:$A$33,$A3)</f>
        <v>2357316.3024925543</v>
      </c>
      <c r="X3" s="5">
        <f>SUMIFS(Imports_new!X$10:X$33,Imports_new!$A$10:$A$33,$A3)</f>
        <v>2357316.3024925543</v>
      </c>
      <c r="Y3" s="5">
        <f>SUMIFS(Imports_new!Y$10:Y$33,Imports_new!$A$10:$A$33,$A3)</f>
        <v>2357316.3024925543</v>
      </c>
      <c r="Z3" s="5">
        <f>SUMIFS(Imports_new!Z$10:Z$33,Imports_new!$A$10:$A$33,$A3)</f>
        <v>2357316.3024925543</v>
      </c>
      <c r="AA3" s="5">
        <f>SUMIFS(Imports_new!AA$10:AA$33,Imports_new!$A$10:$A$33,$A3)</f>
        <v>2357316.3024925543</v>
      </c>
      <c r="AB3" s="5">
        <f>SUMIFS(Imports_new!AB$10:AB$33,Imports_new!$A$10:$A$33,$A3)</f>
        <v>2357316.3024925543</v>
      </c>
      <c r="AC3" s="5">
        <f>SUMIFS(Imports_new!AC$10:AC$33,Imports_new!$A$10:$A$33,$A3)</f>
        <v>2357316.3024925543</v>
      </c>
      <c r="AD3" s="5">
        <f>SUMIFS(Imports_new!AD$10:AD$33,Imports_new!$A$10:$A$33,$A3)</f>
        <v>2357316.3024925543</v>
      </c>
      <c r="AE3" s="5">
        <f>SUMIFS(Imports_new!AE$10:AE$33,Imports_new!$A$10:$A$33,$A3)</f>
        <v>2357316.3024925543</v>
      </c>
      <c r="AF3" s="5">
        <f>SUMIFS(Imports_new!AF$10:AF$33,Imports_new!$A$10:$A$33,$A3)</f>
        <v>2357316.3024925543</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4840560.3045692164</v>
      </c>
      <c r="C5" s="5">
        <f>SUMIFS(Imports_new!C$10:C$33,Imports_new!$A$10:$A$33,$A5)</f>
        <v>4840560.3045692164</v>
      </c>
      <c r="D5" s="5">
        <f>SUMIFS(Imports_new!D$10:D$33,Imports_new!$A$10:$A$33,$A5)</f>
        <v>4840560.3045692164</v>
      </c>
      <c r="E5" s="5">
        <f>SUMIFS(Imports_new!E$10:E$33,Imports_new!$A$10:$A$33,$A5)</f>
        <v>5416074.2862726962</v>
      </c>
      <c r="F5" s="5">
        <f>SUMIFS(Imports_new!F$10:F$33,Imports_new!$A$10:$A$33,$A5)</f>
        <v>5196535.2475191271</v>
      </c>
      <c r="G5" s="5">
        <f>SUMIFS(Imports_new!G$10:G$33,Imports_new!$A$10:$A$33,$A5)</f>
        <v>5283279.1940553281</v>
      </c>
      <c r="H5" s="5">
        <f>SUMIFS(Imports_new!H$10:H$33,Imports_new!$A$10:$A$33,$A5)</f>
        <v>5230242.0455376403</v>
      </c>
      <c r="I5" s="5">
        <f>SUMIFS(Imports_new!I$10:I$33,Imports_new!$A$10:$A$33,$A5)</f>
        <v>5272392.5452663573</v>
      </c>
      <c r="J5" s="5">
        <f>SUMIFS(Imports_new!J$10:J$33,Imports_new!$A$10:$A$33,$A5)</f>
        <v>5111637.6541304914</v>
      </c>
      <c r="K5" s="5">
        <f>SUMIFS(Imports_new!K$10:K$33,Imports_new!$A$10:$A$33,$A5)</f>
        <v>4582335.3119000746</v>
      </c>
      <c r="L5" s="5">
        <f>SUMIFS(Imports_new!L$10:L$33,Imports_new!$A$10:$A$33,$A5)</f>
        <v>4784033.0710435594</v>
      </c>
      <c r="M5" s="5">
        <f>SUMIFS(Imports_new!M$10:M$33,Imports_new!$A$10:$A$33,$A5)</f>
        <v>4784033.0710435594</v>
      </c>
      <c r="N5" s="5">
        <f>SUMIFS(Imports_new!N$10:N$33,Imports_new!$A$10:$A$33,$A5)</f>
        <v>4784033.0710435594</v>
      </c>
      <c r="O5" s="5">
        <f>SUMIFS(Imports_new!O$10:O$33,Imports_new!$A$10:$A$33,$A5)</f>
        <v>4784033.0710435594</v>
      </c>
      <c r="P5" s="5">
        <f>SUMIFS(Imports_new!P$10:P$33,Imports_new!$A$10:$A$33,$A5)</f>
        <v>4784033.0710435594</v>
      </c>
      <c r="Q5" s="5">
        <f>SUMIFS(Imports_new!Q$10:Q$33,Imports_new!$A$10:$A$33,$A5)</f>
        <v>4784033.0710435594</v>
      </c>
      <c r="R5" s="5">
        <f>SUMIFS(Imports_new!R$10:R$33,Imports_new!$A$10:$A$33,$A5)</f>
        <v>4784033.0710435594</v>
      </c>
      <c r="S5" s="5">
        <f>SUMIFS(Imports_new!S$10:S$33,Imports_new!$A$10:$A$33,$A5)</f>
        <v>4784033.0710435594</v>
      </c>
      <c r="T5" s="5">
        <f>SUMIFS(Imports_new!T$10:T$33,Imports_new!$A$10:$A$33,$A5)</f>
        <v>4784033.0710435594</v>
      </c>
      <c r="U5" s="5">
        <f>SUMIFS(Imports_new!U$10:U$33,Imports_new!$A$10:$A$33,$A5)</f>
        <v>4784033.0710435594</v>
      </c>
      <c r="V5" s="5">
        <f>SUMIFS(Imports_new!V$10:V$33,Imports_new!$A$10:$A$33,$A5)</f>
        <v>4784033.0710435594</v>
      </c>
      <c r="W5" s="5">
        <f>SUMIFS(Imports_new!W$10:W$33,Imports_new!$A$10:$A$33,$A5)</f>
        <v>4784033.0710435594</v>
      </c>
      <c r="X5" s="5">
        <f>SUMIFS(Imports_new!X$10:X$33,Imports_new!$A$10:$A$33,$A5)</f>
        <v>4784033.0710435594</v>
      </c>
      <c r="Y5" s="5">
        <f>SUMIFS(Imports_new!Y$10:Y$33,Imports_new!$A$10:$A$33,$A5)</f>
        <v>4784033.0710435594</v>
      </c>
      <c r="Z5" s="5">
        <f>SUMIFS(Imports_new!Z$10:Z$33,Imports_new!$A$10:$A$33,$A5)</f>
        <v>4784033.0710435594</v>
      </c>
      <c r="AA5" s="5">
        <f>SUMIFS(Imports_new!AA$10:AA$33,Imports_new!$A$10:$A$33,$A5)</f>
        <v>4784033.0710435594</v>
      </c>
      <c r="AB5" s="5">
        <f>SUMIFS(Imports_new!AB$10:AB$33,Imports_new!$A$10:$A$33,$A5)</f>
        <v>4784033.0710435594</v>
      </c>
      <c r="AC5" s="5">
        <f>SUMIFS(Imports_new!AC$10:AC$33,Imports_new!$A$10:$A$33,$A5)</f>
        <v>4784033.0710435594</v>
      </c>
      <c r="AD5" s="5">
        <f>SUMIFS(Imports_new!AD$10:AD$33,Imports_new!$A$10:$A$33,$A5)</f>
        <v>4784033.0710435594</v>
      </c>
      <c r="AE5" s="5">
        <f>SUMIFS(Imports_new!AE$10:AE$33,Imports_new!$A$10:$A$33,$A5)</f>
        <v>4784033.0710435594</v>
      </c>
      <c r="AF5" s="5">
        <f>SUMIFS(Imports_new!AF$10:AF$33,Imports_new!$A$10:$A$33,$A5)</f>
        <v>4784033.0710435594</v>
      </c>
    </row>
    <row r="6" spans="1:32">
      <c r="A6" s="2" t="s">
        <v>101</v>
      </c>
      <c r="B6" s="5">
        <f>SUMIFS(Imports_new!B$10:B$33,Imports_new!$A$10:$A$33,$A6)</f>
        <v>3876347.6502655479</v>
      </c>
      <c r="C6" s="5">
        <f>SUMIFS(Imports_new!C$10:C$33,Imports_new!$A$10:$A$33,$A6)</f>
        <v>3876347.6502655479</v>
      </c>
      <c r="D6" s="5">
        <f>SUMIFS(Imports_new!D$10:D$33,Imports_new!$A$10:$A$33,$A6)</f>
        <v>3876347.6502655479</v>
      </c>
      <c r="E6" s="5">
        <f>SUMIFS(Imports_new!E$10:E$33,Imports_new!$A$10:$A$33,$A6)</f>
        <v>4098685.3131499509</v>
      </c>
      <c r="F6" s="5">
        <f>SUMIFS(Imports_new!F$10:F$33,Imports_new!$A$10:$A$33,$A6)</f>
        <v>4002830.2826087624</v>
      </c>
      <c r="G6" s="5">
        <f>SUMIFS(Imports_new!G$10:G$33,Imports_new!$A$10:$A$33,$A6)</f>
        <v>4318326.4212399162</v>
      </c>
      <c r="H6" s="5">
        <f>SUMIFS(Imports_new!H$10:H$33,Imports_new!$A$10:$A$33,$A6)</f>
        <v>4311764.5188149977</v>
      </c>
      <c r="I6" s="5">
        <f>SUMIFS(Imports_new!I$10:I$33,Imports_new!$A$10:$A$33,$A6)</f>
        <v>4341617.4270190485</v>
      </c>
      <c r="J6" s="5">
        <f>SUMIFS(Imports_new!J$10:J$33,Imports_new!$A$10:$A$33,$A6)</f>
        <v>4487930.436723927</v>
      </c>
      <c r="K6" s="5">
        <f>SUMIFS(Imports_new!K$10:K$33,Imports_new!$A$10:$A$33,$A6)</f>
        <v>4505680.3431220641</v>
      </c>
      <c r="L6" s="5">
        <f>SUMIFS(Imports_new!L$10:L$33,Imports_new!$A$10:$A$33,$A6)</f>
        <v>4025013.9334236658</v>
      </c>
      <c r="M6" s="5">
        <f>SUMIFS(Imports_new!M$10:M$33,Imports_new!$A$10:$A$33,$A6)</f>
        <v>4025013.9334236658</v>
      </c>
      <c r="N6" s="5">
        <f>SUMIFS(Imports_new!N$10:N$33,Imports_new!$A$10:$A$33,$A6)</f>
        <v>4025013.9334236658</v>
      </c>
      <c r="O6" s="5">
        <f>SUMIFS(Imports_new!O$10:O$33,Imports_new!$A$10:$A$33,$A6)</f>
        <v>4025013.9334236658</v>
      </c>
      <c r="P6" s="5">
        <f>SUMIFS(Imports_new!P$10:P$33,Imports_new!$A$10:$A$33,$A6)</f>
        <v>4025013.9334236658</v>
      </c>
      <c r="Q6" s="5">
        <f>SUMIFS(Imports_new!Q$10:Q$33,Imports_new!$A$10:$A$33,$A6)</f>
        <v>4025013.9334236658</v>
      </c>
      <c r="R6" s="5">
        <f>SUMIFS(Imports_new!R$10:R$33,Imports_new!$A$10:$A$33,$A6)</f>
        <v>4025013.9334236658</v>
      </c>
      <c r="S6" s="5">
        <f>SUMIFS(Imports_new!S$10:S$33,Imports_new!$A$10:$A$33,$A6)</f>
        <v>4025013.9334236658</v>
      </c>
      <c r="T6" s="5">
        <f>SUMIFS(Imports_new!T$10:T$33,Imports_new!$A$10:$A$33,$A6)</f>
        <v>4025013.9334236658</v>
      </c>
      <c r="U6" s="5">
        <f>SUMIFS(Imports_new!U$10:U$33,Imports_new!$A$10:$A$33,$A6)</f>
        <v>4025013.9334236658</v>
      </c>
      <c r="V6" s="5">
        <f>SUMIFS(Imports_new!V$10:V$33,Imports_new!$A$10:$A$33,$A6)</f>
        <v>4025013.9334236658</v>
      </c>
      <c r="W6" s="5">
        <f>SUMIFS(Imports_new!W$10:W$33,Imports_new!$A$10:$A$33,$A6)</f>
        <v>4025013.9334236658</v>
      </c>
      <c r="X6" s="5">
        <f>SUMIFS(Imports_new!X$10:X$33,Imports_new!$A$10:$A$33,$A6)</f>
        <v>4025013.9334236658</v>
      </c>
      <c r="Y6" s="5">
        <f>SUMIFS(Imports_new!Y$10:Y$33,Imports_new!$A$10:$A$33,$A6)</f>
        <v>4025013.9334236658</v>
      </c>
      <c r="Z6" s="5">
        <f>SUMIFS(Imports_new!Z$10:Z$33,Imports_new!$A$10:$A$33,$A6)</f>
        <v>4025013.9334236658</v>
      </c>
      <c r="AA6" s="5">
        <f>SUMIFS(Imports_new!AA$10:AA$33,Imports_new!$A$10:$A$33,$A6)</f>
        <v>4025013.9334236658</v>
      </c>
      <c r="AB6" s="5">
        <f>SUMIFS(Imports_new!AB$10:AB$33,Imports_new!$A$10:$A$33,$A6)</f>
        <v>4025013.9334236658</v>
      </c>
      <c r="AC6" s="5">
        <f>SUMIFS(Imports_new!AC$10:AC$33,Imports_new!$A$10:$A$33,$A6)</f>
        <v>4025013.9334236658</v>
      </c>
      <c r="AD6" s="5">
        <f>SUMIFS(Imports_new!AD$10:AD$33,Imports_new!$A$10:$A$33,$A6)</f>
        <v>4025013.9334236658</v>
      </c>
      <c r="AE6" s="5">
        <f>SUMIFS(Imports_new!AE$10:AE$33,Imports_new!$A$10:$A$33,$A6)</f>
        <v>4025013.9334236658</v>
      </c>
      <c r="AF6" s="5">
        <f>SUMIFS(Imports_new!AF$10:AF$33,Imports_new!$A$10:$A$33,$A6)</f>
        <v>4025013.9334236658</v>
      </c>
    </row>
    <row r="7" spans="1:32">
      <c r="A7" s="2" t="s">
        <v>100</v>
      </c>
      <c r="B7" s="5">
        <f>SUMIFS(Imports_new!B$10:B$33,Imports_new!$A$10:$A$33,$A7)</f>
        <v>1139420.3174549355</v>
      </c>
      <c r="C7" s="5">
        <f>SUMIFS(Imports_new!C$10:C$33,Imports_new!$A$10:$A$33,$A7)</f>
        <v>1139420.3174549355</v>
      </c>
      <c r="D7" s="5">
        <f>SUMIFS(Imports_new!D$10:D$33,Imports_new!$A$10:$A$33,$A7)</f>
        <v>1139420.3174549355</v>
      </c>
      <c r="E7" s="5">
        <f>SUMIFS(Imports_new!E$10:E$33,Imports_new!$A$10:$A$33,$A7)</f>
        <v>1201156.92706223</v>
      </c>
      <c r="F7" s="5">
        <f>SUMIFS(Imports_new!F$10:F$33,Imports_new!$A$10:$A$33,$A7)</f>
        <v>1256397.0015872724</v>
      </c>
      <c r="G7" s="5">
        <f>SUMIFS(Imports_new!G$10:G$33,Imports_new!$A$10:$A$33,$A7)</f>
        <v>1286448.3620572921</v>
      </c>
      <c r="H7" s="5">
        <f>SUMIFS(Imports_new!H$10:H$33,Imports_new!$A$10:$A$33,$A7)</f>
        <v>1328530.307219052</v>
      </c>
      <c r="I7" s="5">
        <f>SUMIFS(Imports_new!I$10:I$33,Imports_new!$A$10:$A$33,$A7)</f>
        <v>1320919.6680429738</v>
      </c>
      <c r="J7" s="5">
        <f>SUMIFS(Imports_new!J$10:J$33,Imports_new!$A$10:$A$33,$A7)</f>
        <v>1478355.3749297466</v>
      </c>
      <c r="K7" s="5">
        <f>SUMIFS(Imports_new!K$10:K$33,Imports_new!$A$10:$A$33,$A7)</f>
        <v>1453709.835613871</v>
      </c>
      <c r="L7" s="5">
        <f>SUMIFS(Imports_new!L$10:L$33,Imports_new!$A$10:$A$33,$A7)</f>
        <v>1315748.9331884419</v>
      </c>
      <c r="M7" s="5">
        <f>SUMIFS(Imports_new!M$10:M$33,Imports_new!$A$10:$A$33,$A7)</f>
        <v>1315748.9331884419</v>
      </c>
      <c r="N7" s="5">
        <f>SUMIFS(Imports_new!N$10:N$33,Imports_new!$A$10:$A$33,$A7)</f>
        <v>1315748.9331884419</v>
      </c>
      <c r="O7" s="5">
        <f>SUMIFS(Imports_new!O$10:O$33,Imports_new!$A$10:$A$33,$A7)</f>
        <v>1315748.9331884419</v>
      </c>
      <c r="P7" s="5">
        <f>SUMIFS(Imports_new!P$10:P$33,Imports_new!$A$10:$A$33,$A7)</f>
        <v>1315748.9331884419</v>
      </c>
      <c r="Q7" s="5">
        <f>SUMIFS(Imports_new!Q$10:Q$33,Imports_new!$A$10:$A$33,$A7)</f>
        <v>1315748.9331884419</v>
      </c>
      <c r="R7" s="5">
        <f>SUMIFS(Imports_new!R$10:R$33,Imports_new!$A$10:$A$33,$A7)</f>
        <v>1315748.9331884419</v>
      </c>
      <c r="S7" s="5">
        <f>SUMIFS(Imports_new!S$10:S$33,Imports_new!$A$10:$A$33,$A7)</f>
        <v>1315748.9331884419</v>
      </c>
      <c r="T7" s="5">
        <f>SUMIFS(Imports_new!T$10:T$33,Imports_new!$A$10:$A$33,$A7)</f>
        <v>1315748.9331884419</v>
      </c>
      <c r="U7" s="5">
        <f>SUMIFS(Imports_new!U$10:U$33,Imports_new!$A$10:$A$33,$A7)</f>
        <v>1315748.9331884419</v>
      </c>
      <c r="V7" s="5">
        <f>SUMIFS(Imports_new!V$10:V$33,Imports_new!$A$10:$A$33,$A7)</f>
        <v>1315748.9331884419</v>
      </c>
      <c r="W7" s="5">
        <f>SUMIFS(Imports_new!W$10:W$33,Imports_new!$A$10:$A$33,$A7)</f>
        <v>1315748.9331884419</v>
      </c>
      <c r="X7" s="5">
        <f>SUMIFS(Imports_new!X$10:X$33,Imports_new!$A$10:$A$33,$A7)</f>
        <v>1315748.9331884419</v>
      </c>
      <c r="Y7" s="5">
        <f>SUMIFS(Imports_new!Y$10:Y$33,Imports_new!$A$10:$A$33,$A7)</f>
        <v>1315748.9331884419</v>
      </c>
      <c r="Z7" s="5">
        <f>SUMIFS(Imports_new!Z$10:Z$33,Imports_new!$A$10:$A$33,$A7)</f>
        <v>1315748.9331884419</v>
      </c>
      <c r="AA7" s="5">
        <f>SUMIFS(Imports_new!AA$10:AA$33,Imports_new!$A$10:$A$33,$A7)</f>
        <v>1315748.9331884419</v>
      </c>
      <c r="AB7" s="5">
        <f>SUMIFS(Imports_new!AB$10:AB$33,Imports_new!$A$10:$A$33,$A7)</f>
        <v>1315748.9331884419</v>
      </c>
      <c r="AC7" s="5">
        <f>SUMIFS(Imports_new!AC$10:AC$33,Imports_new!$A$10:$A$33,$A7)</f>
        <v>1315748.9331884419</v>
      </c>
      <c r="AD7" s="5">
        <f>SUMIFS(Imports_new!AD$10:AD$33,Imports_new!$A$10:$A$33,$A7)</f>
        <v>1315748.9331884419</v>
      </c>
      <c r="AE7" s="5">
        <f>SUMIFS(Imports_new!AE$10:AE$33,Imports_new!$A$10:$A$33,$A7)</f>
        <v>1315748.9331884419</v>
      </c>
      <c r="AF7" s="5">
        <f>SUMIFS(Imports_new!AF$10:AF$33,Imports_new!$A$10:$A$33,$A7)</f>
        <v>1315748.9331884419</v>
      </c>
    </row>
    <row r="8" spans="1:32">
      <c r="A8" s="2" t="s">
        <v>102</v>
      </c>
      <c r="B8" s="5">
        <f>SUMIFS(Imports_new!B$10:B$33,Imports_new!$A$10:$A$33,$A8)</f>
        <v>2951610.3044472393</v>
      </c>
      <c r="C8" s="5">
        <f>SUMIFS(Imports_new!C$10:C$33,Imports_new!$A$10:$A$33,$A8)</f>
        <v>2951610.3044472393</v>
      </c>
      <c r="D8" s="5">
        <f>SUMIFS(Imports_new!D$10:D$33,Imports_new!$A$10:$A$33,$A8)</f>
        <v>2951610.3044472393</v>
      </c>
      <c r="E8" s="5">
        <f>SUMIFS(Imports_new!E$10:E$33,Imports_new!$A$10:$A$33,$A8)</f>
        <v>3419961.2514609206</v>
      </c>
      <c r="F8" s="5">
        <f>SUMIFS(Imports_new!F$10:F$33,Imports_new!$A$10:$A$33,$A8)</f>
        <v>5004144.2064739037</v>
      </c>
      <c r="G8" s="5">
        <f>SUMIFS(Imports_new!G$10:G$33,Imports_new!$A$10:$A$33,$A8)</f>
        <v>5267526.262397822</v>
      </c>
      <c r="H8" s="5">
        <f>SUMIFS(Imports_new!H$10:H$33,Imports_new!$A$10:$A$33,$A8)</f>
        <v>5629668.1518846499</v>
      </c>
      <c r="I8" s="5">
        <f>SUMIFS(Imports_new!I$10:I$33,Imports_new!$A$10:$A$33,$A8)</f>
        <v>6162428.0516968193</v>
      </c>
      <c r="J8" s="5">
        <f>SUMIFS(Imports_new!J$10:J$33,Imports_new!$A$10:$A$33,$A8)</f>
        <v>8211599.8870720174</v>
      </c>
      <c r="K8" s="5">
        <f>SUMIFS(Imports_new!K$10:K$33,Imports_new!$A$10:$A$33,$A8)</f>
        <v>8920346.0188054424</v>
      </c>
      <c r="L8" s="5">
        <f>SUMIFS(Imports_new!L$10:L$33,Imports_new!$A$10:$A$33,$A8)</f>
        <v>10478320.084198983</v>
      </c>
      <c r="M8" s="5">
        <f>SUMIFS(Imports_new!M$10:M$33,Imports_new!$A$10:$A$33,$A8)</f>
        <v>10478320.084198983</v>
      </c>
      <c r="N8" s="5">
        <f>SUMIFS(Imports_new!N$10:N$33,Imports_new!$A$10:$A$33,$A8)</f>
        <v>10478320.084198983</v>
      </c>
      <c r="O8" s="5">
        <f>SUMIFS(Imports_new!O$10:O$33,Imports_new!$A$10:$A$33,$A8)</f>
        <v>10478320.084198983</v>
      </c>
      <c r="P8" s="5">
        <f>SUMIFS(Imports_new!P$10:P$33,Imports_new!$A$10:$A$33,$A8)</f>
        <v>10478320.084198983</v>
      </c>
      <c r="Q8" s="5">
        <f>SUMIFS(Imports_new!Q$10:Q$33,Imports_new!$A$10:$A$33,$A8)</f>
        <v>10478320.084198983</v>
      </c>
      <c r="R8" s="5">
        <f>SUMIFS(Imports_new!R$10:R$33,Imports_new!$A$10:$A$33,$A8)</f>
        <v>10478320.084198983</v>
      </c>
      <c r="S8" s="5">
        <f>SUMIFS(Imports_new!S$10:S$33,Imports_new!$A$10:$A$33,$A8)</f>
        <v>10478320.084198983</v>
      </c>
      <c r="T8" s="5">
        <f>SUMIFS(Imports_new!T$10:T$33,Imports_new!$A$10:$A$33,$A8)</f>
        <v>10478320.084198983</v>
      </c>
      <c r="U8" s="5">
        <f>SUMIFS(Imports_new!U$10:U$33,Imports_new!$A$10:$A$33,$A8)</f>
        <v>10478320.084198983</v>
      </c>
      <c r="V8" s="5">
        <f>SUMIFS(Imports_new!V$10:V$33,Imports_new!$A$10:$A$33,$A8)</f>
        <v>10478320.084198983</v>
      </c>
      <c r="W8" s="5">
        <f>SUMIFS(Imports_new!W$10:W$33,Imports_new!$A$10:$A$33,$A8)</f>
        <v>10478320.084198983</v>
      </c>
      <c r="X8" s="5">
        <f>SUMIFS(Imports_new!X$10:X$33,Imports_new!$A$10:$A$33,$A8)</f>
        <v>10478320.084198983</v>
      </c>
      <c r="Y8" s="5">
        <f>SUMIFS(Imports_new!Y$10:Y$33,Imports_new!$A$10:$A$33,$A8)</f>
        <v>10478320.084198983</v>
      </c>
      <c r="Z8" s="5">
        <f>SUMIFS(Imports_new!Z$10:Z$33,Imports_new!$A$10:$A$33,$A8)</f>
        <v>10478320.084198983</v>
      </c>
      <c r="AA8" s="5">
        <f>SUMIFS(Imports_new!AA$10:AA$33,Imports_new!$A$10:$A$33,$A8)</f>
        <v>10478320.084198983</v>
      </c>
      <c r="AB8" s="5">
        <f>SUMIFS(Imports_new!AB$10:AB$33,Imports_new!$A$10:$A$33,$A8)</f>
        <v>10478320.084198983</v>
      </c>
      <c r="AC8" s="5">
        <f>SUMIFS(Imports_new!AC$10:AC$33,Imports_new!$A$10:$A$33,$A8)</f>
        <v>10478320.084198983</v>
      </c>
      <c r="AD8" s="5">
        <f>SUMIFS(Imports_new!AD$10:AD$33,Imports_new!$A$10:$A$33,$A8)</f>
        <v>10478320.084198983</v>
      </c>
      <c r="AE8" s="5">
        <f>SUMIFS(Imports_new!AE$10:AE$33,Imports_new!$A$10:$A$33,$A8)</f>
        <v>10478320.084198983</v>
      </c>
      <c r="AF8" s="5">
        <f>SUMIFS(Imports_new!AF$10:AF$33,Imports_new!$A$10:$A$33,$A8)</f>
        <v>10478320.084198983</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119893.38195366261</v>
      </c>
      <c r="C10" s="5">
        <f>SUMIFS(Imports_new!C$10:C$33,Imports_new!$A$10:$A$33,$A10)</f>
        <v>119893.38195366261</v>
      </c>
      <c r="D10" s="5">
        <f>SUMIFS(Imports_new!D$10:D$33,Imports_new!$A$10:$A$33,$A10)</f>
        <v>119893.38195366261</v>
      </c>
      <c r="E10" s="5">
        <f>SUMIFS(Imports_new!E$10:E$33,Imports_new!$A$10:$A$33,$A10)</f>
        <v>83018.691565686837</v>
      </c>
      <c r="F10" s="5">
        <f>SUMIFS(Imports_new!F$10:F$33,Imports_new!$A$10:$A$33,$A10)</f>
        <v>84599.979050115187</v>
      </c>
      <c r="G10" s="5">
        <f>SUMIFS(Imports_new!G$10:G$33,Imports_new!$A$10:$A$33,$A10)</f>
        <v>79984.664548452332</v>
      </c>
      <c r="H10" s="5">
        <f>SUMIFS(Imports_new!H$10:H$33,Imports_new!$A$10:$A$33,$A10)</f>
        <v>80191.914448629526</v>
      </c>
      <c r="I10" s="5">
        <f>SUMIFS(Imports_new!I$10:I$33,Imports_new!$A$10:$A$33,$A10)</f>
        <v>78221.987219248098</v>
      </c>
      <c r="J10" s="5">
        <f>SUMIFS(Imports_new!J$10:J$33,Imports_new!$A$10:$A$33,$A10)</f>
        <v>76590.313288090634</v>
      </c>
      <c r="K10" s="5">
        <f>SUMIFS(Imports_new!K$10:K$33,Imports_new!$A$10:$A$33,$A10)</f>
        <v>76957.727305625842</v>
      </c>
      <c r="L10" s="5">
        <f>SUMIFS(Imports_new!L$10:L$33,Imports_new!$A$10:$A$33,$A10)</f>
        <v>66512.313388965107</v>
      </c>
      <c r="M10" s="5">
        <f>SUMIFS(Imports_new!M$10:M$33,Imports_new!$A$10:$A$33,$A10)</f>
        <v>66512.313388965107</v>
      </c>
      <c r="N10" s="5">
        <f>SUMIFS(Imports_new!N$10:N$33,Imports_new!$A$10:$A$33,$A10)</f>
        <v>66512.313388965107</v>
      </c>
      <c r="O10" s="5">
        <f>SUMIFS(Imports_new!O$10:O$33,Imports_new!$A$10:$A$33,$A10)</f>
        <v>66512.313388965107</v>
      </c>
      <c r="P10" s="5">
        <f>SUMIFS(Imports_new!P$10:P$33,Imports_new!$A$10:$A$33,$A10)</f>
        <v>66512.313388965107</v>
      </c>
      <c r="Q10" s="5">
        <f>SUMIFS(Imports_new!Q$10:Q$33,Imports_new!$A$10:$A$33,$A10)</f>
        <v>66512.313388965107</v>
      </c>
      <c r="R10" s="5">
        <f>SUMIFS(Imports_new!R$10:R$33,Imports_new!$A$10:$A$33,$A10)</f>
        <v>66512.313388965107</v>
      </c>
      <c r="S10" s="5">
        <f>SUMIFS(Imports_new!S$10:S$33,Imports_new!$A$10:$A$33,$A10)</f>
        <v>66512.313388965107</v>
      </c>
      <c r="T10" s="5">
        <f>SUMIFS(Imports_new!T$10:T$33,Imports_new!$A$10:$A$33,$A10)</f>
        <v>66512.313388965107</v>
      </c>
      <c r="U10" s="5">
        <f>SUMIFS(Imports_new!U$10:U$33,Imports_new!$A$10:$A$33,$A10)</f>
        <v>66512.313388965107</v>
      </c>
      <c r="V10" s="5">
        <f>SUMIFS(Imports_new!V$10:V$33,Imports_new!$A$10:$A$33,$A10)</f>
        <v>66512.313388965107</v>
      </c>
      <c r="W10" s="5">
        <f>SUMIFS(Imports_new!W$10:W$33,Imports_new!$A$10:$A$33,$A10)</f>
        <v>66512.313388965107</v>
      </c>
      <c r="X10" s="5">
        <f>SUMIFS(Imports_new!X$10:X$33,Imports_new!$A$10:$A$33,$A10)</f>
        <v>66512.313388965107</v>
      </c>
      <c r="Y10" s="5">
        <f>SUMIFS(Imports_new!Y$10:Y$33,Imports_new!$A$10:$A$33,$A10)</f>
        <v>66512.313388965107</v>
      </c>
      <c r="Z10" s="5">
        <f>SUMIFS(Imports_new!Z$10:Z$33,Imports_new!$A$10:$A$33,$A10)</f>
        <v>66512.313388965107</v>
      </c>
      <c r="AA10" s="5">
        <f>SUMIFS(Imports_new!AA$10:AA$33,Imports_new!$A$10:$A$33,$A10)</f>
        <v>66512.313388965107</v>
      </c>
      <c r="AB10" s="5">
        <f>SUMIFS(Imports_new!AB$10:AB$33,Imports_new!$A$10:$A$33,$A10)</f>
        <v>66512.313388965107</v>
      </c>
      <c r="AC10" s="5">
        <f>SUMIFS(Imports_new!AC$10:AC$33,Imports_new!$A$10:$A$33,$A10)</f>
        <v>66512.313388965107</v>
      </c>
      <c r="AD10" s="5">
        <f>SUMIFS(Imports_new!AD$10:AD$33,Imports_new!$A$10:$A$33,$A10)</f>
        <v>66512.313388965107</v>
      </c>
      <c r="AE10" s="5">
        <f>SUMIFS(Imports_new!AE$10:AE$33,Imports_new!$A$10:$A$33,$A10)</f>
        <v>66512.313388965107</v>
      </c>
      <c r="AF10" s="5">
        <f>SUMIFS(Imports_new!AF$10:AF$33,Imports_new!$A$10:$A$33,$A10)</f>
        <v>66512.313388965107</v>
      </c>
    </row>
    <row r="11" spans="1:32">
      <c r="A11" s="2" t="s">
        <v>105</v>
      </c>
      <c r="B11" s="5">
        <f>SUMIFS(Imports_new!B$10:B$33,Imports_new!$A$10:$A$33,$A11)</f>
        <v>35020.266212922659</v>
      </c>
      <c r="C11" s="5">
        <f>SUMIFS(Imports_new!C$10:C$33,Imports_new!$A$10:$A$33,$A11)</f>
        <v>35020.266212922659</v>
      </c>
      <c r="D11" s="5">
        <f>SUMIFS(Imports_new!D$10:D$33,Imports_new!$A$10:$A$33,$A11)</f>
        <v>35020.266212922659</v>
      </c>
      <c r="E11" s="5">
        <f>SUMIFS(Imports_new!E$10:E$33,Imports_new!$A$10:$A$33,$A11)</f>
        <v>37182.760131961026</v>
      </c>
      <c r="F11" s="5">
        <f>SUMIFS(Imports_new!F$10:F$33,Imports_new!$A$10:$A$33,$A11)</f>
        <v>38981.525534715438</v>
      </c>
      <c r="G11" s="5">
        <f>SUMIFS(Imports_new!G$10:G$33,Imports_new!$A$10:$A$33,$A11)</f>
        <v>40228.562953236644</v>
      </c>
      <c r="H11" s="5">
        <f>SUMIFS(Imports_new!H$10:H$33,Imports_new!$A$10:$A$33,$A11)</f>
        <v>40508.554571666944</v>
      </c>
      <c r="I11" s="5">
        <f>SUMIFS(Imports_new!I$10:I$33,Imports_new!$A$10:$A$33,$A11)</f>
        <v>412834.63943543972</v>
      </c>
      <c r="J11" s="5">
        <f>SUMIFS(Imports_new!J$10:J$33,Imports_new!$A$10:$A$33,$A11)</f>
        <v>462313.15364552767</v>
      </c>
      <c r="K11" s="5">
        <f>SUMIFS(Imports_new!K$10:K$33,Imports_new!$A$10:$A$33,$A11)</f>
        <v>481831.51662228629</v>
      </c>
      <c r="L11" s="5">
        <f>SUMIFS(Imports_new!L$10:L$33,Imports_new!$A$10:$A$33,$A11)</f>
        <v>446414.20798901195</v>
      </c>
      <c r="M11" s="5">
        <f>SUMIFS(Imports_new!M$10:M$33,Imports_new!$A$10:$A$33,$A11)</f>
        <v>446414.20798901195</v>
      </c>
      <c r="N11" s="5">
        <f>SUMIFS(Imports_new!N$10:N$33,Imports_new!$A$10:$A$33,$A11)</f>
        <v>446414.20798901195</v>
      </c>
      <c r="O11" s="5">
        <f>SUMIFS(Imports_new!O$10:O$33,Imports_new!$A$10:$A$33,$A11)</f>
        <v>446414.20798901195</v>
      </c>
      <c r="P11" s="5">
        <f>SUMIFS(Imports_new!P$10:P$33,Imports_new!$A$10:$A$33,$A11)</f>
        <v>446414.20798901195</v>
      </c>
      <c r="Q11" s="5">
        <f>SUMIFS(Imports_new!Q$10:Q$33,Imports_new!$A$10:$A$33,$A11)</f>
        <v>446414.20798901195</v>
      </c>
      <c r="R11" s="5">
        <f>SUMIFS(Imports_new!R$10:R$33,Imports_new!$A$10:$A$33,$A11)</f>
        <v>446414.20798901195</v>
      </c>
      <c r="S11" s="5">
        <f>SUMIFS(Imports_new!S$10:S$33,Imports_new!$A$10:$A$33,$A11)</f>
        <v>446414.20798901195</v>
      </c>
      <c r="T11" s="5">
        <f>SUMIFS(Imports_new!T$10:T$33,Imports_new!$A$10:$A$33,$A11)</f>
        <v>446414.20798901195</v>
      </c>
      <c r="U11" s="5">
        <f>SUMIFS(Imports_new!U$10:U$33,Imports_new!$A$10:$A$33,$A11)</f>
        <v>446414.20798901195</v>
      </c>
      <c r="V11" s="5">
        <f>SUMIFS(Imports_new!V$10:V$33,Imports_new!$A$10:$A$33,$A11)</f>
        <v>446414.20798901195</v>
      </c>
      <c r="W11" s="5">
        <f>SUMIFS(Imports_new!W$10:W$33,Imports_new!$A$10:$A$33,$A11)</f>
        <v>446414.20798901195</v>
      </c>
      <c r="X11" s="5">
        <f>SUMIFS(Imports_new!X$10:X$33,Imports_new!$A$10:$A$33,$A11)</f>
        <v>446414.20798901195</v>
      </c>
      <c r="Y11" s="5">
        <f>SUMIFS(Imports_new!Y$10:Y$33,Imports_new!$A$10:$A$33,$A11)</f>
        <v>446414.20798901195</v>
      </c>
      <c r="Z11" s="5">
        <f>SUMIFS(Imports_new!Z$10:Z$33,Imports_new!$A$10:$A$33,$A11)</f>
        <v>446414.20798901195</v>
      </c>
      <c r="AA11" s="5">
        <f>SUMIFS(Imports_new!AA$10:AA$33,Imports_new!$A$10:$A$33,$A11)</f>
        <v>446414.20798901195</v>
      </c>
      <c r="AB11" s="5">
        <f>SUMIFS(Imports_new!AB$10:AB$33,Imports_new!$A$10:$A$33,$A11)</f>
        <v>446414.20798901195</v>
      </c>
      <c r="AC11" s="5">
        <f>SUMIFS(Imports_new!AC$10:AC$33,Imports_new!$A$10:$A$33,$A11)</f>
        <v>446414.20798901195</v>
      </c>
      <c r="AD11" s="5">
        <f>SUMIFS(Imports_new!AD$10:AD$33,Imports_new!$A$10:$A$33,$A11)</f>
        <v>446414.20798901195</v>
      </c>
      <c r="AE11" s="5">
        <f>SUMIFS(Imports_new!AE$10:AE$33,Imports_new!$A$10:$A$33,$A11)</f>
        <v>446414.20798901195</v>
      </c>
      <c r="AF11" s="5">
        <f>SUMIFS(Imports_new!AF$10:AF$33,Imports_new!$A$10:$A$33,$A11)</f>
        <v>446414.20798901195</v>
      </c>
    </row>
    <row r="12" spans="1:32">
      <c r="A12" s="2" t="s">
        <v>106</v>
      </c>
      <c r="B12" s="5">
        <f>SUMIFS(Imports_new!B$10:B$33,Imports_new!$A$10:$A$33,$A12)</f>
        <v>249869.47731973219</v>
      </c>
      <c r="C12" s="5">
        <f>SUMIFS(Imports_new!C$10:C$33,Imports_new!$A$10:$A$33,$A12)</f>
        <v>249869.47731973219</v>
      </c>
      <c r="D12" s="5">
        <f>SUMIFS(Imports_new!D$10:D$33,Imports_new!$A$10:$A$33,$A12)</f>
        <v>249869.47731973219</v>
      </c>
      <c r="E12" s="5">
        <f>SUMIFS(Imports_new!E$10:E$33,Imports_new!$A$10:$A$33,$A12)</f>
        <v>225260.40023680989</v>
      </c>
      <c r="F12" s="5">
        <f>SUMIFS(Imports_new!F$10:F$33,Imports_new!$A$10:$A$33,$A12)</f>
        <v>104753.22924169396</v>
      </c>
      <c r="G12" s="5">
        <f>SUMIFS(Imports_new!G$10:G$33,Imports_new!$A$10:$A$33,$A12)</f>
        <v>106174.84132738534</v>
      </c>
      <c r="H12" s="5">
        <f>SUMIFS(Imports_new!H$10:H$33,Imports_new!$A$10:$A$33,$A12)</f>
        <v>104970.21025925089</v>
      </c>
      <c r="I12" s="5">
        <f>SUMIFS(Imports_new!I$10:I$33,Imports_new!$A$10:$A$33,$A12)</f>
        <v>86547.033572008513</v>
      </c>
      <c r="J12" s="5">
        <f>SUMIFS(Imports_new!J$10:J$33,Imports_new!$A$10:$A$33,$A12)</f>
        <v>89266.280659452823</v>
      </c>
      <c r="K12" s="5">
        <f>SUMIFS(Imports_new!K$10:K$33,Imports_new!$A$10:$A$33,$A12)</f>
        <v>79742.705897999054</v>
      </c>
      <c r="L12" s="5">
        <f>SUMIFS(Imports_new!L$10:L$33,Imports_new!$A$10:$A$33,$A12)</f>
        <v>59962.455561720439</v>
      </c>
      <c r="M12" s="5">
        <f>SUMIFS(Imports_new!M$10:M$33,Imports_new!$A$10:$A$33,$A12)</f>
        <v>59962.455561720439</v>
      </c>
      <c r="N12" s="5">
        <f>SUMIFS(Imports_new!N$10:N$33,Imports_new!$A$10:$A$33,$A12)</f>
        <v>59962.455561720439</v>
      </c>
      <c r="O12" s="5">
        <f>SUMIFS(Imports_new!O$10:O$33,Imports_new!$A$10:$A$33,$A12)</f>
        <v>59962.455561720439</v>
      </c>
      <c r="P12" s="5">
        <f>SUMIFS(Imports_new!P$10:P$33,Imports_new!$A$10:$A$33,$A12)</f>
        <v>59962.455561720439</v>
      </c>
      <c r="Q12" s="5">
        <f>SUMIFS(Imports_new!Q$10:Q$33,Imports_new!$A$10:$A$33,$A12)</f>
        <v>59962.455561720439</v>
      </c>
      <c r="R12" s="5">
        <f>SUMIFS(Imports_new!R$10:R$33,Imports_new!$A$10:$A$33,$A12)</f>
        <v>59962.455561720439</v>
      </c>
      <c r="S12" s="5">
        <f>SUMIFS(Imports_new!S$10:S$33,Imports_new!$A$10:$A$33,$A12)</f>
        <v>59962.455561720439</v>
      </c>
      <c r="T12" s="5">
        <f>SUMIFS(Imports_new!T$10:T$33,Imports_new!$A$10:$A$33,$A12)</f>
        <v>59962.455561720439</v>
      </c>
      <c r="U12" s="5">
        <f>SUMIFS(Imports_new!U$10:U$33,Imports_new!$A$10:$A$33,$A12)</f>
        <v>59962.455561720439</v>
      </c>
      <c r="V12" s="5">
        <f>SUMIFS(Imports_new!V$10:V$33,Imports_new!$A$10:$A$33,$A12)</f>
        <v>59962.455561720439</v>
      </c>
      <c r="W12" s="5">
        <f>SUMIFS(Imports_new!W$10:W$33,Imports_new!$A$10:$A$33,$A12)</f>
        <v>59962.455561720439</v>
      </c>
      <c r="X12" s="5">
        <f>SUMIFS(Imports_new!X$10:X$33,Imports_new!$A$10:$A$33,$A12)</f>
        <v>59962.455561720439</v>
      </c>
      <c r="Y12" s="5">
        <f>SUMIFS(Imports_new!Y$10:Y$33,Imports_new!$A$10:$A$33,$A12)</f>
        <v>59962.455561720439</v>
      </c>
      <c r="Z12" s="5">
        <f>SUMIFS(Imports_new!Z$10:Z$33,Imports_new!$A$10:$A$33,$A12)</f>
        <v>59962.455561720439</v>
      </c>
      <c r="AA12" s="5">
        <f>SUMIFS(Imports_new!AA$10:AA$33,Imports_new!$A$10:$A$33,$A12)</f>
        <v>59962.455561720439</v>
      </c>
      <c r="AB12" s="5">
        <f>SUMIFS(Imports_new!AB$10:AB$33,Imports_new!$A$10:$A$33,$A12)</f>
        <v>59962.455561720439</v>
      </c>
      <c r="AC12" s="5">
        <f>SUMIFS(Imports_new!AC$10:AC$33,Imports_new!$A$10:$A$33,$A12)</f>
        <v>59962.455561720439</v>
      </c>
      <c r="AD12" s="5">
        <f>SUMIFS(Imports_new!AD$10:AD$33,Imports_new!$A$10:$A$33,$A12)</f>
        <v>59962.455561720439</v>
      </c>
      <c r="AE12" s="5">
        <f>SUMIFS(Imports_new!AE$10:AE$33,Imports_new!$A$10:$A$33,$A12)</f>
        <v>59962.455561720439</v>
      </c>
      <c r="AF12" s="5">
        <f>SUMIFS(Imports_new!AF$10:AF$33,Imports_new!$A$10:$A$33,$A12)</f>
        <v>59962.455561720439</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0</v>
      </c>
      <c r="C15" s="5">
        <f>SUMIFS(Imports_new!C$10:C$33,Imports_new!$A$10:$A$33,$A15)</f>
        <v>0</v>
      </c>
      <c r="D15" s="5">
        <f>SUMIFS(Imports_new!D$10:D$33,Imports_new!$A$10:$A$33,$A15)</f>
        <v>0</v>
      </c>
      <c r="E15" s="5">
        <f>SUMIFS(Imports_new!E$10:E$33,Imports_new!$A$10:$A$33,$A15)</f>
        <v>0</v>
      </c>
      <c r="F15" s="5">
        <f>SUMIFS(Imports_new!F$10:F$33,Imports_new!$A$10:$A$33,$A15)</f>
        <v>0</v>
      </c>
      <c r="G15" s="5">
        <f>SUMIFS(Imports_new!G$10:G$33,Imports_new!$A$10:$A$33,$A15)</f>
        <v>0</v>
      </c>
      <c r="H15" s="5">
        <f>SUMIFS(Imports_new!H$10:H$33,Imports_new!$A$10:$A$33,$A15)</f>
        <v>0</v>
      </c>
      <c r="I15" s="5">
        <f>SUMIFS(Imports_new!I$10:I$33,Imports_new!$A$10:$A$33,$A15)</f>
        <v>0</v>
      </c>
      <c r="J15" s="5">
        <f>SUMIFS(Imports_new!J$10:J$33,Imports_new!$A$10:$A$33,$A15)</f>
        <v>99501.539235250049</v>
      </c>
      <c r="K15" s="5">
        <f>SUMIFS(Imports_new!K$10:K$33,Imports_new!$A$10:$A$33,$A15)</f>
        <v>229945.09492715047</v>
      </c>
      <c r="L15" s="5">
        <f>SUMIFS(Imports_new!L$10:L$33,Imports_new!$A$10:$A$33,$A15)</f>
        <v>350690.45461590245</v>
      </c>
      <c r="M15" s="5">
        <f>SUMIFS(Imports_new!M$10:M$33,Imports_new!$A$10:$A$33,$A15)</f>
        <v>350690.45461590245</v>
      </c>
      <c r="N15" s="5">
        <f>SUMIFS(Imports_new!N$10:N$33,Imports_new!$A$10:$A$33,$A15)</f>
        <v>350690.45461590245</v>
      </c>
      <c r="O15" s="5">
        <f>SUMIFS(Imports_new!O$10:O$33,Imports_new!$A$10:$A$33,$A15)</f>
        <v>350690.45461590245</v>
      </c>
      <c r="P15" s="5">
        <f>SUMIFS(Imports_new!P$10:P$33,Imports_new!$A$10:$A$33,$A15)</f>
        <v>350690.45461590245</v>
      </c>
      <c r="Q15" s="5">
        <f>SUMIFS(Imports_new!Q$10:Q$33,Imports_new!$A$10:$A$33,$A15)</f>
        <v>350690.45461590245</v>
      </c>
      <c r="R15" s="5">
        <f>SUMIFS(Imports_new!R$10:R$33,Imports_new!$A$10:$A$33,$A15)</f>
        <v>350690.45461590245</v>
      </c>
      <c r="S15" s="5">
        <f>SUMIFS(Imports_new!S$10:S$33,Imports_new!$A$10:$A$33,$A15)</f>
        <v>350690.45461590245</v>
      </c>
      <c r="T15" s="5">
        <f>SUMIFS(Imports_new!T$10:T$33,Imports_new!$A$10:$A$33,$A15)</f>
        <v>350690.45461590245</v>
      </c>
      <c r="U15" s="5">
        <f>SUMIFS(Imports_new!U$10:U$33,Imports_new!$A$10:$A$33,$A15)</f>
        <v>350690.45461590245</v>
      </c>
      <c r="V15" s="5">
        <f>SUMIFS(Imports_new!V$10:V$33,Imports_new!$A$10:$A$33,$A15)</f>
        <v>350690.45461590245</v>
      </c>
      <c r="W15" s="5">
        <f>SUMIFS(Imports_new!W$10:W$33,Imports_new!$A$10:$A$33,$A15)</f>
        <v>350690.45461590245</v>
      </c>
      <c r="X15" s="5">
        <f>SUMIFS(Imports_new!X$10:X$33,Imports_new!$A$10:$A$33,$A15)</f>
        <v>350690.45461590245</v>
      </c>
      <c r="Y15" s="5">
        <f>SUMIFS(Imports_new!Y$10:Y$33,Imports_new!$A$10:$A$33,$A15)</f>
        <v>350690.45461590245</v>
      </c>
      <c r="Z15" s="5">
        <f>SUMIFS(Imports_new!Z$10:Z$33,Imports_new!$A$10:$A$33,$A15)</f>
        <v>350690.45461590245</v>
      </c>
      <c r="AA15" s="5">
        <f>SUMIFS(Imports_new!AA$10:AA$33,Imports_new!$A$10:$A$33,$A15)</f>
        <v>350690.45461590245</v>
      </c>
      <c r="AB15" s="5">
        <f>SUMIFS(Imports_new!AB$10:AB$33,Imports_new!$A$10:$A$33,$A15)</f>
        <v>350690.45461590245</v>
      </c>
      <c r="AC15" s="5">
        <f>SUMIFS(Imports_new!AC$10:AC$33,Imports_new!$A$10:$A$33,$A15)</f>
        <v>350690.45461590245</v>
      </c>
      <c r="AD15" s="5">
        <f>SUMIFS(Imports_new!AD$10:AD$33,Imports_new!$A$10:$A$33,$A15)</f>
        <v>350690.45461590245</v>
      </c>
      <c r="AE15" s="5">
        <f>SUMIFS(Imports_new!AE$10:AE$33,Imports_new!$A$10:$A$33,$A15)</f>
        <v>350690.45461590245</v>
      </c>
      <c r="AF15" s="5">
        <f>SUMIFS(Imports_new!AF$10:AF$33,Imports_new!$A$10:$A$33,$A15)</f>
        <v>350690.45461590245</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21446326</v>
      </c>
      <c r="C2">
        <f>exports!E2</f>
        <v>21446326</v>
      </c>
      <c r="D2">
        <f>exports!F2</f>
        <v>21446326</v>
      </c>
      <c r="E2">
        <f>exports!G2</f>
        <v>21446326</v>
      </c>
      <c r="F2">
        <f>exports!H2</f>
        <v>21446326</v>
      </c>
      <c r="G2">
        <f>exports!I2</f>
        <v>21446326</v>
      </c>
      <c r="H2">
        <f>exports!J2</f>
        <v>21446326</v>
      </c>
      <c r="I2">
        <f>exports!K2</f>
        <v>21446326</v>
      </c>
      <c r="J2">
        <f>exports!L2</f>
        <v>21446326</v>
      </c>
      <c r="K2">
        <f>exports!M2</f>
        <v>21446326</v>
      </c>
      <c r="L2">
        <f>exports!N2</f>
        <v>21446326</v>
      </c>
      <c r="M2">
        <f>exports!O2</f>
        <v>21446326</v>
      </c>
      <c r="N2">
        <f>exports!P2</f>
        <v>21446326</v>
      </c>
      <c r="O2">
        <f>exports!Q2</f>
        <v>21446326</v>
      </c>
      <c r="P2">
        <f>exports!R2</f>
        <v>21446326</v>
      </c>
      <c r="Q2">
        <f>exports!S2</f>
        <v>21446326</v>
      </c>
      <c r="R2">
        <f>exports!T2</f>
        <v>21446326</v>
      </c>
      <c r="S2">
        <f>exports!U2</f>
        <v>21446326</v>
      </c>
      <c r="T2">
        <f>exports!V2</f>
        <v>21446326</v>
      </c>
      <c r="U2">
        <f>exports!W2</f>
        <v>21446326</v>
      </c>
      <c r="V2">
        <f>exports!X2</f>
        <v>21446326</v>
      </c>
      <c r="W2">
        <f>exports!Y2</f>
        <v>21446326</v>
      </c>
      <c r="X2">
        <f>exports!Z2</f>
        <v>21446326</v>
      </c>
      <c r="Y2">
        <f>exports!AA2</f>
        <v>21446326</v>
      </c>
      <c r="Z2">
        <f>exports!AB2</f>
        <v>21446326</v>
      </c>
      <c r="AA2">
        <f>exports!AC2</f>
        <v>21446326</v>
      </c>
      <c r="AB2">
        <f>exports!AD2</f>
        <v>21446326</v>
      </c>
      <c r="AC2">
        <f>exports!AE2</f>
        <v>21446326</v>
      </c>
      <c r="AD2">
        <f>exports!AF2</f>
        <v>21446326</v>
      </c>
      <c r="AE2">
        <f>exports!AG2</f>
        <v>21446326</v>
      </c>
      <c r="AF2">
        <f>exports!AH2</f>
        <v>21446326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41.693134737883021</v>
      </c>
      <c r="C2" s="12">
        <f>SUMIFS('State Generation Costs Calcs'!C105:C155,'State Generation Costs Calcs'!$A$105:$A$155,About!$B$2)*About!$A$67</f>
        <v>40.880083146389545</v>
      </c>
      <c r="D2" s="12">
        <f>SUMIFS('State Generation Costs Calcs'!D105:D155,'State Generation Costs Calcs'!$A$105:$A$155,About!$B$2)*About!$A$67</f>
        <v>40.120699368014954</v>
      </c>
      <c r="E2" s="12">
        <f>SUMIFS('State Generation Costs Calcs'!E105:E155,'State Generation Costs Calcs'!$A$105:$A$155,About!$B$2)*About!$A$67</f>
        <v>39.496207415739313</v>
      </c>
      <c r="F2" s="12">
        <f>SUMIFS('State Generation Costs Calcs'!F105:F155,'State Generation Costs Calcs'!$A$105:$A$155,About!$B$2)*About!$A$67</f>
        <v>39.324811894347285</v>
      </c>
      <c r="G2" s="12">
        <f>SUMIFS('State Generation Costs Calcs'!G105:G155,'State Generation Costs Calcs'!$A$105:$A$155,About!$B$2)*About!$A$67</f>
        <v>39.378879514626313</v>
      </c>
      <c r="H2" s="12">
        <f>SUMIFS('State Generation Costs Calcs'!H105:H155,'State Generation Costs Calcs'!$A$105:$A$155,About!$B$2)*About!$A$67</f>
        <v>39.752734024094622</v>
      </c>
      <c r="I2" s="12">
        <f>SUMIFS('State Generation Costs Calcs'!I105:I155,'State Generation Costs Calcs'!$A$105:$A$155,About!$B$2)*About!$A$67</f>
        <v>40.091240894993639</v>
      </c>
      <c r="J2" s="12">
        <f>SUMIFS('State Generation Costs Calcs'!J105:J155,'State Generation Costs Calcs'!$A$105:$A$155,About!$B$2)*About!$A$67</f>
        <v>39.911450760563298</v>
      </c>
      <c r="K2" s="12">
        <f>SUMIFS('State Generation Costs Calcs'!K105:K155,'State Generation Costs Calcs'!$A$105:$A$155,About!$B$2)*About!$A$67</f>
        <v>39.386982007562715</v>
      </c>
      <c r="L2" s="12">
        <f>SUMIFS('State Generation Costs Calcs'!L105:L155,'State Generation Costs Calcs'!$A$105:$A$155,About!$B$2)*About!$A$67</f>
        <v>38.784959634233537</v>
      </c>
      <c r="M2" s="12">
        <f>SUMIFS('State Generation Costs Calcs'!M105:M155,'State Generation Costs Calcs'!$A$105:$A$155,About!$B$2)*About!$A$67</f>
        <v>38.256461426458088</v>
      </c>
      <c r="N2" s="12">
        <f>SUMIFS('State Generation Costs Calcs'!N105:N155,'State Generation Costs Calcs'!$A$105:$A$155,About!$B$2)*About!$A$67</f>
        <v>37.696903198574113</v>
      </c>
      <c r="O2" s="12">
        <f>SUMIFS('State Generation Costs Calcs'!O105:O155,'State Generation Costs Calcs'!$A$105:$A$155,About!$B$2)*About!$A$67</f>
        <v>37.401963751026791</v>
      </c>
      <c r="P2" s="12">
        <f>SUMIFS('State Generation Costs Calcs'!P105:P155,'State Generation Costs Calcs'!$A$105:$A$155,About!$B$2)*About!$A$67</f>
        <v>37.328584205118304</v>
      </c>
      <c r="Q2" s="12">
        <f>SUMIFS('State Generation Costs Calcs'!Q105:Q155,'State Generation Costs Calcs'!$A$105:$A$155,About!$B$2)*About!$A$67</f>
        <v>36.991275989631887</v>
      </c>
      <c r="R2" s="12">
        <f>SUMIFS('State Generation Costs Calcs'!R105:R155,'State Generation Costs Calcs'!$A$105:$A$155,About!$B$2)*About!$A$67</f>
        <v>36.582277737019453</v>
      </c>
      <c r="S2" s="12">
        <f>SUMIFS('State Generation Costs Calcs'!S105:S155,'State Generation Costs Calcs'!$A$105:$A$155,About!$B$2)*About!$A$67</f>
        <v>36.291514163686571</v>
      </c>
      <c r="T2" s="12">
        <f>SUMIFS('State Generation Costs Calcs'!T105:T155,'State Generation Costs Calcs'!$A$105:$A$155,About!$B$2)*About!$A$67</f>
        <v>36.171219302508995</v>
      </c>
      <c r="U2" s="12">
        <f>SUMIFS('State Generation Costs Calcs'!U105:U155,'State Generation Costs Calcs'!$A$105:$A$155,About!$B$2)*About!$A$67</f>
        <v>36.071518993564318</v>
      </c>
      <c r="V2" s="12">
        <f>SUMIFS('State Generation Costs Calcs'!V105:V155,'State Generation Costs Calcs'!$A$105:$A$155,About!$B$2)*About!$A$67</f>
        <v>35.691211418698757</v>
      </c>
      <c r="W2" s="12">
        <f>SUMIFS('State Generation Costs Calcs'!W105:W155,'State Generation Costs Calcs'!$A$105:$A$155,About!$B$2)*About!$A$67</f>
        <v>35.342582650635407</v>
      </c>
      <c r="X2" s="12">
        <f>SUMIFS('State Generation Costs Calcs'!X105:X155,'State Generation Costs Calcs'!$A$105:$A$155,About!$B$2)*About!$A$67</f>
        <v>35.144987664955124</v>
      </c>
      <c r="Y2" s="12">
        <f>SUMIFS('State Generation Costs Calcs'!Y105:Y155,'State Generation Costs Calcs'!$A$105:$A$155,About!$B$2)*About!$A$67</f>
        <v>34.923127892351737</v>
      </c>
      <c r="Z2" s="12">
        <f>SUMIFS('State Generation Costs Calcs'!Z105:Z155,'State Generation Costs Calcs'!$A$105:$A$155,About!$B$2)*About!$A$67</f>
        <v>34.793635271212125</v>
      </c>
      <c r="AA2" s="12">
        <f>SUMIFS('State Generation Costs Calcs'!AA105:AA155,'State Generation Costs Calcs'!$A$105:$A$155,About!$B$2)*About!$A$67</f>
        <v>34.700658129000459</v>
      </c>
      <c r="AB2" s="12">
        <f>SUMIFS('State Generation Costs Calcs'!AB105:AB155,'State Generation Costs Calcs'!$A$105:$A$155,About!$B$2)*About!$A$67</f>
        <v>34.560410330937344</v>
      </c>
      <c r="AC2" s="12">
        <f>SUMIFS('State Generation Costs Calcs'!AC105:AC155,'State Generation Costs Calcs'!$A$105:$A$155,About!$B$2)*About!$A$67</f>
        <v>34.563972860496882</v>
      </c>
      <c r="AD2" s="12">
        <f>SUMIFS('State Generation Costs Calcs'!AD105:AD155,'State Generation Costs Calcs'!$A$105:$A$155,About!$B$2)*About!$A$67</f>
        <v>34.598374853833263</v>
      </c>
      <c r="AE2" s="12">
        <f>SUMIFS('State Generation Costs Calcs'!AE105:AE155,'State Generation Costs Calcs'!$A$105:$A$155,About!$B$2)*About!$A$67</f>
        <v>34.55747194602457</v>
      </c>
      <c r="AF2" s="12">
        <f>SUMIFS('State Generation Costs Calcs'!AF105:AF155,'State Generation Costs Calcs'!$A$105:$A$155,About!$B$2)*About!$A$67</f>
        <v>34.538195373142095</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41.693134737883021</v>
      </c>
      <c r="C2" s="12">
        <f>SUMIFS('State Generation Costs Calcs'!C105:C155,'State Generation Costs Calcs'!$A$105:$A$155,About!$B$2)*About!$A$67</f>
        <v>40.880083146389545</v>
      </c>
      <c r="D2" s="12">
        <f>SUMIFS('State Generation Costs Calcs'!D105:D155,'State Generation Costs Calcs'!$A$105:$A$155,About!$B$2)*About!$A$67</f>
        <v>40.120699368014954</v>
      </c>
      <c r="E2" s="12">
        <f>SUMIFS('State Generation Costs Calcs'!E105:E155,'State Generation Costs Calcs'!$A$105:$A$155,About!$B$2)*About!$A$67</f>
        <v>39.496207415739313</v>
      </c>
      <c r="F2" s="12">
        <f>SUMIFS('State Generation Costs Calcs'!F105:F155,'State Generation Costs Calcs'!$A$105:$A$155,About!$B$2)*About!$A$67</f>
        <v>39.324811894347285</v>
      </c>
      <c r="G2" s="12">
        <f>SUMIFS('State Generation Costs Calcs'!G105:G155,'State Generation Costs Calcs'!$A$105:$A$155,About!$B$2)*About!$A$67</f>
        <v>39.378879514626313</v>
      </c>
      <c r="H2" s="12">
        <f>SUMIFS('State Generation Costs Calcs'!H105:H155,'State Generation Costs Calcs'!$A$105:$A$155,About!$B$2)*About!$A$67</f>
        <v>39.752734024094622</v>
      </c>
      <c r="I2" s="12">
        <f>SUMIFS('State Generation Costs Calcs'!I105:I155,'State Generation Costs Calcs'!$A$105:$A$155,About!$B$2)*About!$A$67</f>
        <v>40.091240894993639</v>
      </c>
      <c r="J2" s="12">
        <f>SUMIFS('State Generation Costs Calcs'!J105:J155,'State Generation Costs Calcs'!$A$105:$A$155,About!$B$2)*About!$A$67</f>
        <v>39.911450760563298</v>
      </c>
      <c r="K2" s="12">
        <f>SUMIFS('State Generation Costs Calcs'!K105:K155,'State Generation Costs Calcs'!$A$105:$A$155,About!$B$2)*About!$A$67</f>
        <v>39.386982007562715</v>
      </c>
      <c r="L2" s="12">
        <f>SUMIFS('State Generation Costs Calcs'!L105:L155,'State Generation Costs Calcs'!$A$105:$A$155,About!$B$2)*About!$A$67</f>
        <v>38.784959634233537</v>
      </c>
      <c r="M2" s="12">
        <f>SUMIFS('State Generation Costs Calcs'!M105:M155,'State Generation Costs Calcs'!$A$105:$A$155,About!$B$2)*About!$A$67</f>
        <v>38.256461426458088</v>
      </c>
      <c r="N2" s="12">
        <f>SUMIFS('State Generation Costs Calcs'!N105:N155,'State Generation Costs Calcs'!$A$105:$A$155,About!$B$2)*About!$A$67</f>
        <v>37.696903198574113</v>
      </c>
      <c r="O2" s="12">
        <f>SUMIFS('State Generation Costs Calcs'!O105:O155,'State Generation Costs Calcs'!$A$105:$A$155,About!$B$2)*About!$A$67</f>
        <v>37.401963751026791</v>
      </c>
      <c r="P2" s="12">
        <f>SUMIFS('State Generation Costs Calcs'!P105:P155,'State Generation Costs Calcs'!$A$105:$A$155,About!$B$2)*About!$A$67</f>
        <v>37.328584205118304</v>
      </c>
      <c r="Q2" s="12">
        <f>SUMIFS('State Generation Costs Calcs'!Q105:Q155,'State Generation Costs Calcs'!$A$105:$A$155,About!$B$2)*About!$A$67</f>
        <v>36.991275989631887</v>
      </c>
      <c r="R2" s="12">
        <f>SUMIFS('State Generation Costs Calcs'!R105:R155,'State Generation Costs Calcs'!$A$105:$A$155,About!$B$2)*About!$A$67</f>
        <v>36.582277737019453</v>
      </c>
      <c r="S2" s="12">
        <f>SUMIFS('State Generation Costs Calcs'!S105:S155,'State Generation Costs Calcs'!$A$105:$A$155,About!$B$2)*About!$A$67</f>
        <v>36.291514163686571</v>
      </c>
      <c r="T2" s="12">
        <f>SUMIFS('State Generation Costs Calcs'!T105:T155,'State Generation Costs Calcs'!$A$105:$A$155,About!$B$2)*About!$A$67</f>
        <v>36.171219302508995</v>
      </c>
      <c r="U2" s="12">
        <f>SUMIFS('State Generation Costs Calcs'!U105:U155,'State Generation Costs Calcs'!$A$105:$A$155,About!$B$2)*About!$A$67</f>
        <v>36.071518993564318</v>
      </c>
      <c r="V2" s="12">
        <f>SUMIFS('State Generation Costs Calcs'!V105:V155,'State Generation Costs Calcs'!$A$105:$A$155,About!$B$2)*About!$A$67</f>
        <v>35.691211418698757</v>
      </c>
      <c r="W2" s="12">
        <f>SUMIFS('State Generation Costs Calcs'!W105:W155,'State Generation Costs Calcs'!$A$105:$A$155,About!$B$2)*About!$A$67</f>
        <v>35.342582650635407</v>
      </c>
      <c r="X2" s="12">
        <f>SUMIFS('State Generation Costs Calcs'!X105:X155,'State Generation Costs Calcs'!$A$105:$A$155,About!$B$2)*About!$A$67</f>
        <v>35.144987664955124</v>
      </c>
      <c r="Y2" s="12">
        <f>SUMIFS('State Generation Costs Calcs'!Y105:Y155,'State Generation Costs Calcs'!$A$105:$A$155,About!$B$2)*About!$A$67</f>
        <v>34.923127892351737</v>
      </c>
      <c r="Z2" s="12">
        <f>SUMIFS('State Generation Costs Calcs'!Z105:Z155,'State Generation Costs Calcs'!$A$105:$A$155,About!$B$2)*About!$A$67</f>
        <v>34.793635271212125</v>
      </c>
      <c r="AA2" s="12">
        <f>SUMIFS('State Generation Costs Calcs'!AA105:AA155,'State Generation Costs Calcs'!$A$105:$A$155,About!$B$2)*About!$A$67</f>
        <v>34.700658129000459</v>
      </c>
      <c r="AB2" s="12">
        <f>SUMIFS('State Generation Costs Calcs'!AB105:AB155,'State Generation Costs Calcs'!$A$105:$A$155,About!$B$2)*About!$A$67</f>
        <v>34.560410330937344</v>
      </c>
      <c r="AC2" s="12">
        <f>SUMIFS('State Generation Costs Calcs'!AC105:AC155,'State Generation Costs Calcs'!$A$105:$A$155,About!$B$2)*About!$A$67</f>
        <v>34.563972860496882</v>
      </c>
      <c r="AD2" s="12">
        <f>SUMIFS('State Generation Costs Calcs'!AD105:AD155,'State Generation Costs Calcs'!$A$105:$A$155,About!$B$2)*About!$A$67</f>
        <v>34.598374853833263</v>
      </c>
      <c r="AE2" s="12">
        <f>SUMIFS('State Generation Costs Calcs'!AE105:AE155,'State Generation Costs Calcs'!$A$105:$A$155,About!$B$2)*About!$A$67</f>
        <v>34.55747194602457</v>
      </c>
      <c r="AF2" s="12">
        <f>SUMIFS('State Generation Costs Calcs'!AF105:AF155,'State Generation Costs Calcs'!$A$105:$A$155,About!$B$2)*About!$A$67</f>
        <v>34.538195373142095</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2024-01-10T18:42:27Z</dcterms:modified>
</cp:coreProperties>
</file>