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FB7A0EC1-92B4-4538-AAC0-908B747C4FCD}"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L14" i="23" a="1"/>
  <c r="L14" i="23" s="1"/>
  <c r="J18" i="19" s="1"/>
  <c r="G39" i="26"/>
  <c r="O39" i="26" s="1"/>
  <c r="P39" i="26" s="1"/>
  <c r="G49" i="26"/>
  <c r="G10" i="26"/>
  <c r="J10" i="26" s="1"/>
  <c r="K10" i="26" s="1"/>
  <c r="B3" i="25"/>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4" i="28" s="1"/>
  <c r="AF8" i="28"/>
  <c r="P9" i="28"/>
  <c r="P10" i="28"/>
  <c r="P22" i="28"/>
  <c r="Z23" i="28"/>
  <c r="P24" i="28"/>
  <c r="N42" i="28"/>
  <c r="M43" i="28"/>
  <c r="O44" i="28"/>
  <c r="F3" i="24"/>
  <c r="K5" i="23" s="1"/>
  <c r="L5" i="23" s="1"/>
  <c r="J30" i="19" s="1"/>
  <c r="AL3" i="24"/>
  <c r="O24" i="26"/>
  <c r="P24" i="26" s="1"/>
  <c r="Y4" i="28"/>
  <c r="I5" i="28"/>
  <c r="Q5" i="28"/>
  <c r="I9" i="28"/>
  <c r="Q9" i="28"/>
  <c r="Y9" i="28"/>
  <c r="V13" i="28"/>
  <c r="AH13" i="28"/>
  <c r="R14" i="28"/>
  <c r="AE23" i="28"/>
  <c r="R24" i="28"/>
  <c r="H25" i="28"/>
  <c r="P35" i="28"/>
  <c r="N36" i="28"/>
  <c r="M37" i="28"/>
  <c r="T58" i="28"/>
  <c r="X61" i="28"/>
  <c r="M3" i="24"/>
  <c r="AS3" i="24"/>
  <c r="AH84" i="28"/>
  <c r="Z84" i="28"/>
  <c r="R84" i="28"/>
  <c r="AH80" i="28"/>
  <c r="Z80" i="28"/>
  <c r="R80" i="28"/>
  <c r="Z78" i="28"/>
  <c r="AH76" i="28"/>
  <c r="Z76" i="28"/>
  <c r="R76" i="28"/>
  <c r="Z74" i="28"/>
  <c r="AH72" i="28"/>
  <c r="Z72" i="28"/>
  <c r="R72" i="28"/>
  <c r="Z70" i="28"/>
  <c r="AH68" i="28"/>
  <c r="Z68" i="28"/>
  <c r="R68" i="28"/>
  <c r="AG87" i="28"/>
  <c r="I86" i="28"/>
  <c r="AG85" i="28"/>
  <c r="AF87" i="28"/>
  <c r="H86" i="28"/>
  <c r="W86" i="28"/>
  <c r="O86" i="28"/>
  <c r="G86" i="28"/>
  <c r="O84" i="28"/>
  <c r="W82" i="28"/>
  <c r="O82" i="28"/>
  <c r="G82" i="28"/>
  <c r="W80" i="28"/>
  <c r="O80" i="28"/>
  <c r="W78" i="28"/>
  <c r="O78" i="28"/>
  <c r="G78" i="28"/>
  <c r="W76" i="28"/>
  <c r="O76" i="28"/>
  <c r="W74" i="28"/>
  <c r="O74" i="28"/>
  <c r="G74" i="28"/>
  <c r="W72" i="28"/>
  <c r="O72" i="28"/>
  <c r="W70" i="28"/>
  <c r="O70" i="28"/>
  <c r="G70" i="28"/>
  <c r="W68" i="28"/>
  <c r="O68" i="28"/>
  <c r="AD87" i="28"/>
  <c r="V87" i="28"/>
  <c r="N87" i="28"/>
  <c r="AD85" i="28"/>
  <c r="V85" i="28"/>
  <c r="AD83" i="28"/>
  <c r="V83" i="28"/>
  <c r="N83" i="28"/>
  <c r="AD81" i="28"/>
  <c r="V81" i="28"/>
  <c r="AD79" i="28"/>
  <c r="V79" i="28"/>
  <c r="N79" i="28"/>
  <c r="AD77" i="28"/>
  <c r="V77" i="28"/>
  <c r="AD75" i="28"/>
  <c r="V75" i="28"/>
  <c r="N75" i="28"/>
  <c r="AD73" i="28"/>
  <c r="V73" i="28"/>
  <c r="AD71" i="28"/>
  <c r="V71" i="28"/>
  <c r="N71" i="28"/>
  <c r="AD69" i="28"/>
  <c r="V69" i="28"/>
  <c r="AD67" i="28"/>
  <c r="V67" i="28"/>
  <c r="N67" i="28"/>
  <c r="E87" i="28"/>
  <c r="AC86" i="28"/>
  <c r="E85" i="28"/>
  <c r="AC84" i="28"/>
  <c r="U84" i="28"/>
  <c r="E83" i="28"/>
  <c r="AC82" i="28"/>
  <c r="E81" i="28"/>
  <c r="AC80" i="28"/>
  <c r="U80" i="28"/>
  <c r="E79" i="28"/>
  <c r="AC78" i="28"/>
  <c r="E77" i="28"/>
  <c r="AC76" i="28"/>
  <c r="U76" i="28"/>
  <c r="E75" i="28"/>
  <c r="AC74" i="28"/>
  <c r="E73" i="28"/>
  <c r="AC72" i="28"/>
  <c r="U72" i="28"/>
  <c r="E71" i="28"/>
  <c r="AC70" i="28"/>
  <c r="E69" i="28"/>
  <c r="AC68" i="28"/>
  <c r="U68" i="28"/>
  <c r="E67" i="28"/>
  <c r="AC66" i="28"/>
  <c r="T87" i="28"/>
  <c r="L86" i="28"/>
  <c r="D86" i="28"/>
  <c r="AB85" i="28"/>
  <c r="L84" i="28"/>
  <c r="D84" i="28"/>
  <c r="T83" i="28"/>
  <c r="L83" i="28"/>
  <c r="L82" i="28"/>
  <c r="D82" i="28"/>
  <c r="T81" i="28"/>
  <c r="L81" i="28"/>
  <c r="D80" i="28"/>
  <c r="AB79" i="28"/>
  <c r="T79" i="28"/>
  <c r="L79" i="28"/>
  <c r="D78" i="28"/>
  <c r="AB77" i="28"/>
  <c r="L77" i="28"/>
  <c r="L76" i="28"/>
  <c r="D76" i="28"/>
  <c r="AB75" i="28"/>
  <c r="L75" i="28"/>
  <c r="L74" i="28"/>
  <c r="AB73" i="28"/>
  <c r="T73" i="28"/>
  <c r="L73" i="28"/>
  <c r="L72" i="28"/>
  <c r="AB71" i="28"/>
  <c r="T71" i="28"/>
  <c r="L70" i="28"/>
  <c r="D70" i="28"/>
  <c r="AB69" i="28"/>
  <c r="T69" i="28"/>
  <c r="D69" i="28"/>
  <c r="L68" i="28"/>
  <c r="AB67" i="28"/>
  <c r="T67" i="28"/>
  <c r="L67" i="28"/>
  <c r="D67" i="28"/>
  <c r="H85" i="28"/>
  <c r="Q84" i="28"/>
  <c r="H83" i="28"/>
  <c r="Q82" i="28"/>
  <c r="Q80" i="28"/>
  <c r="AA79" i="28"/>
  <c r="Q78" i="28"/>
  <c r="AA77" i="28"/>
  <c r="H75" i="28"/>
  <c r="Q74" i="28"/>
  <c r="AA73" i="28"/>
  <c r="H73" i="28"/>
  <c r="AA71" i="28"/>
  <c r="AA69" i="28"/>
  <c r="Q68" i="28"/>
  <c r="AA67" i="28"/>
  <c r="H67" i="28"/>
  <c r="W66" i="28"/>
  <c r="W65" i="28"/>
  <c r="O65" i="28"/>
  <c r="Y85" i="28"/>
  <c r="C85" i="28"/>
  <c r="C83" i="28"/>
  <c r="P82" i="28"/>
  <c r="C81" i="28"/>
  <c r="P80" i="28"/>
  <c r="Y77" i="28"/>
  <c r="C77" i="28"/>
  <c r="P76" i="28"/>
  <c r="Y75" i="28"/>
  <c r="P74" i="28"/>
  <c r="P72" i="28"/>
  <c r="C71" i="28"/>
  <c r="P70" i="28"/>
  <c r="Y69" i="28"/>
  <c r="C69" i="28"/>
  <c r="V66" i="28"/>
  <c r="N66" i="28"/>
  <c r="AD65" i="28"/>
  <c r="K87" i="28"/>
  <c r="K84" i="28"/>
  <c r="X83" i="28"/>
  <c r="K82" i="28"/>
  <c r="X81" i="28"/>
  <c r="AG80" i="28"/>
  <c r="AG78" i="28"/>
  <c r="K78" i="28"/>
  <c r="X77" i="28"/>
  <c r="AG76" i="28"/>
  <c r="X75" i="28"/>
  <c r="X73" i="28"/>
  <c r="AG72" i="28"/>
  <c r="K72" i="28"/>
  <c r="X71" i="28"/>
  <c r="AG70" i="28"/>
  <c r="K70" i="28"/>
  <c r="AG68" i="28"/>
  <c r="K68" i="28"/>
  <c r="X67" i="28"/>
  <c r="AG66" i="28"/>
  <c r="U66" i="28"/>
  <c r="M66" i="28"/>
  <c r="E66" i="28"/>
  <c r="S85" i="28"/>
  <c r="AF84" i="28"/>
  <c r="I84" i="28"/>
  <c r="S83" i="28"/>
  <c r="AF82" i="28"/>
  <c r="I82" i="28"/>
  <c r="S81" i="28"/>
  <c r="I80" i="28"/>
  <c r="S79" i="28"/>
  <c r="AF78" i="28"/>
  <c r="I78" i="28"/>
  <c r="S77" i="28"/>
  <c r="AF76" i="28"/>
  <c r="I76" i="28"/>
  <c r="AF74" i="28"/>
  <c r="I74" i="28"/>
  <c r="S73" i="28"/>
  <c r="AF72" i="28"/>
  <c r="I72" i="28"/>
  <c r="S71" i="28"/>
  <c r="AF70" i="28"/>
  <c r="S69" i="28"/>
  <c r="AF68" i="28"/>
  <c r="I68" i="28"/>
  <c r="S67" i="28"/>
  <c r="AF66" i="28"/>
  <c r="T66" i="28"/>
  <c r="L66" i="28"/>
  <c r="AB65" i="28"/>
  <c r="T65" i="28"/>
  <c r="AA86" i="28"/>
  <c r="Q85" i="28"/>
  <c r="AA84" i="28"/>
  <c r="H84" i="28"/>
  <c r="Q83" i="28"/>
  <c r="H82" i="28"/>
  <c r="Q81" i="28"/>
  <c r="AA80" i="28"/>
  <c r="H80" i="28"/>
  <c r="Q79" i="28"/>
  <c r="AA78" i="28"/>
  <c r="H78" i="28"/>
  <c r="AA76" i="28"/>
  <c r="H76" i="28"/>
  <c r="Q75" i="28"/>
  <c r="AA74" i="28"/>
  <c r="H74" i="28"/>
  <c r="Q73" i="28"/>
  <c r="AA72" i="28"/>
  <c r="Q71" i="28"/>
  <c r="AA70" i="28"/>
  <c r="H70" i="28"/>
  <c r="Q69" i="28"/>
  <c r="AA68" i="28"/>
  <c r="H68" i="28"/>
  <c r="Q67" i="28"/>
  <c r="S66" i="28"/>
  <c r="K66" i="28"/>
  <c r="C66" i="28"/>
  <c r="AA65" i="28"/>
  <c r="S65" i="28"/>
  <c r="K65" i="28"/>
  <c r="C65"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70" i="28" l="1"/>
  <c r="M74" i="28"/>
  <c r="M78" i="28"/>
  <c r="M82" i="28"/>
  <c r="M86" i="28"/>
  <c r="F69" i="28"/>
  <c r="F73" i="28"/>
  <c r="F77" i="28"/>
  <c r="F81" i="28"/>
  <c r="F85" i="28"/>
  <c r="AE67" i="28"/>
  <c r="AE71" i="28"/>
  <c r="AE75" i="28"/>
  <c r="AE79" i="28"/>
  <c r="AE83" i="28"/>
  <c r="AE87" i="28"/>
  <c r="Q87" i="28"/>
  <c r="J70" i="28"/>
  <c r="J74" i="28"/>
  <c r="J78" i="28"/>
  <c r="J82" i="28"/>
  <c r="J86" i="28"/>
  <c r="AB46" i="28"/>
  <c r="H31" i="28"/>
  <c r="R20" i="28"/>
  <c r="AG11" i="28"/>
  <c r="AG7" i="28"/>
  <c r="H41" i="28"/>
  <c r="Z21" i="28"/>
  <c r="X8" i="28"/>
  <c r="F66" i="28"/>
  <c r="Y71" i="28"/>
  <c r="Y79" i="28"/>
  <c r="S87" i="28"/>
  <c r="H69" i="28"/>
  <c r="H77" i="28"/>
  <c r="AA83" i="28"/>
  <c r="D68" i="28"/>
  <c r="L71" i="28"/>
  <c r="D74" i="28"/>
  <c r="T77" i="28"/>
  <c r="L80" i="28"/>
  <c r="AB83" i="28"/>
  <c r="AB87" i="28"/>
  <c r="U70" i="28"/>
  <c r="U74" i="28"/>
  <c r="U78" i="28"/>
  <c r="U82" i="28"/>
  <c r="U86" i="28"/>
  <c r="N69" i="28"/>
  <c r="N73" i="28"/>
  <c r="N77" i="28"/>
  <c r="N81" i="28"/>
  <c r="N85" i="28"/>
  <c r="G68" i="28"/>
  <c r="G72" i="28"/>
  <c r="G76" i="28"/>
  <c r="G80" i="28"/>
  <c r="G84" i="28"/>
  <c r="AF85" i="28"/>
  <c r="Y87" i="28"/>
  <c r="R70" i="28"/>
  <c r="R74" i="28"/>
  <c r="R78" i="28"/>
  <c r="R82" i="28"/>
  <c r="R86" i="28"/>
  <c r="V45" i="28"/>
  <c r="R30" i="28"/>
  <c r="AE19" i="28"/>
  <c r="Y11" i="28"/>
  <c r="Y7" i="28"/>
  <c r="W33" i="28"/>
  <c r="Z15" i="28"/>
  <c r="H6" i="28"/>
  <c r="N13" i="23"/>
  <c r="Z82" i="28"/>
  <c r="Z86" i="28"/>
  <c r="T44" i="28"/>
  <c r="AE29" i="28"/>
  <c r="H19" i="28"/>
  <c r="Q11" i="28"/>
  <c r="Q7" i="28"/>
  <c r="X32" i="28"/>
  <c r="AF13" i="28"/>
  <c r="P5" i="28"/>
  <c r="W84" i="28"/>
  <c r="P86" i="28"/>
  <c r="AH66" i="28"/>
  <c r="AH70" i="28"/>
  <c r="AH74" i="28"/>
  <c r="AH78" i="28"/>
  <c r="AH82" i="28"/>
  <c r="AH86" i="28"/>
  <c r="U43" i="28"/>
  <c r="H29" i="28"/>
  <c r="R18" i="28"/>
  <c r="I11" i="28"/>
  <c r="I7" i="28"/>
  <c r="M61" i="28"/>
  <c r="AB31" i="28"/>
  <c r="S13" i="28"/>
  <c r="AF4" i="28"/>
  <c r="AA64" i="28"/>
  <c r="AA66" i="28"/>
  <c r="H72" i="28"/>
  <c r="Q77" i="28"/>
  <c r="AA82" i="28"/>
  <c r="D66" i="28"/>
  <c r="I70" i="28"/>
  <c r="S75" i="28"/>
  <c r="AF80" i="28"/>
  <c r="C87" i="28"/>
  <c r="X69" i="28"/>
  <c r="K76" i="28"/>
  <c r="AG82" i="28"/>
  <c r="C67" i="28"/>
  <c r="C75" i="28"/>
  <c r="Y81" i="28"/>
  <c r="AE65" i="28"/>
  <c r="Q72" i="28"/>
  <c r="H79" i="28"/>
  <c r="AA85" i="28"/>
  <c r="L69" i="28"/>
  <c r="D72" i="28"/>
  <c r="T75" i="28"/>
  <c r="L78" i="28"/>
  <c r="AB81" i="28"/>
  <c r="T85" i="28"/>
  <c r="M68" i="28"/>
  <c r="M72" i="28"/>
  <c r="M76" i="28"/>
  <c r="M80" i="28"/>
  <c r="M84" i="28"/>
  <c r="F67" i="28"/>
  <c r="F71" i="28"/>
  <c r="F75" i="28"/>
  <c r="F79" i="28"/>
  <c r="F83" i="28"/>
  <c r="F87" i="28"/>
  <c r="AE69" i="28"/>
  <c r="AE73" i="28"/>
  <c r="AE77" i="28"/>
  <c r="AE81" i="28"/>
  <c r="AE85" i="28"/>
  <c r="X87" i="28"/>
  <c r="J68" i="28"/>
  <c r="J72" i="28"/>
  <c r="J76" i="28"/>
  <c r="J80" i="28"/>
  <c r="J84" i="28"/>
  <c r="F38" i="28"/>
  <c r="AE25" i="28"/>
  <c r="H15" i="28"/>
  <c r="AG9" i="28"/>
  <c r="Y5" i="28"/>
  <c r="F58" i="28"/>
  <c r="G29" i="28"/>
  <c r="AD12" i="28"/>
  <c r="X5"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H7" i="28"/>
  <c r="AF10" i="28"/>
  <c r="Z17" i="28"/>
  <c r="G27" i="28"/>
  <c r="N35" i="28"/>
  <c r="AB48" i="28"/>
  <c r="I6" i="28"/>
  <c r="Q8" i="28"/>
  <c r="Q10" i="28"/>
  <c r="T12" i="28"/>
  <c r="R16" i="28"/>
  <c r="AE21" i="28"/>
  <c r="H27" i="28"/>
  <c r="AB32" i="28"/>
  <c r="N40" i="28"/>
  <c r="AE48" i="28"/>
  <c r="Z87" i="28"/>
  <c r="Z85" i="28"/>
  <c r="Z83" i="28"/>
  <c r="Z81" i="28"/>
  <c r="Z79" i="28"/>
  <c r="Z77" i="28"/>
  <c r="Z75" i="28"/>
  <c r="Z73" i="28"/>
  <c r="Z71" i="28"/>
  <c r="Z69" i="28"/>
  <c r="Z67" i="28"/>
  <c r="AG86" i="28"/>
  <c r="H87" i="28"/>
  <c r="O87" i="28"/>
  <c r="O85" i="28"/>
  <c r="O83" i="28"/>
  <c r="O81" i="28"/>
  <c r="O79" i="28"/>
  <c r="O77" i="28"/>
  <c r="O75" i="28"/>
  <c r="O73" i="28"/>
  <c r="O71" i="28"/>
  <c r="O69" i="28"/>
  <c r="O67" i="28"/>
  <c r="V86" i="28"/>
  <c r="V84" i="28"/>
  <c r="V82" i="28"/>
  <c r="V80" i="28"/>
  <c r="V78" i="28"/>
  <c r="V76" i="28"/>
  <c r="V74" i="28"/>
  <c r="V72" i="28"/>
  <c r="V70" i="28"/>
  <c r="V68" i="28"/>
  <c r="AC87" i="28"/>
  <c r="AC85" i="28"/>
  <c r="AC83" i="28"/>
  <c r="AC81" i="28"/>
  <c r="AC79" i="28"/>
  <c r="AC77" i="28"/>
  <c r="AC75" i="28"/>
  <c r="AC73" i="28"/>
  <c r="AC71" i="28"/>
  <c r="AC69" i="28"/>
  <c r="AC67" i="28"/>
  <c r="D87" i="28"/>
  <c r="D85" i="28"/>
  <c r="D83" i="28"/>
  <c r="D81" i="28"/>
  <c r="D79" i="28"/>
  <c r="D77" i="28"/>
  <c r="D75" i="28"/>
  <c r="D73" i="28"/>
  <c r="D71"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H71" i="28"/>
  <c r="O66" i="28"/>
  <c r="P84" i="28"/>
  <c r="C79" i="28"/>
  <c r="Y73" i="28"/>
  <c r="P68" i="28"/>
  <c r="X85" i="28"/>
  <c r="K80" i="28"/>
  <c r="AG74" i="28"/>
  <c r="P4" i="28"/>
  <c r="H8" i="28"/>
  <c r="S12" i="28"/>
  <c r="G21" i="28"/>
  <c r="P28" i="28"/>
  <c r="G39" i="28"/>
  <c r="AE54" i="28"/>
  <c r="Q4" i="28"/>
  <c r="Y6" i="28"/>
  <c r="AG8" i="28"/>
  <c r="AG10" i="28"/>
  <c r="J13" i="28"/>
  <c r="AE17" i="28"/>
  <c r="H23" i="28"/>
  <c r="R28" i="28"/>
  <c r="W34" i="28"/>
  <c r="O42" i="28"/>
  <c r="M55" i="28"/>
  <c r="J87" i="28"/>
  <c r="J85" i="28"/>
  <c r="J83" i="28"/>
  <c r="J81" i="28"/>
  <c r="J79" i="28"/>
  <c r="J77" i="28"/>
  <c r="J75" i="28"/>
  <c r="J73" i="28"/>
  <c r="J71" i="28"/>
  <c r="J69" i="28"/>
  <c r="J67" i="28"/>
  <c r="Q86" i="28"/>
  <c r="X86" i="28"/>
  <c r="AE86" i="28"/>
  <c r="AE84" i="28"/>
  <c r="AE82" i="28"/>
  <c r="AE80" i="28"/>
  <c r="AE78" i="28"/>
  <c r="AE76" i="28"/>
  <c r="AE74" i="28"/>
  <c r="AE72" i="28"/>
  <c r="AE70" i="28"/>
  <c r="AE68" i="28"/>
  <c r="AE66" i="28"/>
  <c r="F86" i="28"/>
  <c r="F84" i="28"/>
  <c r="F82" i="28"/>
  <c r="F80" i="28"/>
  <c r="F78" i="28"/>
  <c r="F76" i="28"/>
  <c r="F74" i="28"/>
  <c r="F72" i="28"/>
  <c r="F70" i="28"/>
  <c r="F68" i="28"/>
  <c r="M87" i="28"/>
  <c r="M85" i="28"/>
  <c r="M83" i="28"/>
  <c r="M81" i="28"/>
  <c r="M79" i="28"/>
  <c r="M77" i="28"/>
  <c r="M75" i="28"/>
  <c r="M73" i="28"/>
  <c r="M71" i="28"/>
  <c r="M69" i="28"/>
  <c r="M67" i="28"/>
  <c r="T86" i="28"/>
  <c r="T84" i="28"/>
  <c r="T82" i="28"/>
  <c r="T80" i="28"/>
  <c r="T78" i="28"/>
  <c r="T76" i="28"/>
  <c r="T74" i="28"/>
  <c r="T72" i="28"/>
  <c r="T70" i="28"/>
  <c r="T68" i="28"/>
  <c r="AA87" i="28"/>
  <c r="H81" i="28"/>
  <c r="AA75" i="28"/>
  <c r="Q70" i="28"/>
  <c r="G66" i="28"/>
  <c r="Y83" i="28"/>
  <c r="P78" i="28"/>
  <c r="C73" i="28"/>
  <c r="Y67" i="28"/>
  <c r="Y1" i="28" s="1"/>
  <c r="AG84" i="28"/>
  <c r="X79" i="28"/>
  <c r="K74" i="28"/>
  <c r="J23" i="26"/>
  <c r="K23" i="26" s="1"/>
  <c r="BQ3" i="24"/>
  <c r="BR3" i="24"/>
  <c r="E3" i="24"/>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P1" i="28" l="1"/>
  <c r="AA1" i="28"/>
  <c r="S1" i="28"/>
  <c r="AH1" i="28"/>
  <c r="F1" i="28"/>
  <c r="H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35"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35" i="26" l="1"/>
  <c r="K35" i="26" s="1"/>
  <c r="O35" i="26"/>
  <c r="J7" i="26"/>
  <c r="K7" i="26"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E2" i="25" l="1"/>
  <c r="P35" i="26"/>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<sst xmlns="http://schemas.openxmlformats.org/spreadsheetml/2006/main" count="35244" uniqueCount="4350">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</sst>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3906</v>
      </c>
      <c r="C1" s="432">
        <v>45467</v>
      </c>
      <c r="G1" s="433" t="s">
        <v>3924</v>
      </c>
      <c r="H1" s="433" t="s">
        <v>3925</v>
      </c>
    </row>
    <row r="2" spans="1:8" x14ac:dyDescent="0.25">
      <c r="B2" t="str">
        <f>_xlfn.XLOOKUP(B1,H:H,G:G,0,0,1)</f>
        <v>NV</v>
      </c>
      <c r="C2" t="str">
        <f>_xlfn.XLOOKUP(B2,G:G, H:H, 0,0,1)</f>
        <v>Nevada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Nevada.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690%.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-71%.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Nevada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PV:**Nevada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Wind:**Nevada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47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Nevada.</v>
      </c>
      <c r="L9" s="2" t="str">
        <f>J9&amp;K9</f>
        <v>**Description:** This policy prevents new capacity of the selected type(s) from being built or deployed.  // **Guidance for setting values:**No new coal is planned in Nevada.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5"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s="1"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s="1"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Nevada</v>
      </c>
      <c r="B3" s="394">
        <f>ROUND(SUMIFS(B$4:B$54, $A$4:$A$54, $A$3),0)</f>
        <v>47252</v>
      </c>
      <c r="C3" s="395">
        <f t="shared" ref="C3" si="0">ROUND(SUMIFS(C$4:C$54, $A$4:$A$54, $A$3),0)</f>
        <v>47</v>
      </c>
      <c r="D3" s="394">
        <f>SUMIFS(D$4:D$54, $A$4:$A$54, $A$3)</f>
        <v>2917972</v>
      </c>
      <c r="E3" s="394">
        <f>SUMIFS(E$4:E$54, $A$4:$A$54, $A$3)</f>
        <v>843788.00000000105</v>
      </c>
      <c r="F3" s="396">
        <f>ROUND(SUMIFS(F$4:F$54,$A$4:$A$54,$A$3)*100,0)</f>
        <v>-71</v>
      </c>
      <c r="G3" s="177">
        <f>SUMIFS(G$4:G$54, $A$4:$A$54, $A$3)</f>
        <v>66761</v>
      </c>
      <c r="H3" s="177">
        <f>SUMIFS(H$4:H$54, $A$4:$A$54, $A$3)</f>
        <v>527100</v>
      </c>
      <c r="I3" s="396">
        <f>ROUND(SUMIFS(I$4:I$54,$A$4:$A$54,$A$3)*100,0)</f>
        <v>690</v>
      </c>
      <c r="J3" s="396">
        <f>ROUND(SUMIFS(J$4:J$54, $A$4:$A$54, $A$3),0)</f>
        <v>1908</v>
      </c>
      <c r="K3" s="177">
        <f t="shared" ref="K3:AI3" si="1">ROUND(SUMIFS(K$4:K$54, $A$4:$A$54, $A$3),0)</f>
        <v>694</v>
      </c>
      <c r="L3" s="396">
        <f t="shared" si="1"/>
        <v>913</v>
      </c>
      <c r="M3" s="177">
        <f t="shared" si="1"/>
        <v>500</v>
      </c>
      <c r="N3" s="177">
        <f t="shared" si="1"/>
        <v>700</v>
      </c>
      <c r="O3" s="177">
        <f t="shared" si="1"/>
        <v>0</v>
      </c>
      <c r="P3" s="177">
        <f t="shared" si="1"/>
        <v>0</v>
      </c>
      <c r="Q3" s="177">
        <f t="shared" si="1"/>
        <v>0</v>
      </c>
      <c r="R3" s="177">
        <f t="shared" si="1"/>
        <v>0</v>
      </c>
      <c r="S3" s="396">
        <f t="shared" si="1"/>
        <v>0</v>
      </c>
      <c r="T3" s="177">
        <f t="shared" si="1"/>
        <v>740</v>
      </c>
      <c r="U3" s="177">
        <f t="shared" si="1"/>
        <v>5445</v>
      </c>
      <c r="V3" s="177">
        <f t="shared" si="1"/>
        <v>0</v>
      </c>
      <c r="W3" s="177">
        <f t="shared" si="1"/>
        <v>1051</v>
      </c>
      <c r="X3" s="177">
        <f t="shared" si="1"/>
        <v>150</v>
      </c>
      <c r="Y3" s="177">
        <f t="shared" si="1"/>
        <v>2117</v>
      </c>
      <c r="Z3" s="177">
        <f t="shared" si="1"/>
        <v>179</v>
      </c>
      <c r="AA3" s="177">
        <f t="shared" si="1"/>
        <v>10</v>
      </c>
      <c r="AB3" s="177">
        <f t="shared" si="1"/>
        <v>518</v>
      </c>
      <c r="AC3" s="177">
        <f t="shared" si="1"/>
        <v>6</v>
      </c>
      <c r="AD3" s="177">
        <f t="shared" si="1"/>
        <v>1512</v>
      </c>
      <c r="AE3" s="177">
        <f t="shared" si="1"/>
        <v>0</v>
      </c>
      <c r="AF3" s="177">
        <f t="shared" si="1"/>
        <v>0</v>
      </c>
      <c r="AG3" s="177">
        <f t="shared" si="1"/>
        <v>0</v>
      </c>
      <c r="AH3" s="177">
        <f t="shared" si="1"/>
        <v>0</v>
      </c>
      <c r="AI3" s="396">
        <f t="shared" si="1"/>
        <v>0</v>
      </c>
      <c r="AJ3" s="177">
        <f>ROUND(SUMIFS(AJ$4:AJ$54,$A$4:$A$54,$A$3)*100,0)</f>
        <v>22</v>
      </c>
      <c r="AK3" s="177">
        <f t="shared" ref="AK3:AL3" si="2">ROUND(SUMIFS(AK$4:AK$54,$A$4:$A$54,$A$3)*100,0)</f>
        <v>44</v>
      </c>
      <c r="AL3" s="177">
        <f t="shared" si="2"/>
        <v>32</v>
      </c>
      <c r="AM3" s="177">
        <f>SUMIFS(AM$4:AM$54, $A$4:$A$54, $A$3)</f>
        <v>0</v>
      </c>
      <c r="AN3" s="177">
        <f t="shared" ref="AN3:AQ3" si="3">SUMIFS(AN$4:AN$54, $A$4:$A$54, $A$3)</f>
        <v>0</v>
      </c>
      <c r="AO3" s="396">
        <f t="shared" si="3"/>
        <v>0</v>
      </c>
      <c r="AP3" s="396">
        <f t="shared" si="3"/>
        <v>1209</v>
      </c>
      <c r="AQ3" s="396">
        <f t="shared" si="3"/>
        <v>3210931</v>
      </c>
      <c r="AR3" s="396">
        <f>ROUND(SUMIFS(AR$4:AR$54,$A$4:$A$54,$A$3),2)</f>
        <v>37.65</v>
      </c>
      <c r="AS3" s="177">
        <f>SUMIFS(AS$4:AS$54, $A$4:$A$54, $A$3)</f>
        <v>2088895000000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2213620117919.9702</v>
      </c>
      <c r="BB3" s="177">
        <f t="shared" si="4"/>
        <v>0</v>
      </c>
      <c r="BC3" s="177">
        <f t="shared" si="4"/>
        <v>453848296348.87</v>
      </c>
      <c r="BD3" s="177">
        <f t="shared" si="4"/>
        <v>1643305545869.8601</v>
      </c>
      <c r="BE3" s="177">
        <f t="shared" si="4"/>
        <v>370596783545.11298</v>
      </c>
      <c r="BF3" s="177">
        <f t="shared" si="4"/>
        <v>2197835757.4535899</v>
      </c>
      <c r="BG3" s="177">
        <f t="shared" si="4"/>
        <v>2152288127244.6101</v>
      </c>
      <c r="BH3" s="177">
        <f t="shared" si="4"/>
        <v>5085054964152.1699</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4</v>
      </c>
      <c r="BR3" s="396">
        <f t="shared" si="6"/>
        <v>5</v>
      </c>
      <c r="BS3" s="396">
        <f>ROUND(SUMIFS(BS$4:BS$54,$A$4:$A$54,$A$3)*100,0)</f>
        <v>37</v>
      </c>
      <c r="BT3" s="396">
        <f>ROUND(SUMIFS(BT$4:BT$54,$A$4:$A$54,$A$3)*100,0)</f>
        <v>35</v>
      </c>
      <c r="BU3" s="396">
        <f t="shared" ref="BU3:CH3" si="7">ROUND(SUMIFS(BU$4:BU$54,$A$4:$A$54,$A$3)*100,0)</f>
        <v>61</v>
      </c>
      <c r="BV3" s="396">
        <f t="shared" si="7"/>
        <v>71</v>
      </c>
      <c r="BW3" s="396">
        <f t="shared" si="7"/>
        <v>15</v>
      </c>
      <c r="BX3" s="396">
        <f t="shared" si="7"/>
        <v>23</v>
      </c>
      <c r="BY3" s="396">
        <f t="shared" si="7"/>
        <v>41</v>
      </c>
      <c r="BZ3" s="396">
        <f>ROUND(SUMIFS(BZ$4:BZ$54,$A$4:$A$54,$A$3)*100,0)</f>
        <v>42</v>
      </c>
      <c r="CA3" s="396">
        <f>ROUND(SUMIFS(CA$4:CA$54,$A$4:$A$54,$A$3)*100,0)</f>
        <v>100</v>
      </c>
      <c r="CB3" s="396">
        <f>ROUND(SUMIFS(CB$4:CB$54,$A$4:$A$54,$A$3)*100,0)</f>
        <v>100</v>
      </c>
      <c r="CC3" s="396">
        <f t="shared" si="7"/>
        <v>15</v>
      </c>
      <c r="CD3" s="396">
        <f t="shared" si="7"/>
        <v>23</v>
      </c>
      <c r="CE3" s="396">
        <f t="shared" si="7"/>
        <v>41</v>
      </c>
      <c r="CF3" s="396">
        <f t="shared" si="7"/>
        <v>42</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Nevada.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Nevada.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Nevada.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Nevada.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Nevada.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Nevada.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Nevada.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Nevada.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Nevada.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Nevada.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Nevada.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Nevada.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Nevada.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Nevada.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Nevada.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Nevada.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Nevada.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Nevada.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biomass. However, the Investment Tax Credit, a similar program for solar power, covers 30% of system costs through 2019, with declining amounts thereafter.//**Solar PV:**Nevada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52</v>
      </c>
      <c r="H35" t="s">
        <v>4036</v>
      </c>
      <c r="I35" s="483">
        <v>2030</v>
      </c>
      <c r="J35" s="483">
        <f t="shared" si="0"/>
        <v>28.6</v>
      </c>
      <c r="K35" s="483">
        <f t="shared" si="1"/>
        <v>28.6</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NV</v>
      </c>
      <c r="C1" s="408">
        <f>SUM(C4:C87)</f>
        <v>31.403714890700495</v>
      </c>
      <c r="D1" s="408">
        <f t="shared" ref="D1:AG1" si="0">SUM(D4:D87)</f>
        <v>33.394096660766998</v>
      </c>
      <c r="E1" s="408">
        <f t="shared" si="0"/>
        <v>34.314045277451612</v>
      </c>
      <c r="F1" s="408">
        <f t="shared" si="0"/>
        <v>34.542849857182908</v>
      </c>
      <c r="G1" s="408">
        <f t="shared" si="0"/>
        <v>36.662705913238497</v>
      </c>
      <c r="H1" s="408">
        <f t="shared" si="0"/>
        <v>35.903878591241416</v>
      </c>
      <c r="I1" s="408">
        <f t="shared" si="0"/>
        <v>38.598673682835717</v>
      </c>
      <c r="J1" s="408">
        <f t="shared" si="0"/>
        <v>38.781498050289102</v>
      </c>
      <c r="K1" s="408">
        <f t="shared" si="0"/>
        <v>42.048691879856499</v>
      </c>
      <c r="L1" s="408">
        <f t="shared" si="0"/>
        <v>42.647814745544714</v>
      </c>
      <c r="M1" s="408">
        <f t="shared" si="0"/>
        <v>46.527855167894103</v>
      </c>
      <c r="N1" s="408">
        <f t="shared" si="0"/>
        <v>45.892490312531407</v>
      </c>
      <c r="O1" s="408">
        <f t="shared" si="0"/>
        <v>42.908256778637309</v>
      </c>
      <c r="P1" s="408">
        <f t="shared" si="0"/>
        <v>45.397484985195696</v>
      </c>
      <c r="Q1" s="408">
        <f t="shared" si="0"/>
        <v>49.566504620013603</v>
      </c>
      <c r="R1" s="408">
        <f t="shared" si="0"/>
        <v>51.998177505168513</v>
      </c>
      <c r="S1" s="408">
        <f t="shared" si="0"/>
        <v>43.148265693116088</v>
      </c>
      <c r="T1" s="408">
        <f t="shared" si="0"/>
        <v>42.866093104287906</v>
      </c>
      <c r="U1" s="408">
        <f t="shared" si="0"/>
        <v>42.190174278397599</v>
      </c>
      <c r="V1" s="408">
        <f t="shared" si="0"/>
        <v>40.862369759734491</v>
      </c>
      <c r="W1" s="408">
        <f t="shared" si="0"/>
        <v>42.368981870404305</v>
      </c>
      <c r="X1" s="408">
        <f t="shared" si="0"/>
        <v>38.855060424510405</v>
      </c>
      <c r="Y1" s="408">
        <f t="shared" si="0"/>
        <v>39.0937483224522</v>
      </c>
      <c r="Z1" s="408">
        <f t="shared" si="0"/>
        <v>40.628880718556104</v>
      </c>
      <c r="AA1" s="408">
        <f t="shared" si="0"/>
        <v>41.466953734717805</v>
      </c>
      <c r="AB1" s="408">
        <f t="shared" si="0"/>
        <v>39.495679441806516</v>
      </c>
      <c r="AC1" s="408">
        <f t="shared" si="0"/>
        <v>40.460447998856779</v>
      </c>
      <c r="AD1" s="408">
        <f t="shared" si="0"/>
        <v>40.412918811134915</v>
      </c>
      <c r="AE1" s="408">
        <f t="shared" si="0"/>
        <v>41.669067928304109</v>
      </c>
      <c r="AF1" s="408">
        <f t="shared" si="0"/>
        <v>42.192325989304393</v>
      </c>
      <c r="AG1" s="408">
        <f t="shared" si="0"/>
        <v>37.808925334116985</v>
      </c>
      <c r="AH1" s="408">
        <f>SUM(AH4:AH87)</f>
        <v>40.665270758578913</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412" t="s">
        <v>2220</v>
      </c>
      <c r="B5" s="398" t="s">
        <v>4118</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412" t="s">
        <v>2220</v>
      </c>
      <c r="B6" s="398" t="s">
        <v>4122</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412" t="s">
        <v>2220</v>
      </c>
      <c r="B7" s="398" t="s">
        <v>4124</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412" t="s">
        <v>2220</v>
      </c>
      <c r="B8" s="398" t="s">
        <v>4126</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412" t="s">
        <v>2220</v>
      </c>
      <c r="B9" s="398" t="s">
        <v>4136</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412" t="s">
        <v>2220</v>
      </c>
      <c r="B10" s="398" t="s">
        <v>4145</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412" t="s">
        <v>2220</v>
      </c>
      <c r="B11" s="398" t="s">
        <v>4140</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412" t="s">
        <v>2220</v>
      </c>
      <c r="B12" s="398" t="s">
        <v>4151</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412" t="s">
        <v>2220</v>
      </c>
      <c r="B13" s="398" t="s">
        <v>4155</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412" t="s">
        <v>2220</v>
      </c>
      <c r="B30" s="398" t="s">
        <v>4186</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2024-06-24T21:49:57Z</dcterms:modified>
</cp:coreProperties>
</file>