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H\elec\EIaE\"/>
    </mc:Choice>
  </mc:AlternateContent>
  <xr:revisionPtr revIDLastSave="0" documentId="8_{5DC4995B-60BE-4E7D-A403-05AA26E5DB2D}"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<sst xmlns="http://schemas.openxmlformats.org/spreadsheetml/2006/main" count="67265" uniqueCount="4671">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</sst>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93</v>
      </c>
      <c r="C1" s="93">
        <v>44816</v>
      </c>
      <c r="K1" s="44" t="s">
        <v>2</v>
      </c>
      <c r="L1" s="44" t="s">
        <v>3</v>
      </c>
    </row>
    <row r="2" spans="1:15">
      <c r="A2" s="70" t="s">
        <v>4</v>
      </c>
      <c r="B2" s="1" t="str">
        <f>LOOKUP(B1,K1:L50,L1:L50)</f>
        <v>NH</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NH</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1299.691</v>
      </c>
      <c r="R22" s="1">
        <f t="shared" si="3"/>
        <v>0.23374580860194535</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2464.4108510000001</v>
      </c>
      <c r="R24" s="1">
        <f t="shared" si="3"/>
        <v>0.44321743175447342</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1796.173252</v>
      </c>
      <c r="R48" s="1">
        <f t="shared" si="5"/>
        <v>0.32303675964358125</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5560.2751029999999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VT</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MA</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ME</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5560.2751029999999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0.44321743175447342</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0.23374580860194535</v>
      </c>
      <c r="D24" s="1">
        <f t="shared" si="0"/>
        <v>0.23374580860194535</v>
      </c>
      <c r="E24" s="1">
        <f t="shared" si="1"/>
        <v>0.41981524195073133</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0.32303675964358125</v>
      </c>
      <c r="D49" s="1">
        <f t="shared" si="2"/>
        <v>0.32303675964358125</v>
      </c>
      <c r="E49" s="1">
        <f t="shared" si="3"/>
        <v>0.58018475804926861</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0.55678256824552663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0.13644974634200488</v>
      </c>
      <c r="C61" s="1">
        <f>SUMIFS('ReEDs Generation Data'!H$729:H$1448,'ReEDs Generation Data'!$E$729:$E$1448,Calculations!$A61)</f>
        <v>0.16086567849905958</v>
      </c>
      <c r="D61" s="1">
        <f>SUMIFS('ReEDs Generation Data'!I$729:I$1448,'ReEDs Generation Data'!$E$729:$E$1448,Calculations!$A61)</f>
        <v>0.16709630731188399</v>
      </c>
      <c r="E61" s="1">
        <f>SUMIFS('ReEDs Generation Data'!J$729:J$1448,'ReEDs Generation Data'!$E$729:$E$1448,Calculations!$A61)</f>
        <v>0.17334077944933257</v>
      </c>
      <c r="F61" s="1">
        <f>SUMIFS('ReEDs Generation Data'!K$729:K$1448,'ReEDs Generation Data'!$E$729:$E$1448,Calculations!$A61)</f>
        <v>0.16193463419815723</v>
      </c>
      <c r="G61" s="1">
        <f>SUMIFS('ReEDs Generation Data'!L$729:L$1448,'ReEDs Generation Data'!$E$729:$E$1448,Calculations!$A61)</f>
        <v>0.14947167967044633</v>
      </c>
      <c r="H61" s="1">
        <f>SUMIFS('ReEDs Generation Data'!M$729:M$1448,'ReEDs Generation Data'!$E$729:$E$1448,Calculations!$A61)</f>
        <v>0.1342589839288211</v>
      </c>
      <c r="I61" s="1">
        <f>SUMIFS('ReEDs Generation Data'!N$729:N$1448,'ReEDs Generation Data'!$E$729:$E$1448,Calculations!$A61)</f>
        <v>0.11740289451767044</v>
      </c>
      <c r="J61" s="1">
        <f>SUMIFS('ReEDs Generation Data'!O$729:O$1448,'ReEDs Generation Data'!$E$729:$E$1448,Calculations!$A61)</f>
        <v>0.10635576764697433</v>
      </c>
      <c r="K61" s="1">
        <f>SUMIFS('ReEDs Generation Data'!P$729:P$1448,'ReEDs Generation Data'!$E$729:$E$1448,Calculations!$A61)</f>
        <v>9.440975591523075E-2</v>
      </c>
      <c r="L61" s="1">
        <f>SUMIFS('ReEDs Generation Data'!Q$729:Q$1448,'ReEDs Generation Data'!$E$729:$E$1448,Calculations!$A61)</f>
        <v>8.284687110634463E-2</v>
      </c>
      <c r="M61" s="1">
        <f>SUMIFS('ReEDs Generation Data'!R$729:R$1448,'ReEDs Generation Data'!$E$729:$E$1448,Calculations!$A61)</f>
        <v>7.0851719850926573E-2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0.7444726776724262</v>
      </c>
      <c r="C63" s="1">
        <f>SUMIFS('ReEDs Generation Data'!H$729:H$1448,'ReEDs Generation Data'!$E$729:$E$1448,Calculations!$A63)</f>
        <v>0.72374663758000879</v>
      </c>
      <c r="D63" s="1">
        <f>SUMIFS('ReEDs Generation Data'!I$729:I$1448,'ReEDs Generation Data'!$E$729:$E$1448,Calculations!$A63)</f>
        <v>0.71677745107310287</v>
      </c>
      <c r="E63" s="1">
        <f>SUMIFS('ReEDs Generation Data'!J$729:J$1448,'ReEDs Generation Data'!$E$729:$E$1448,Calculations!$A63)</f>
        <v>0.70978230666716746</v>
      </c>
      <c r="F63" s="1">
        <f>SUMIFS('ReEDs Generation Data'!K$729:K$1448,'ReEDs Generation Data'!$E$729:$E$1448,Calculations!$A63)</f>
        <v>0.71687577676443504</v>
      </c>
      <c r="G63" s="1">
        <f>SUMIFS('ReEDs Generation Data'!L$729:L$1448,'ReEDs Generation Data'!$E$729:$E$1448,Calculations!$A63)</f>
        <v>0.72461024560100507</v>
      </c>
      <c r="H63" s="1">
        <f>SUMIFS('ReEDs Generation Data'!M$729:M$1448,'ReEDs Generation Data'!$E$729:$E$1448,Calculations!$A63)</f>
        <v>0.73340515035079001</v>
      </c>
      <c r="I63" s="1">
        <f>SUMIFS('ReEDs Generation Data'!N$729:N$1448,'ReEDs Generation Data'!$E$729:$E$1448,Calculations!$A63)</f>
        <v>0.74319621926571933</v>
      </c>
      <c r="J63" s="1">
        <f>SUMIFS('ReEDs Generation Data'!O$729:O$1448,'ReEDs Generation Data'!$E$729:$E$1448,Calculations!$A63)</f>
        <v>0.74892083965196532</v>
      </c>
      <c r="K63" s="1">
        <f>SUMIFS('ReEDs Generation Data'!P$729:P$1448,'ReEDs Generation Data'!$E$729:$E$1448,Calculations!$A63)</f>
        <v>0.75512090952210364</v>
      </c>
      <c r="L63" s="1">
        <f>SUMIFS('ReEDs Generation Data'!Q$729:Q$1448,'ReEDs Generation Data'!$E$729:$E$1448,Calculations!$A63)</f>
        <v>0.76305933382464608</v>
      </c>
      <c r="M63" s="1">
        <f>SUMIFS('ReEDs Generation Data'!R$729:R$1448,'ReEDs Generation Data'!$E$729:$E$1448,Calculations!$A63)</f>
        <v>0.77129845518001638</v>
      </c>
    </row>
    <row r="64" spans="1:33" ht="15.75" customHeight="1">
      <c r="A64" s="4" t="s">
        <v>491</v>
      </c>
      <c r="B64" s="1">
        <f>SUMIFS('ReEDs Generation Data'!G$729:G$1448,'ReEDs Generation Data'!$E$729:$E$1448,Calculations!$A64)</f>
        <v>0.10488636853468819</v>
      </c>
      <c r="C64" s="1">
        <f>SUMIFS('ReEDs Generation Data'!H$729:H$1448,'ReEDs Generation Data'!$E$729:$E$1448,Calculations!$A64)</f>
        <v>0.1009556562782114</v>
      </c>
      <c r="D64" s="1">
        <f>SUMIFS('ReEDs Generation Data'!I$729:I$1448,'ReEDs Generation Data'!$E$729:$E$1448,Calculations!$A64)</f>
        <v>0.10121094245747483</v>
      </c>
      <c r="E64" s="1">
        <f>SUMIFS('ReEDs Generation Data'!J$729:J$1448,'ReEDs Generation Data'!$E$729:$E$1448,Calculations!$A64)</f>
        <v>0.101470855570599</v>
      </c>
      <c r="F64" s="1">
        <f>SUMIFS('ReEDs Generation Data'!K$729:K$1448,'ReEDs Generation Data'!$E$729:$E$1448,Calculations!$A64)</f>
        <v>0.10544785810125275</v>
      </c>
      <c r="G64" s="1">
        <f>SUMIFS('ReEDs Generation Data'!L$729:L$1448,'ReEDs Generation Data'!$E$729:$E$1448,Calculations!$A64)</f>
        <v>0.10979408538714475</v>
      </c>
      <c r="H64" s="1">
        <f>SUMIFS('ReEDs Generation Data'!M$729:M$1448,'ReEDs Generation Data'!$E$729:$E$1448,Calculations!$A64)</f>
        <v>0.11500383151484497</v>
      </c>
      <c r="I64" s="1">
        <f>SUMIFS('ReEDs Generation Data'!N$729:N$1448,'ReEDs Generation Data'!$E$729:$E$1448,Calculations!$A64)</f>
        <v>0.12076312936909119</v>
      </c>
      <c r="J64" s="1">
        <f>SUMIFS('ReEDs Generation Data'!O$729:O$1448,'ReEDs Generation Data'!$E$729:$E$1448,Calculations!$A64)</f>
        <v>0.12490245442953417</v>
      </c>
      <c r="K64" s="1">
        <f>SUMIFS('ReEDs Generation Data'!P$729:P$1448,'ReEDs Generation Data'!$E$729:$E$1448,Calculations!$A64)</f>
        <v>0.1293876718717889</v>
      </c>
      <c r="L64" s="1">
        <f>SUMIFS('ReEDs Generation Data'!Q$729:Q$1448,'ReEDs Generation Data'!$E$729:$E$1448,Calculations!$A64)</f>
        <v>0.13171495464499666</v>
      </c>
      <c r="M64" s="1">
        <f>SUMIFS('ReEDs Generation Data'!R$729:R$1448,'ReEDs Generation Data'!$E$729:$E$1448,Calculations!$A64)</f>
        <v>0.13412785621727355</v>
      </c>
    </row>
    <row r="65" spans="1:37" ht="15.75" customHeight="1">
      <c r="A65" s="4" t="s">
        <v>492</v>
      </c>
      <c r="B65" s="1">
        <f>SUMIFS('ReEDs Generation Data'!G$729:G$1448,'ReEDs Generation Data'!$E$729:$E$1448,Calculations!$A65)</f>
        <v>1.0395950131989502E-2</v>
      </c>
      <c r="C65" s="1">
        <f>SUMIFS('ReEDs Generation Data'!H$729:H$1448,'ReEDs Generation Data'!$E$729:$E$1448,Calculations!$A65)</f>
        <v>1.0750898237974361E-2</v>
      </c>
      <c r="D65" s="1">
        <f>SUMIFS('ReEDs Generation Data'!I$729:I$1448,'ReEDs Generation Data'!$E$729:$E$1448,Calculations!$A65)</f>
        <v>1.1240090267897278E-2</v>
      </c>
      <c r="E65" s="1">
        <f>SUMIFS('ReEDs Generation Data'!J$729:J$1448,'ReEDs Generation Data'!$E$729:$E$1448,Calculations!$A65)</f>
        <v>1.1736357906844779E-2</v>
      </c>
      <c r="F65" s="1">
        <f>SUMIFS('ReEDs Generation Data'!K$729:K$1448,'ReEDs Generation Data'!$E$729:$E$1448,Calculations!$A65)</f>
        <v>1.2277650761481915E-2</v>
      </c>
      <c r="G65" s="1">
        <f>SUMIFS('ReEDs Generation Data'!L$729:L$1448,'ReEDs Generation Data'!$E$729:$E$1448,Calculations!$A65)</f>
        <v>1.2861285793763524E-2</v>
      </c>
      <c r="H65" s="1">
        <f>SUMIFS('ReEDs Generation Data'!M$729:M$1448,'ReEDs Generation Data'!$E$729:$E$1448,Calculations!$A65)</f>
        <v>1.3786695539831494E-2</v>
      </c>
      <c r="I65" s="1">
        <f>SUMIFS('ReEDs Generation Data'!N$729:N$1448,'ReEDs Generation Data'!$E$729:$E$1448,Calculations!$A65)</f>
        <v>1.4791056916540379E-2</v>
      </c>
      <c r="J65" s="1">
        <f>SUMIFS('ReEDs Generation Data'!O$729:O$1448,'ReEDs Generation Data'!$E$729:$E$1448,Calculations!$A65)</f>
        <v>1.5841436263609454E-2</v>
      </c>
      <c r="K65" s="1">
        <f>SUMIFS('ReEDs Generation Data'!P$729:P$1448,'ReEDs Generation Data'!$E$729:$E$1448,Calculations!$A65)</f>
        <v>1.696021383698789E-2</v>
      </c>
      <c r="L65" s="1">
        <f>SUMIFS('ReEDs Generation Data'!Q$729:Q$1448,'ReEDs Generation Data'!$E$729:$E$1448,Calculations!$A65)</f>
        <v>1.8307525314746314E-2</v>
      </c>
      <c r="M65" s="1">
        <f>SUMIFS('ReEDs Generation Data'!R$729:R$1448,'ReEDs Generation Data'!$E$729:$E$1448,Calculations!$A65)</f>
        <v>1.9701770314488144E-2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1.2015923041099265E-3</v>
      </c>
      <c r="C70" s="1">
        <f>SUMIFS('ReEDs Generation Data'!H$729:H$1448,'ReEDs Generation Data'!$E$729:$E$1448,Calculations!$A70)</f>
        <v>1.1890199930197352E-3</v>
      </c>
      <c r="D70" s="1">
        <f>SUMIFS('ReEDs Generation Data'!I$729:I$1448,'ReEDs Generation Data'!$E$729:$E$1448,Calculations!$A70)</f>
        <v>1.1783135147354832E-3</v>
      </c>
      <c r="E70" s="1">
        <f>SUMIFS('ReEDs Generation Data'!J$729:J$1448,'ReEDs Generation Data'!$E$729:$E$1448,Calculations!$A70)</f>
        <v>1.1679511754727943E-3</v>
      </c>
      <c r="F70" s="1">
        <f>SUMIFS('ReEDs Generation Data'!K$729:K$1448,'ReEDs Generation Data'!$E$729:$E$1448,Calculations!$A70)</f>
        <v>8.588381357178584E-4</v>
      </c>
      <c r="G70" s="1">
        <f>SUMIFS('ReEDs Generation Data'!L$729:L$1448,'ReEDs Generation Data'!$E$729:$E$1448,Calculations!$A70)</f>
        <v>5.4436931203648428E-4</v>
      </c>
      <c r="H70" s="1">
        <f>SUMIFS('ReEDs Generation Data'!M$729:M$1448,'ReEDs Generation Data'!$E$729:$E$1448,Calculations!$A70)</f>
        <v>6.9357884696729646E-4</v>
      </c>
      <c r="I70" s="1">
        <f>SUMIFS('ReEDs Generation Data'!N$729:N$1448,'ReEDs Generation Data'!$E$729:$E$1448,Calculations!$A70)</f>
        <v>8.4728767706727785E-4</v>
      </c>
      <c r="J70" s="1">
        <f>SUMIFS('ReEDs Generation Data'!O$729:O$1448,'ReEDs Generation Data'!$E$729:$E$1448,Calculations!$A70)</f>
        <v>8.6883621774056646E-4</v>
      </c>
      <c r="K70" s="1">
        <f>SUMIFS('ReEDs Generation Data'!P$729:P$1448,'ReEDs Generation Data'!$E$729:$E$1448,Calculations!$A70)</f>
        <v>8.9051471035614946E-4</v>
      </c>
      <c r="L70" s="1">
        <f>SUMIFS('ReEDs Generation Data'!Q$729:Q$1448,'ReEDs Generation Data'!$E$729:$E$1448,Calculations!$A70)</f>
        <v>7.8177525280065147E-4</v>
      </c>
      <c r="M70" s="1">
        <f>SUMIFS('ReEDs Generation Data'!R$729:R$1448,'ReEDs Generation Data'!$E$729:$E$1448,Calculations!$A70)</f>
        <v>6.6988200664533934E-4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2.5936650147813812E-3</v>
      </c>
      <c r="C73" s="1">
        <f>SUMIFS('ReEDs Generation Data'!H$729:H$1448,'ReEDs Generation Data'!$E$729:$E$1448,Calculations!$A73)</f>
        <v>2.4921094117260948E-3</v>
      </c>
      <c r="D73" s="1">
        <f>SUMIFS('ReEDs Generation Data'!I$729:I$1448,'ReEDs Generation Data'!$E$729:$E$1448,Calculations!$A73)</f>
        <v>2.4968953749054047E-3</v>
      </c>
      <c r="E73" s="1">
        <f>SUMIFS('ReEDs Generation Data'!J$729:J$1448,'ReEDs Generation Data'!$E$729:$E$1448,Calculations!$A73)</f>
        <v>2.5017492305833256E-3</v>
      </c>
      <c r="F73" s="1">
        <f>SUMIFS('ReEDs Generation Data'!K$729:K$1448,'ReEDs Generation Data'!$E$729:$E$1448,Calculations!$A73)</f>
        <v>2.6052420389550755E-3</v>
      </c>
      <c r="G73" s="1">
        <f>SUMIFS('ReEDs Generation Data'!L$729:L$1448,'ReEDs Generation Data'!$E$729:$E$1448,Calculations!$A73)</f>
        <v>2.7183342356036921E-3</v>
      </c>
      <c r="H73" s="1">
        <f>SUMIFS('ReEDs Generation Data'!M$729:M$1448,'ReEDs Generation Data'!$E$729:$E$1448,Calculations!$A73)</f>
        <v>2.8517598187450376E-3</v>
      </c>
      <c r="I73" s="1">
        <f>SUMIFS('ReEDs Generation Data'!N$729:N$1448,'ReEDs Generation Data'!$E$729:$E$1448,Calculations!$A73)</f>
        <v>2.999412253911188E-3</v>
      </c>
      <c r="J73" s="1">
        <f>SUMIFS('ReEDs Generation Data'!O$729:O$1448,'ReEDs Generation Data'!$E$729:$E$1448,Calculations!$A73)</f>
        <v>3.1106657901761813E-3</v>
      </c>
      <c r="K73" s="1">
        <f>SUMIFS('ReEDs Generation Data'!P$729:P$1448,'ReEDs Generation Data'!$E$729:$E$1448,Calculations!$A73)</f>
        <v>3.2309341435326619E-3</v>
      </c>
      <c r="L73" s="1">
        <f>SUMIFS('ReEDs Generation Data'!Q$729:Q$1448,'ReEDs Generation Data'!$E$729:$E$1448,Calculations!$A73)</f>
        <v>3.2895398564655905E-3</v>
      </c>
      <c r="M73" s="1">
        <f>SUMIFS('ReEDs Generation Data'!R$729:R$1448,'ReEDs Generation Data'!$E$729:$E$1448,Calculations!$A73)</f>
        <v>3.3503164306499912E-3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0.11601753787408188</v>
      </c>
      <c r="G1003" s="44">
        <f>G277/SUMIFS(G$3:G$722,$B$3:$B$722,$B1003)*SUMIFS(Calculations!$E$3:$E$53,Calculations!$A$3:$A$53,$B1003)</f>
        <v>0.11563587708459495</v>
      </c>
      <c r="H1003" s="44">
        <f>H277/SUMIFS(H$3:H$722,$B$3:$B$722,$B1003)*SUMIFS(Calculations!$E$3:$E$53,Calculations!$A$3:$A$53,$B1003)</f>
        <v>0.11528580608868363</v>
      </c>
      <c r="I1003" s="44">
        <f>I277/SUMIFS(I$3:I$722,$B$3:$B$722,$B1003)*SUMIFS(Calculations!$E$3:$E$53,Calculations!$A$3:$A$53,$B1003)</f>
        <v>0.1154137360224456</v>
      </c>
      <c r="J1003" s="44">
        <f>J277/SUMIFS(J$3:J$722,$B$3:$B$722,$B1003)*SUMIFS(Calculations!$E$3:$E$53,Calculations!$A$3:$A$53,$B1003)</f>
        <v>0.11554195019326539</v>
      </c>
      <c r="K1003" s="44">
        <f>K277/SUMIFS(K$3:K$722,$B$3:$B$722,$B1003)*SUMIFS(Calculations!$E$3:$E$53,Calculations!$A$3:$A$53,$B1003)</f>
        <v>0.12065759367896012</v>
      </c>
      <c r="L1003" s="44">
        <f>L277/SUMIFS(L$3:L$722,$B$3:$B$722,$B1003)*SUMIFS(Calculations!$E$3:$E$53,Calculations!$A$3:$A$53,$B1003)</f>
        <v>0.12624721495224916</v>
      </c>
      <c r="M1003" s="44">
        <f>M277/SUMIFS(M$3:M$722,$B$3:$B$722,$B1003)*SUMIFS(Calculations!$E$3:$E$53,Calculations!$A$3:$A$53,$B1003)</f>
        <v>0.13271686676036518</v>
      </c>
      <c r="N1003" s="44">
        <f>N277/SUMIFS(N$3:N$722,$B$3:$B$722,$B1003)*SUMIFS(Calculations!$E$3:$E$53,Calculations!$A$3:$A$53,$B1003)</f>
        <v>0.13988542065697812</v>
      </c>
      <c r="O1003" s="44">
        <f>O277/SUMIFS(O$3:O$722,$B$3:$B$722,$B1003)*SUMIFS(Calculations!$E$3:$E$53,Calculations!$A$3:$A$53,$B1003)</f>
        <v>0.14535404714959924</v>
      </c>
      <c r="P1003" s="44">
        <f>P277/SUMIFS(P$3:P$722,$B$3:$B$722,$B1003)*SUMIFS(Calculations!$E$3:$E$53,Calculations!$A$3:$A$53,$B1003)</f>
        <v>0.15126764595243969</v>
      </c>
      <c r="Q1003" s="44">
        <f>Q277/SUMIFS(Q$3:Q$722,$B$3:$B$722,$B1003)*SUMIFS(Calculations!$E$3:$E$53,Calculations!$A$3:$A$53,$B1003)</f>
        <v>0.15404325626276583</v>
      </c>
      <c r="R1003" s="44">
        <f>R277/SUMIFS(R$3:R$722,$B$3:$B$722,$B1003)*SUMIFS(Calculations!$E$3:$E$53,Calculations!$A$3:$A$53,$B1003)</f>
        <v>0.1569226298835143</v>
      </c>
    </row>
    <row r="1004" spans="2:18" ht="15.75" customHeight="1">
      <c r="B1004" s="44" t="s">
        <v>64</v>
      </c>
      <c r="C1004" s="44" t="s">
        <v>522</v>
      </c>
      <c r="D1004" s="44" t="s">
        <v>531</v>
      </c>
      <c r="E1004" s="44" t="str">
        <f t="shared" si="304"/>
        <v>hydro</v>
      </c>
      <c r="F1004" s="44">
        <f>F278/SUMIFS(F$3:F$722,$B$3:$B$722,$B1004)*SUMIFS(Calculations!$E$3:$E$53,Calculations!$A$3:$A$53,$B1004)</f>
        <v>9.0762082403491123E-2</v>
      </c>
      <c r="G1004" s="44">
        <f>G278/SUMIFS(G$3:G$722,$B$3:$B$722,$B1004)*SUMIFS(Calculations!$E$3:$E$53,Calculations!$A$3:$A$53,$B1004)</f>
        <v>6.873666134796437E-2</v>
      </c>
      <c r="H1004" s="44">
        <f>H278/SUMIFS(H$3:H$722,$B$3:$B$722,$B1004)*SUMIFS(Calculations!$E$3:$E$53,Calculations!$A$3:$A$53,$B1004)</f>
        <v>4.8534268813381749E-2</v>
      </c>
      <c r="I1004" s="44">
        <f>I278/SUMIFS(I$3:I$722,$B$3:$B$722,$B1004)*SUMIFS(Calculations!$E$3:$E$53,Calculations!$A$3:$A$53,$B1004)</f>
        <v>4.1838666491084552E-2</v>
      </c>
      <c r="J1004" s="44">
        <f>J278/SUMIFS(J$3:J$722,$B$3:$B$722,$B1004)*SUMIFS(Calculations!$E$3:$E$53,Calculations!$A$3:$A$53,$B1004)</f>
        <v>3.5128187757547606E-2</v>
      </c>
      <c r="K1004" s="44">
        <f>K278/SUMIFS(K$3:K$722,$B$3:$B$722,$B1004)*SUMIFS(Calculations!$E$3:$E$53,Calculations!$A$3:$A$53,$B1004)</f>
        <v>3.6933417726603197E-2</v>
      </c>
      <c r="L1004" s="44">
        <f>L278/SUMIFS(L$3:L$722,$B$3:$B$722,$B1004)*SUMIFS(Calculations!$E$3:$E$53,Calculations!$A$3:$A$53,$B1004)</f>
        <v>3.8905906987520028E-2</v>
      </c>
      <c r="M1004" s="44">
        <f>M278/SUMIFS(M$3:M$722,$B$3:$B$722,$B1004)*SUMIFS(Calculations!$E$3:$E$53,Calculations!$A$3:$A$53,$B1004)</f>
        <v>4.1822762146855569E-2</v>
      </c>
      <c r="N1004" s="44">
        <f>N278/SUMIFS(N$3:N$722,$B$3:$B$722,$B1004)*SUMIFS(Calculations!$E$3:$E$53,Calculations!$A$3:$A$53,$B1004)</f>
        <v>4.5054718678438903E-2</v>
      </c>
      <c r="O1004" s="44">
        <f>O278/SUMIFS(O$3:O$722,$B$3:$B$722,$B1004)*SUMIFS(Calculations!$E$3:$E$53,Calculations!$A$3:$A$53,$B1004)</f>
        <v>4.5438768390320572E-2</v>
      </c>
      <c r="P1004" s="44">
        <f>P278/SUMIFS(P$3:P$722,$B$3:$B$722,$B1004)*SUMIFS(Calculations!$E$3:$E$53,Calculations!$A$3:$A$53,$B1004)</f>
        <v>4.5854067537095193E-2</v>
      </c>
      <c r="Q1004" s="44">
        <f>Q278/SUMIFS(Q$3:Q$722,$B$3:$B$722,$B1004)*SUMIFS(Calculations!$E$3:$E$53,Calculations!$A$3:$A$53,$B1004)</f>
        <v>5.1485488623743594E-2</v>
      </c>
      <c r="R1004" s="44">
        <f>R278/SUMIFS(R$3:R$722,$B$3:$B$722,$B1004)*SUMIFS(Calculations!$E$3:$E$53,Calculations!$A$3:$A$53,$B1004)</f>
        <v>5.7327434542411418E-2</v>
      </c>
    </row>
    <row r="1005" spans="2:18" ht="15.75" customHeight="1">
      <c r="B1005" s="44" t="s">
        <v>64</v>
      </c>
      <c r="C1005" s="44" t="s">
        <v>522</v>
      </c>
      <c r="D1005" s="44" t="s">
        <v>530</v>
      </c>
      <c r="E1005" s="44" t="str">
        <f t="shared" si="304"/>
        <v>onshore wind</v>
      </c>
      <c r="F1005" s="44">
        <f>F279/SUMIFS(F$3:F$722,$B$3:$B$722,$B1005)*SUMIFS(Calculations!$E$3:$E$53,Calculations!$A$3:$A$53,$B1005)</f>
        <v>9.7907780857052318E-2</v>
      </c>
      <c r="G1005" s="44">
        <f>G279/SUMIFS(G$3:G$722,$B$3:$B$722,$B1005)*SUMIFS(Calculations!$E$3:$E$53,Calculations!$A$3:$A$53,$B1005)</f>
        <v>9.3680977199697923E-2</v>
      </c>
      <c r="H1005" s="44">
        <f>H279/SUMIFS(H$3:H$722,$B$3:$B$722,$B1005)*SUMIFS(Calculations!$E$3:$E$53,Calculations!$A$3:$A$53,$B1005)</f>
        <v>8.9804023091206261E-2</v>
      </c>
      <c r="I1005" s="44">
        <f>I279/SUMIFS(I$3:I$722,$B$3:$B$722,$B1005)*SUMIFS(Calculations!$E$3:$E$53,Calculations!$A$3:$A$53,$B1005)</f>
        <v>8.9903676492742765E-2</v>
      </c>
      <c r="J1005" s="44">
        <f>J279/SUMIFS(J$3:J$722,$B$3:$B$722,$B1005)*SUMIFS(Calculations!$E$3:$E$53,Calculations!$A$3:$A$53,$B1005)</f>
        <v>9.0003551306022597E-2</v>
      </c>
      <c r="K1005" s="44">
        <f>K279/SUMIFS(K$3:K$722,$B$3:$B$722,$B1005)*SUMIFS(Calculations!$E$3:$E$53,Calculations!$A$3:$A$53,$B1005)</f>
        <v>9.3988476955606123E-2</v>
      </c>
      <c r="L1005" s="44">
        <f>L279/SUMIFS(L$3:L$722,$B$3:$B$722,$B1005)*SUMIFS(Calculations!$E$3:$E$53,Calculations!$A$3:$A$53,$B1005)</f>
        <v>9.8342616419326429E-2</v>
      </c>
      <c r="M1005" s="44">
        <f>M279/SUMIFS(M$3:M$722,$B$3:$B$722,$B1005)*SUMIFS(Calculations!$E$3:$E$53,Calculations!$A$3:$A$53,$B1005)</f>
        <v>0.10338227203765277</v>
      </c>
      <c r="N1005" s="44">
        <f>N279/SUMIFS(N$3:N$722,$B$3:$B$722,$B1005)*SUMIFS(Calculations!$E$3:$E$53,Calculations!$A$3:$A$53,$B1005)</f>
        <v>0.10896635043813488</v>
      </c>
      <c r="O1005" s="44">
        <f>O279/SUMIFS(O$3:O$722,$B$3:$B$722,$B1005)*SUMIFS(Calculations!$E$3:$E$53,Calculations!$A$3:$A$53,$B1005)</f>
        <v>0.1132262387668225</v>
      </c>
      <c r="P1005" s="44">
        <f>P279/SUMIFS(P$3:P$722,$B$3:$B$722,$B1005)*SUMIFS(Calculations!$E$3:$E$53,Calculations!$A$3:$A$53,$B1005)</f>
        <v>0.11783274655351302</v>
      </c>
      <c r="Q1005" s="44">
        <f>Q279/SUMIFS(Q$3:Q$722,$B$3:$B$722,$B1005)*SUMIFS(Calculations!$E$3:$E$53,Calculations!$A$3:$A$53,$B1005)</f>
        <v>0.11999485983404101</v>
      </c>
      <c r="R1005" s="44">
        <f>R279/SUMIFS(R$3:R$722,$B$3:$B$722,$B1005)*SUMIFS(Calculations!$E$3:$E$53,Calculations!$A$3:$A$53,$B1005)</f>
        <v>0.12223780147533027</v>
      </c>
    </row>
    <row r="1006" spans="2:18" ht="15.75" customHeight="1">
      <c r="B1006" s="44" t="s">
        <v>64</v>
      </c>
      <c r="C1006" s="44" t="s">
        <v>522</v>
      </c>
      <c r="D1006" s="44" t="s">
        <v>532</v>
      </c>
      <c r="E1006" s="44" t="str">
        <f t="shared" si="304"/>
        <v>natural gas nonpeaker</v>
      </c>
      <c r="F1006" s="44">
        <f>F280/SUMIFS(F$3:F$722,$B$3:$B$722,$B1006)*SUMIFS(Calculations!$E$3:$E$53,Calculations!$A$3:$A$53,$B1006)</f>
        <v>0.10983056322783931</v>
      </c>
      <c r="G1006" s="44">
        <f>G280/SUMIFS(G$3:G$722,$B$3:$B$722,$B1006)*SUMIFS(Calculations!$E$3:$E$53,Calculations!$A$3:$A$53,$B1006)</f>
        <v>0.13644974634200488</v>
      </c>
      <c r="H1006" s="44">
        <f>H280/SUMIFS(H$3:H$722,$B$3:$B$722,$B1006)*SUMIFS(Calculations!$E$3:$E$53,Calculations!$A$3:$A$53,$B1006)</f>
        <v>0.16086567849905958</v>
      </c>
      <c r="I1006" s="44">
        <f>I280/SUMIFS(I$3:I$722,$B$3:$B$722,$B1006)*SUMIFS(Calculations!$E$3:$E$53,Calculations!$A$3:$A$53,$B1006)</f>
        <v>0.16709630731188399</v>
      </c>
      <c r="J1006" s="44">
        <f>J280/SUMIFS(J$3:J$722,$B$3:$B$722,$B1006)*SUMIFS(Calculations!$E$3:$E$53,Calculations!$A$3:$A$53,$B1006)</f>
        <v>0.17334077944933257</v>
      </c>
      <c r="K1006" s="44">
        <f>K280/SUMIFS(K$3:K$722,$B$3:$B$722,$B1006)*SUMIFS(Calculations!$E$3:$E$53,Calculations!$A$3:$A$53,$B1006)</f>
        <v>0.16193463419815723</v>
      </c>
      <c r="L1006" s="44">
        <f>L280/SUMIFS(L$3:L$722,$B$3:$B$722,$B1006)*SUMIFS(Calculations!$E$3:$E$53,Calculations!$A$3:$A$53,$B1006)</f>
        <v>0.14947167967044633</v>
      </c>
      <c r="M1006" s="44">
        <f>M280/SUMIFS(M$3:M$722,$B$3:$B$722,$B1006)*SUMIFS(Calculations!$E$3:$E$53,Calculations!$A$3:$A$53,$B1006)</f>
        <v>0.1342589839288211</v>
      </c>
      <c r="N1006" s="44">
        <f>N280/SUMIFS(N$3:N$722,$B$3:$B$722,$B1006)*SUMIFS(Calculations!$E$3:$E$53,Calculations!$A$3:$A$53,$B1006)</f>
        <v>0.11740289451767044</v>
      </c>
      <c r="O1006" s="44">
        <f>O280/SUMIFS(O$3:O$722,$B$3:$B$722,$B1006)*SUMIFS(Calculations!$E$3:$E$53,Calculations!$A$3:$A$53,$B1006)</f>
        <v>0.10635576764697433</v>
      </c>
      <c r="P1006" s="44">
        <f>P280/SUMIFS(P$3:P$722,$B$3:$B$722,$B1006)*SUMIFS(Calculations!$E$3:$E$53,Calculations!$A$3:$A$53,$B1006)</f>
        <v>9.440975591523075E-2</v>
      </c>
      <c r="Q1006" s="44">
        <f>Q280/SUMIFS(Q$3:Q$722,$B$3:$B$722,$B1006)*SUMIFS(Calculations!$E$3:$E$53,Calculations!$A$3:$A$53,$B1006)</f>
        <v>8.284687110634463E-2</v>
      </c>
      <c r="R1006" s="44">
        <f>R280/SUMIFS(R$3:R$722,$B$3:$B$722,$B1006)*SUMIFS(Calculations!$E$3:$E$53,Calculations!$A$3:$A$53,$B1006)</f>
        <v>7.0851719850926573E-2</v>
      </c>
    </row>
    <row r="1007" spans="2:18" ht="15.75" customHeight="1">
      <c r="B1007" s="44" t="s">
        <v>64</v>
      </c>
      <c r="C1007" s="44" t="s">
        <v>522</v>
      </c>
      <c r="D1007" s="44" t="s">
        <v>533</v>
      </c>
      <c r="E1007" s="44" t="str">
        <f t="shared" si="304"/>
        <v>natural gas peaker</v>
      </c>
      <c r="F1007" s="44">
        <f>F281/SUMIFS(F$3:F$722,$B$3:$B$722,$B1007)*SUMIFS(Calculations!$E$3:$E$53,Calculations!$A$3:$A$53,$B1007)</f>
        <v>1.944617745866075E-4</v>
      </c>
      <c r="G1007" s="44">
        <f>G281/SUMIFS(G$3:G$722,$B$3:$B$722,$B1007)*SUMIFS(Calculations!$E$3:$E$53,Calculations!$A$3:$A$53,$B1007)</f>
        <v>1.8606661198723891E-4</v>
      </c>
      <c r="H1007" s="44">
        <f>H281/SUMIFS(H$3:H$722,$B$3:$B$722,$B1007)*SUMIFS(Calculations!$E$3:$E$53,Calculations!$A$3:$A$53,$B1007)</f>
        <v>1.7836631105784835E-4</v>
      </c>
      <c r="I1007" s="44">
        <f>I281/SUMIFS(I$3:I$722,$B$3:$B$722,$B1007)*SUMIFS(Calculations!$E$3:$E$53,Calculations!$A$3:$A$53,$B1007)</f>
        <v>1.535550969733758E-4</v>
      </c>
      <c r="J1007" s="44">
        <f>J281/SUMIFS(J$3:J$722,$B$3:$B$722,$B1007)*SUMIFS(Calculations!$E$3:$E$53,Calculations!$A$3:$A$53,$B1007)</f>
        <v>1.2868875688136719E-4</v>
      </c>
      <c r="K1007" s="44">
        <f>K281/SUMIFS(K$3:K$722,$B$3:$B$722,$B1007)*SUMIFS(Calculations!$E$3:$E$53,Calculations!$A$3:$A$53,$B1007)</f>
        <v>6.7193238961564314E-5</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2.5455160646565955E-3</v>
      </c>
      <c r="G1010" s="44">
        <f>G284/SUMIFS(G$3:G$722,$B$3:$B$722,$B1010)*SUMIFS(Calculations!$E$3:$E$53,Calculations!$A$3:$A$53,$B1010)</f>
        <v>2.4356228925536158E-3</v>
      </c>
      <c r="H1010" s="44">
        <f>H284/SUMIFS(H$3:H$722,$B$3:$B$722,$B1010)*SUMIFS(Calculations!$E$3:$E$53,Calculations!$A$3:$A$53,$B1010)</f>
        <v>2.3348255005719645E-3</v>
      </c>
      <c r="I1010" s="44">
        <f>I284/SUMIFS(I$3:I$722,$B$3:$B$722,$B1010)*SUMIFS(Calculations!$E$3:$E$53,Calculations!$A$3:$A$53,$B1010)</f>
        <v>2.3374164012367363E-3</v>
      </c>
      <c r="J1010" s="44">
        <f>J284/SUMIFS(J$3:J$722,$B$3:$B$722,$B1010)*SUMIFS(Calculations!$E$3:$E$53,Calculations!$A$3:$A$53,$B1010)</f>
        <v>2.3400130584118133E-3</v>
      </c>
      <c r="K1010" s="44">
        <f>K284/SUMIFS(K$3:K$722,$B$3:$B$722,$B1010)*SUMIFS(Calculations!$E$3:$E$53,Calculations!$A$3:$A$53,$B1010)</f>
        <v>2.4436176153600198E-3</v>
      </c>
      <c r="L1010" s="44">
        <f>L284/SUMIFS(L$3:L$722,$B$3:$B$722,$B1010)*SUMIFS(Calculations!$E$3:$E$53,Calculations!$A$3:$A$53,$B1010)</f>
        <v>2.5568214062705453E-3</v>
      </c>
      <c r="M1010" s="44">
        <f>M284/SUMIFS(M$3:M$722,$B$3:$B$722,$B1010)*SUMIFS(Calculations!$E$3:$E$53,Calculations!$A$3:$A$53,$B1010)</f>
        <v>2.6878480133950239E-3</v>
      </c>
      <c r="N1010" s="44">
        <f>N284/SUMIFS(N$3:N$722,$B$3:$B$722,$B1010)*SUMIFS(Calculations!$E$3:$E$53,Calculations!$A$3:$A$53,$B1010)</f>
        <v>2.8330291333254452E-3</v>
      </c>
      <c r="O1010" s="44">
        <f>O284/SUMIFS(O$3:O$722,$B$3:$B$722,$B1010)*SUMIFS(Calculations!$E$3:$E$53,Calculations!$A$3:$A$53,$B1010)</f>
        <v>2.9437824777419574E-3</v>
      </c>
      <c r="P1010" s="44">
        <f>P284/SUMIFS(P$3:P$722,$B$3:$B$722,$B1010)*SUMIFS(Calculations!$E$3:$E$53,Calculations!$A$3:$A$53,$B1010)</f>
        <v>3.0635476227625202E-3</v>
      </c>
      <c r="Q1010" s="44">
        <f>Q284/SUMIFS(Q$3:Q$722,$B$3:$B$722,$B1010)*SUMIFS(Calculations!$E$3:$E$53,Calculations!$A$3:$A$53,$B1010)</f>
        <v>3.1197606636568587E-3</v>
      </c>
      <c r="R1010" s="44">
        <f>R284/SUMIFS(R$3:R$722,$B$3:$B$722,$B1010)*SUMIFS(Calculations!$E$3:$E$53,Calculations!$A$3:$A$53,$B1010)</f>
        <v>3.1780751707369955E-3</v>
      </c>
    </row>
    <row r="1011" spans="2:18" ht="15.75" customHeight="1">
      <c r="B1011" s="44" t="s">
        <v>64</v>
      </c>
      <c r="C1011" s="44" t="s">
        <v>522</v>
      </c>
      <c r="D1011" s="44" t="s">
        <v>537</v>
      </c>
      <c r="E1011" s="44" t="str">
        <f t="shared" si="304"/>
        <v>solar PV</v>
      </c>
      <c r="F1011" s="44">
        <f>F285/SUMIFS(F$3:F$722,$B$3:$B$722,$B1011)*SUMIFS(Calculations!$E$3:$E$53,Calculations!$A$3:$A$53,$B1011)</f>
        <v>2.2164034680995618E-3</v>
      </c>
      <c r="G1011" s="44">
        <f>G285/SUMIFS(G$3:G$722,$B$3:$B$722,$B1011)*SUMIFS(Calculations!$E$3:$E$53,Calculations!$A$3:$A$53,$B1011)</f>
        <v>2.3641111178347397E-3</v>
      </c>
      <c r="H1011" s="44">
        <f>H285/SUMIFS(H$3:H$722,$B$3:$B$722,$B1011)*SUMIFS(Calculations!$E$3:$E$53,Calculations!$A$3:$A$53,$B1011)</f>
        <v>2.4995931098832831E-3</v>
      </c>
      <c r="I1011" s="44">
        <f>I285/SUMIFS(I$3:I$722,$B$3:$B$722,$B1011)*SUMIFS(Calculations!$E$3:$E$53,Calculations!$A$3:$A$53,$B1011)</f>
        <v>2.7588566232770021E-3</v>
      </c>
      <c r="J1011" s="44">
        <f>J285/SUMIFS(J$3:J$722,$B$3:$B$722,$B1011)*SUMIFS(Calculations!$E$3:$E$53,Calculations!$A$3:$A$53,$B1011)</f>
        <v>3.0186961730687997E-3</v>
      </c>
      <c r="K1011" s="44">
        <f>K285/SUMIFS(K$3:K$722,$B$3:$B$722,$B1011)*SUMIFS(Calculations!$E$3:$E$53,Calculations!$A$3:$A$53,$B1011)</f>
        <v>3.4646782512707452E-3</v>
      </c>
      <c r="L1011" s="44">
        <f>L285/SUMIFS(L$3:L$722,$B$3:$B$722,$B1011)*SUMIFS(Calculations!$E$3:$E$53,Calculations!$A$3:$A$53,$B1011)</f>
        <v>3.951981738856275E-3</v>
      </c>
      <c r="M1011" s="44">
        <f>M285/SUMIFS(M$3:M$722,$B$3:$B$722,$B1011)*SUMIFS(Calculations!$E$3:$E$53,Calculations!$A$3:$A$53,$B1011)</f>
        <v>4.5918959330035827E-3</v>
      </c>
      <c r="N1011" s="44">
        <f>N285/SUMIFS(N$3:N$722,$B$3:$B$722,$B1011)*SUMIFS(Calculations!$E$3:$E$53,Calculations!$A$3:$A$53,$B1011)</f>
        <v>5.3009386336011714E-3</v>
      </c>
      <c r="O1011" s="44">
        <f>O285/SUMIFS(O$3:O$722,$B$3:$B$722,$B1011)*SUMIFS(Calculations!$E$3:$E$53,Calculations!$A$3:$A$53,$B1011)</f>
        <v>6.1121396624679476E-3</v>
      </c>
      <c r="P1011" s="44">
        <f>P285/SUMIFS(P$3:P$722,$B$3:$B$722,$B1011)*SUMIFS(Calculations!$E$3:$E$53,Calculations!$A$3:$A$53,$B1011)</f>
        <v>6.9893466612714564E-3</v>
      </c>
      <c r="Q1011" s="44">
        <f>Q285/SUMIFS(Q$3:Q$722,$B$3:$B$722,$B1011)*SUMIFS(Calculations!$E$3:$E$53,Calculations!$A$3:$A$53,$B1011)</f>
        <v>7.9215932965546396E-3</v>
      </c>
      <c r="R1011" s="44">
        <f>R285/SUMIFS(R$3:R$722,$B$3:$B$722,$B1011)*SUMIFS(Calculations!$E$3:$E$53,Calculations!$A$3:$A$53,$B1011)</f>
        <v>8.8886910046441156E-3</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3.408962809239507E-4</v>
      </c>
      <c r="G1013" s="44">
        <f>G287/SUMIFS(G$3:G$722,$B$3:$B$722,$B1013)*SUMIFS(Calculations!$E$3:$E$53,Calculations!$A$3:$A$53,$B1013)</f>
        <v>3.261793540936754E-4</v>
      </c>
      <c r="H1013" s="44">
        <f>H287/SUMIFS(H$3:H$722,$B$3:$B$722,$B1013)*SUMIFS(Calculations!$E$3:$E$53,Calculations!$A$3:$A$53,$B1013)</f>
        <v>3.1268053688703003E-4</v>
      </c>
      <c r="I1013" s="44">
        <f>I287/SUMIFS(I$3:I$722,$B$3:$B$722,$B1013)*SUMIFS(Calculations!$E$3:$E$53,Calculations!$A$3:$A$53,$B1013)</f>
        <v>3.1302751108732178E-4</v>
      </c>
      <c r="J1013" s="44">
        <f>J287/SUMIFS(J$3:J$722,$B$3:$B$722,$B1013)*SUMIFS(Calculations!$E$3:$E$53,Calculations!$A$3:$A$53,$B1013)</f>
        <v>3.1337525620121396E-4</v>
      </c>
      <c r="K1013" s="44">
        <f>K287/SUMIFS(K$3:K$722,$B$3:$B$722,$B1013)*SUMIFS(Calculations!$E$3:$E$53,Calculations!$A$3:$A$53,$B1013)</f>
        <v>3.2563028581230176E-4</v>
      </c>
      <c r="L1013" s="44">
        <f>L287/SUMIFS(L$3:L$722,$B$3:$B$722,$B1013)*SUMIFS(Calculations!$E$3:$E$53,Calculations!$A$3:$A$53,$B1013)</f>
        <v>3.3902077606254652E-4</v>
      </c>
      <c r="M1013" s="44">
        <f>M287/SUMIFS(M$3:M$722,$B$3:$B$722,$B1013)*SUMIFS(Calculations!$E$3:$E$53,Calculations!$A$3:$A$53,$B1013)</f>
        <v>3.5461313063815366E-4</v>
      </c>
      <c r="N1013" s="44">
        <f>N287/SUMIFS(N$3:N$722,$B$3:$B$722,$B1013)*SUMIFS(Calculations!$E$3:$E$53,Calculations!$A$3:$A$53,$B1013)</f>
        <v>3.7188989258230047E-4</v>
      </c>
      <c r="O1013" s="44">
        <f>O287/SUMIFS(O$3:O$722,$B$3:$B$722,$B1013)*SUMIFS(Calculations!$E$3:$E$53,Calculations!$A$3:$A$53,$B1013)</f>
        <v>3.8449785680478801E-4</v>
      </c>
      <c r="P1013" s="44">
        <f>P287/SUMIFS(P$3:P$722,$B$3:$B$722,$B1013)*SUMIFS(Calculations!$E$3:$E$53,Calculations!$A$3:$A$53,$B1013)</f>
        <v>3.9813170841870979E-4</v>
      </c>
      <c r="Q1013" s="44">
        <f>Q287/SUMIFS(Q$3:Q$722,$B$3:$B$722,$B1013)*SUMIFS(Calculations!$E$3:$E$53,Calculations!$A$3:$A$53,$B1013)</f>
        <v>4.0341216362477868E-4</v>
      </c>
      <c r="R1013" s="44">
        <f>R287/SUMIFS(R$3:R$722,$B$3:$B$722,$B1013)*SUMIFS(Calculations!$E$3:$E$53,Calculations!$A$3:$A$53,$B1013)</f>
        <v>4.0889002316771733E-4</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2.6912075343011026E-2</v>
      </c>
      <c r="G1378" s="44">
        <f>G652/SUMIFS(G$3:G$722,$B$3:$B$722,$B1378)*SUMIFS(Calculations!$E$3:$E$53,Calculations!$A$3:$A$53,$B1378)</f>
        <v>2.6821278806774134E-2</v>
      </c>
      <c r="H1378" s="44">
        <f>H652/SUMIFS(H$3:H$722,$B$3:$B$722,$B1378)*SUMIFS(Calculations!$E$3:$E$53,Calculations!$A$3:$A$53,$B1378)</f>
        <v>2.6731353467889584E-2</v>
      </c>
      <c r="I1378" s="44">
        <f>I652/SUMIFS(I$3:I$722,$B$3:$B$722,$B1378)*SUMIFS(Calculations!$E$3:$E$53,Calculations!$A$3:$A$53,$B1378)</f>
        <v>2.7104417639104976E-2</v>
      </c>
      <c r="J1378" s="44">
        <f>J652/SUMIFS(J$3:J$722,$B$3:$B$722,$B1378)*SUMIFS(Calculations!$E$3:$E$53,Calculations!$A$3:$A$53,$B1378)</f>
        <v>2.7488042197929601E-2</v>
      </c>
      <c r="K1378" s="44">
        <f>K652/SUMIFS(K$3:K$722,$B$3:$B$722,$B1378)*SUMIFS(Calculations!$E$3:$E$53,Calculations!$A$3:$A$53,$B1378)</f>
        <v>2.7469049850429614E-2</v>
      </c>
      <c r="L1378" s="44">
        <f>L652/SUMIFS(L$3:L$722,$B$3:$B$722,$B1378)*SUMIFS(Calculations!$E$3:$E$53,Calculations!$A$3:$A$53,$B1378)</f>
        <v>2.7450083729621787E-2</v>
      </c>
      <c r="M1378" s="44">
        <f>M652/SUMIFS(M$3:M$722,$B$3:$B$722,$B1378)*SUMIFS(Calculations!$E$3:$E$53,Calculations!$A$3:$A$53,$B1378)</f>
        <v>2.7857804235789901E-2</v>
      </c>
      <c r="N1378" s="44">
        <f>N652/SUMIFS(N$3:N$722,$B$3:$B$722,$B1378)*SUMIFS(Calculations!$E$3:$E$53,Calculations!$A$3:$A$53,$B1378)</f>
        <v>2.8277819230407602E-2</v>
      </c>
      <c r="O1378" s="44">
        <f>O652/SUMIFS(O$3:O$722,$B$3:$B$722,$B1378)*SUMIFS(Calculations!$E$3:$E$53,Calculations!$A$3:$A$53,$B1378)</f>
        <v>2.8362829865032513E-2</v>
      </c>
      <c r="P1378" s="44">
        <f>P652/SUMIFS(P$3:P$722,$B$3:$B$722,$B1378)*SUMIFS(Calculations!$E$3:$E$53,Calculations!$A$3:$A$53,$B1378)</f>
        <v>2.844835316997012E-2</v>
      </c>
      <c r="Q1378" s="44">
        <f>Q652/SUMIFS(Q$3:Q$722,$B$3:$B$722,$B1378)*SUMIFS(Calculations!$E$3:$E$53,Calculations!$A$3:$A$53,$B1378)</f>
        <v>2.8855002276842921E-2</v>
      </c>
      <c r="R1378" s="44">
        <f>R652/SUMIFS(R$3:R$722,$B$3:$B$722,$B1378)*SUMIFS(Calculations!$E$3:$E$53,Calculations!$A$3:$A$53,$B1378)</f>
        <v>2.9273445495496396E-2</v>
      </c>
    </row>
    <row r="1379" spans="2:18" ht="15.75" customHeight="1">
      <c r="B1379" s="44" t="s">
        <v>137</v>
      </c>
      <c r="C1379" s="44" t="s">
        <v>522</v>
      </c>
      <c r="D1379" s="44" t="s">
        <v>531</v>
      </c>
      <c r="E1379" s="44" t="str">
        <f t="shared" si="310"/>
        <v>hydro</v>
      </c>
      <c r="F1379" s="44">
        <f>F653/SUMIFS(F$3:F$722,$B$3:$B$722,$B1379)*SUMIFS(Calculations!$E$3:$E$53,Calculations!$A$3:$A$53,$B1379)</f>
        <v>0.53336332206980286</v>
      </c>
      <c r="G1379" s="44">
        <f>G653/SUMIFS(G$3:G$722,$B$3:$B$722,$B1379)*SUMIFS(Calculations!$E$3:$E$53,Calculations!$A$3:$A$53,$B1379)</f>
        <v>0.53327886043309269</v>
      </c>
      <c r="H1379" s="44">
        <f>H653/SUMIFS(H$3:H$722,$B$3:$B$722,$B1379)*SUMIFS(Calculations!$E$3:$E$53,Calculations!$A$3:$A$53,$B1379)</f>
        <v>0.53319520921005381</v>
      </c>
      <c r="I1379" s="44">
        <f>I653/SUMIFS(I$3:I$722,$B$3:$B$722,$B1379)*SUMIFS(Calculations!$E$3:$E$53,Calculations!$A$3:$A$53,$B1379)</f>
        <v>0.53242063092046776</v>
      </c>
      <c r="J1379" s="44">
        <f>J653/SUMIFS(J$3:J$722,$B$3:$B$722,$B1379)*SUMIFS(Calculations!$E$3:$E$53,Calculations!$A$3:$A$53,$B1379)</f>
        <v>0.53162412651842483</v>
      </c>
      <c r="K1379" s="44">
        <f>K653/SUMIFS(K$3:K$722,$B$3:$B$722,$B1379)*SUMIFS(Calculations!$E$3:$E$53,Calculations!$A$3:$A$53,$B1379)</f>
        <v>0.53181571550844209</v>
      </c>
      <c r="L1379" s="44">
        <f>L653/SUMIFS(L$3:L$722,$B$3:$B$722,$B1379)*SUMIFS(Calculations!$E$3:$E$53,Calculations!$A$3:$A$53,$B1379)</f>
        <v>0.53200703993161413</v>
      </c>
      <c r="M1379" s="44">
        <f>M653/SUMIFS(M$3:M$722,$B$3:$B$722,$B1379)*SUMIFS(Calculations!$E$3:$E$53,Calculations!$A$3:$A$53,$B1379)</f>
        <v>0.53100771720777939</v>
      </c>
      <c r="N1379" s="44">
        <f>N653/SUMIFS(N$3:N$722,$B$3:$B$722,$B1379)*SUMIFS(Calculations!$E$3:$E$53,Calculations!$A$3:$A$53,$B1379)</f>
        <v>0.52997826069989473</v>
      </c>
      <c r="O1379" s="44">
        <f>O653/SUMIFS(O$3:O$722,$B$3:$B$722,$B1379)*SUMIFS(Calculations!$E$3:$E$53,Calculations!$A$3:$A$53,$B1379)</f>
        <v>0.52976519424701296</v>
      </c>
      <c r="P1379" s="44">
        <f>P653/SUMIFS(P$3:P$722,$B$3:$B$722,$B1379)*SUMIFS(Calculations!$E$3:$E$53,Calculations!$A$3:$A$53,$B1379)</f>
        <v>0.52955084286259857</v>
      </c>
      <c r="Q1379" s="44">
        <f>Q653/SUMIFS(Q$3:Q$722,$B$3:$B$722,$B1379)*SUMIFS(Calculations!$E$3:$E$53,Calculations!$A$3:$A$53,$B1379)</f>
        <v>0.52867558666129377</v>
      </c>
      <c r="R1379" s="44">
        <f>R653/SUMIFS(R$3:R$722,$B$3:$B$722,$B1379)*SUMIFS(Calculations!$E$3:$E$53,Calculations!$A$3:$A$53,$B1379)</f>
        <v>0.52777494525859425</v>
      </c>
    </row>
    <row r="1380" spans="2:18" ht="15.75" customHeight="1">
      <c r="B1380" s="44" t="s">
        <v>137</v>
      </c>
      <c r="C1380" s="44" t="s">
        <v>522</v>
      </c>
      <c r="D1380" s="44" t="s">
        <v>530</v>
      </c>
      <c r="E1380" s="44" t="str">
        <f t="shared" si="310"/>
        <v>onshore wind</v>
      </c>
      <c r="F1380" s="44">
        <f>F654/SUMIFS(F$3:F$722,$B$3:$B$722,$B1380)*SUMIFS(Calculations!$E$3:$E$53,Calculations!$A$3:$A$53,$B1380)</f>
        <v>1.1259670292313138E-2</v>
      </c>
      <c r="G1380" s="44">
        <f>G654/SUMIFS(G$3:G$722,$B$3:$B$722,$B1380)*SUMIFS(Calculations!$E$3:$E$53,Calculations!$A$3:$A$53,$B1380)</f>
        <v>1.120539133499026E-2</v>
      </c>
      <c r="H1380" s="44">
        <f>H654/SUMIFS(H$3:H$722,$B$3:$B$722,$B1380)*SUMIFS(Calculations!$E$3:$E$53,Calculations!$A$3:$A$53,$B1380)</f>
        <v>1.1151633187005142E-2</v>
      </c>
      <c r="I1380" s="44">
        <f>I654/SUMIFS(I$3:I$722,$B$3:$B$722,$B1380)*SUMIFS(Calculations!$E$3:$E$53,Calculations!$A$3:$A$53,$B1380)</f>
        <v>1.1307265964732072E-2</v>
      </c>
      <c r="J1380" s="44">
        <f>J654/SUMIFS(J$3:J$722,$B$3:$B$722,$B1380)*SUMIFS(Calculations!$E$3:$E$53,Calculations!$A$3:$A$53,$B1380)</f>
        <v>1.1467304264576404E-2</v>
      </c>
      <c r="K1380" s="44">
        <f>K654/SUMIFS(K$3:K$722,$B$3:$B$722,$B1380)*SUMIFS(Calculations!$E$3:$E$53,Calculations!$A$3:$A$53,$B1380)</f>
        <v>1.1459381145646628E-2</v>
      </c>
      <c r="L1380" s="44">
        <f>L654/SUMIFS(L$3:L$722,$B$3:$B$722,$B1380)*SUMIFS(Calculations!$E$3:$E$53,Calculations!$A$3:$A$53,$B1380)</f>
        <v>1.145146896781832E-2</v>
      </c>
      <c r="M1380" s="44">
        <f>M654/SUMIFS(M$3:M$722,$B$3:$B$722,$B1380)*SUMIFS(Calculations!$E$3:$E$53,Calculations!$A$3:$A$53,$B1380)</f>
        <v>1.1621559477192211E-2</v>
      </c>
      <c r="N1380" s="44">
        <f>N654/SUMIFS(N$3:N$722,$B$3:$B$722,$B1380)*SUMIFS(Calculations!$E$3:$E$53,Calculations!$A$3:$A$53,$B1380)</f>
        <v>1.1796778930956304E-2</v>
      </c>
      <c r="O1380" s="44">
        <f>O654/SUMIFS(O$3:O$722,$B$3:$B$722,$B1380)*SUMIFS(Calculations!$E$3:$E$53,Calculations!$A$3:$A$53,$B1380)</f>
        <v>1.1676215662711669E-2</v>
      </c>
      <c r="P1380" s="44">
        <f>P654/SUMIFS(P$3:P$722,$B$3:$B$722,$B1380)*SUMIFS(Calculations!$E$3:$E$53,Calculations!$A$3:$A$53,$B1380)</f>
        <v>1.1554925318275873E-2</v>
      </c>
      <c r="Q1380" s="44">
        <f>Q654/SUMIFS(Q$3:Q$722,$B$3:$B$722,$B1380)*SUMIFS(Calculations!$E$3:$E$53,Calculations!$A$3:$A$53,$B1380)</f>
        <v>1.172009481095564E-2</v>
      </c>
      <c r="R1380" s="44">
        <f>R654/SUMIFS(R$3:R$722,$B$3:$B$722,$B1380)*SUMIFS(Calculations!$E$3:$E$53,Calculations!$A$3:$A$53,$B1380)</f>
        <v>1.1890054741943271E-2</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1.0204449023541848E-3</v>
      </c>
      <c r="G1382" s="44">
        <f>G656/SUMIFS(G$3:G$722,$B$3:$B$722,$B1382)*SUMIFS(Calculations!$E$3:$E$53,Calculations!$A$3:$A$53,$B1382)</f>
        <v>1.0155256921226875E-3</v>
      </c>
      <c r="H1382" s="44">
        <f>H656/SUMIFS(H$3:H$722,$B$3:$B$722,$B1382)*SUMIFS(Calculations!$E$3:$E$53,Calculations!$A$3:$A$53,$B1382)</f>
        <v>1.0106536819618867E-3</v>
      </c>
      <c r="I1382" s="44">
        <f>I656/SUMIFS(I$3:I$722,$B$3:$B$722,$B1382)*SUMIFS(Calculations!$E$3:$E$53,Calculations!$A$3:$A$53,$B1382)</f>
        <v>1.0247584177621074E-3</v>
      </c>
      <c r="J1382" s="44">
        <f>J656/SUMIFS(J$3:J$722,$B$3:$B$722,$B1382)*SUMIFS(Calculations!$E$3:$E$53,Calculations!$A$3:$A$53,$B1382)</f>
        <v>1.0392624185914271E-3</v>
      </c>
      <c r="K1382" s="44">
        <f>K656/SUMIFS(K$3:K$722,$B$3:$B$722,$B1382)*SUMIFS(Calculations!$E$3:$E$53,Calculations!$A$3:$A$53,$B1382)</f>
        <v>7.916448967562941E-4</v>
      </c>
      <c r="L1382" s="44">
        <f>L656/SUMIFS(L$3:L$722,$B$3:$B$722,$B1382)*SUMIFS(Calculations!$E$3:$E$53,Calculations!$A$3:$A$53,$B1382)</f>
        <v>5.4436931203648428E-4</v>
      </c>
      <c r="M1382" s="44">
        <f>M656/SUMIFS(M$3:M$722,$B$3:$B$722,$B1382)*SUMIFS(Calculations!$E$3:$E$53,Calculations!$A$3:$A$53,$B1382)</f>
        <v>6.9357884696729646E-4</v>
      </c>
      <c r="N1382" s="44">
        <f>N656/SUMIFS(N$3:N$722,$B$3:$B$722,$B1382)*SUMIFS(Calculations!$E$3:$E$53,Calculations!$A$3:$A$53,$B1382)</f>
        <v>8.4728767706727785E-4</v>
      </c>
      <c r="O1382" s="44">
        <f>O656/SUMIFS(O$3:O$722,$B$3:$B$722,$B1382)*SUMIFS(Calculations!$E$3:$E$53,Calculations!$A$3:$A$53,$B1382)</f>
        <v>8.6883621774056646E-4</v>
      </c>
      <c r="P1382" s="44">
        <f>P656/SUMIFS(P$3:P$722,$B$3:$B$722,$B1382)*SUMIFS(Calculations!$E$3:$E$53,Calculations!$A$3:$A$53,$B1382)</f>
        <v>8.9051471035614946E-4</v>
      </c>
      <c r="Q1382" s="44">
        <f>Q656/SUMIFS(Q$3:Q$722,$B$3:$B$722,$B1382)*SUMIFS(Calculations!$E$3:$E$53,Calculations!$A$3:$A$53,$B1382)</f>
        <v>7.8177525280065147E-4</v>
      </c>
      <c r="R1382" s="44">
        <f>R656/SUMIFS(R$3:R$722,$B$3:$B$722,$B1382)*SUMIFS(Calculations!$E$3:$E$53,Calculations!$A$3:$A$53,$B1382)</f>
        <v>6.6988200664533934E-4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1.5880767885592434E-4</v>
      </c>
      <c r="G1385" s="44">
        <f>G659/SUMIFS(G$3:G$722,$B$3:$B$722,$B1385)*SUMIFS(Calculations!$E$3:$E$53,Calculations!$A$3:$A$53,$B1385)</f>
        <v>1.5804212222776526E-4</v>
      </c>
      <c r="H1385" s="44">
        <f>H659/SUMIFS(H$3:H$722,$B$3:$B$722,$B1385)*SUMIFS(Calculations!$E$3:$E$53,Calculations!$A$3:$A$53,$B1385)</f>
        <v>1.5728391115413031E-4</v>
      </c>
      <c r="I1385" s="44">
        <f>I659/SUMIFS(I$3:I$722,$B$3:$B$722,$B1385)*SUMIFS(Calculations!$E$3:$E$53,Calculations!$A$3:$A$53,$B1385)</f>
        <v>1.5947897366866838E-4</v>
      </c>
      <c r="J1385" s="44">
        <f>J659/SUMIFS(J$3:J$722,$B$3:$B$722,$B1385)*SUMIFS(Calculations!$E$3:$E$53,Calculations!$A$3:$A$53,$B1385)</f>
        <v>1.617361721715124E-4</v>
      </c>
      <c r="K1385" s="44">
        <f>K659/SUMIFS(K$3:K$722,$B$3:$B$722,$B1385)*SUMIFS(Calculations!$E$3:$E$53,Calculations!$A$3:$A$53,$B1385)</f>
        <v>1.6162442359505576E-4</v>
      </c>
      <c r="L1385" s="44">
        <f>L659/SUMIFS(L$3:L$722,$B$3:$B$722,$B1385)*SUMIFS(Calculations!$E$3:$E$53,Calculations!$A$3:$A$53,$B1385)</f>
        <v>1.6151282933314677E-4</v>
      </c>
      <c r="M1385" s="44">
        <f>M659/SUMIFS(M$3:M$722,$B$3:$B$722,$B1385)*SUMIFS(Calculations!$E$3:$E$53,Calculations!$A$3:$A$53,$B1385)</f>
        <v>1.6391180535001385E-4</v>
      </c>
      <c r="N1385" s="44">
        <f>N659/SUMIFS(N$3:N$722,$B$3:$B$722,$B1385)*SUMIFS(Calculations!$E$3:$E$53,Calculations!$A$3:$A$53,$B1385)</f>
        <v>1.6638312058574282E-4</v>
      </c>
      <c r="O1385" s="44">
        <f>O659/SUMIFS(O$3:O$722,$B$3:$B$722,$B1385)*SUMIFS(Calculations!$E$3:$E$53,Calculations!$A$3:$A$53,$B1385)</f>
        <v>1.6688331243422378E-4</v>
      </c>
      <c r="P1385" s="44">
        <f>P659/SUMIFS(P$3:P$722,$B$3:$B$722,$B1385)*SUMIFS(Calculations!$E$3:$E$53,Calculations!$A$3:$A$53,$B1385)</f>
        <v>1.6738652077014183E-4</v>
      </c>
      <c r="Q1385" s="44">
        <f>Q659/SUMIFS(Q$3:Q$722,$B$3:$B$722,$B1385)*SUMIFS(Calculations!$E$3:$E$53,Calculations!$A$3:$A$53,$B1385)</f>
        <v>1.6977919280873193E-4</v>
      </c>
      <c r="R1385" s="44">
        <f>R659/SUMIFS(R$3:R$722,$B$3:$B$722,$B1385)*SUMIFS(Calculations!$E$3:$E$53,Calculations!$A$3:$A$53,$B1385)</f>
        <v>1.7224125991299581E-4</v>
      </c>
    </row>
    <row r="1386" spans="2:18" ht="15.75" customHeight="1">
      <c r="B1386" s="44" t="s">
        <v>137</v>
      </c>
      <c r="C1386" s="44" t="s">
        <v>522</v>
      </c>
      <c r="D1386" s="44" t="s">
        <v>537</v>
      </c>
      <c r="E1386" s="44" t="str">
        <f t="shared" si="310"/>
        <v>solar PV</v>
      </c>
      <c r="F1386" s="44">
        <f>F660/SUMIFS(F$3:F$722,$B$3:$B$722,$B1386)*SUMIFS(Calculations!$E$3:$E$53,Calculations!$A$3:$A$53,$B1386)</f>
        <v>3.5952483962334698E-3</v>
      </c>
      <c r="G1386" s="44">
        <f>G660/SUMIFS(G$3:G$722,$B$3:$B$722,$B1386)*SUMIFS(Calculations!$E$3:$E$53,Calculations!$A$3:$A$53,$B1386)</f>
        <v>3.7514686505601522E-3</v>
      </c>
      <c r="H1386" s="44">
        <f>H660/SUMIFS(H$3:H$722,$B$3:$B$722,$B1386)*SUMIFS(Calculations!$E$3:$E$53,Calculations!$A$3:$A$53,$B1386)</f>
        <v>3.9061899636541192E-3</v>
      </c>
      <c r="I1386" s="44">
        <f>I660/SUMIFS(I$3:I$722,$B$3:$B$722,$B1386)*SUMIFS(Calculations!$E$3:$E$53,Calculations!$A$3:$A$53,$B1386)</f>
        <v>4.0794946367959019E-3</v>
      </c>
      <c r="J1386" s="44">
        <f>J660/SUMIFS(J$3:J$722,$B$3:$B$722,$B1386)*SUMIFS(Calculations!$E$3:$E$53,Calculations!$A$3:$A$53,$B1386)</f>
        <v>4.257705073246197E-3</v>
      </c>
      <c r="K1386" s="44">
        <f>K660/SUMIFS(K$3:K$722,$B$3:$B$722,$B1386)*SUMIFS(Calculations!$E$3:$E$53,Calculations!$A$3:$A$53,$B1386)</f>
        <v>4.3642683023603426E-3</v>
      </c>
      <c r="L1386" s="44">
        <f>L660/SUMIFS(L$3:L$722,$B$3:$B$722,$B1386)*SUMIFS(Calculations!$E$3:$E$53,Calculations!$A$3:$A$53,$B1386)</f>
        <v>4.4706843774165164E-3</v>
      </c>
      <c r="M1386" s="44">
        <f>M660/SUMIFS(M$3:M$722,$B$3:$B$722,$B1386)*SUMIFS(Calculations!$E$3:$E$53,Calculations!$A$3:$A$53,$B1386)</f>
        <v>4.7004698107358392E-3</v>
      </c>
      <c r="N1386" s="44">
        <f>N660/SUMIFS(N$3:N$722,$B$3:$B$722,$B1386)*SUMIFS(Calculations!$E$3:$E$53,Calculations!$A$3:$A$53,$B1386)</f>
        <v>4.937184241525454E-3</v>
      </c>
      <c r="O1386" s="44">
        <f>O660/SUMIFS(O$3:O$722,$B$3:$B$722,$B1386)*SUMIFS(Calculations!$E$3:$E$53,Calculations!$A$3:$A$53,$B1386)</f>
        <v>5.1721259512800483E-3</v>
      </c>
      <c r="P1386" s="44">
        <f>P660/SUMIFS(P$3:P$722,$B$3:$B$722,$B1386)*SUMIFS(Calculations!$E$3:$E$53,Calculations!$A$3:$A$53,$B1386)</f>
        <v>5.4084845148240201E-3</v>
      </c>
      <c r="Q1386" s="44">
        <f>Q660/SUMIFS(Q$3:Q$722,$B$3:$B$722,$B1386)*SUMIFS(Calculations!$E$3:$E$53,Calculations!$A$3:$A$53,$B1386)</f>
        <v>5.7798259084628724E-3</v>
      </c>
      <c r="R1386" s="44">
        <f>R660/SUMIFS(R$3:R$722,$B$3:$B$722,$B1386)*SUMIFS(Calculations!$E$3:$E$53,Calculations!$A$3:$A$53,$B1386)</f>
        <v>6.1619373783944019E-3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3.8751893666979795E-3</v>
      </c>
      <c r="G1388" s="44">
        <f>G662/SUMIFS(G$3:G$722,$B$3:$B$722,$B1388)*SUMIFS(Calculations!$E$3:$E$53,Calculations!$A$3:$A$53,$B1388)</f>
        <v>3.954191009500934E-3</v>
      </c>
      <c r="H1388" s="44">
        <f>H662/SUMIFS(H$3:H$722,$B$3:$B$722,$B1388)*SUMIFS(Calculations!$E$3:$E$53,Calculations!$A$3:$A$53,$B1388)</f>
        <v>4.0324346275499284E-3</v>
      </c>
      <c r="I1388" s="44">
        <f>I662/SUMIFS(I$3:I$722,$B$3:$B$722,$B1388)*SUMIFS(Calculations!$E$3:$E$53,Calculations!$A$3:$A$53,$B1388)</f>
        <v>4.0887114967370517E-3</v>
      </c>
      <c r="J1388" s="44">
        <f>J662/SUMIFS(J$3:J$722,$B$3:$B$722,$B1388)*SUMIFS(Calculations!$E$3:$E$53,Calculations!$A$3:$A$53,$B1388)</f>
        <v>4.1465814043285696E-3</v>
      </c>
      <c r="K1388" s="44">
        <f>K662/SUMIFS(K$3:K$722,$B$3:$B$722,$B1388)*SUMIFS(Calculations!$E$3:$E$53,Calculations!$A$3:$A$53,$B1388)</f>
        <v>4.1230739220385251E-3</v>
      </c>
      <c r="L1388" s="44">
        <f>L662/SUMIFS(L$3:L$722,$B$3:$B$722,$B1388)*SUMIFS(Calculations!$E$3:$E$53,Calculations!$A$3:$A$53,$B1388)</f>
        <v>4.0995989014281841E-3</v>
      </c>
      <c r="M1388" s="44">
        <f>M662/SUMIFS(M$3:M$722,$B$3:$B$722,$B1388)*SUMIFS(Calculations!$E$3:$E$53,Calculations!$A$3:$A$53,$B1388)</f>
        <v>4.1397166654539184E-3</v>
      </c>
      <c r="N1388" s="44">
        <f>N662/SUMIFS(N$3:N$722,$B$3:$B$722,$B1388)*SUMIFS(Calculations!$E$3:$E$53,Calculations!$A$3:$A$53,$B1388)</f>
        <v>4.1810441488314525E-3</v>
      </c>
      <c r="O1388" s="44">
        <f>O662/SUMIFS(O$3:O$722,$B$3:$B$722,$B1388)*SUMIFS(Calculations!$E$3:$E$53,Calculations!$A$3:$A$53,$B1388)</f>
        <v>4.1726727930566729E-3</v>
      </c>
      <c r="P1388" s="44">
        <f>P662/SUMIFS(P$3:P$722,$B$3:$B$722,$B1388)*SUMIFS(Calculations!$E$3:$E$53,Calculations!$A$3:$A$53,$B1388)</f>
        <v>4.1642509524737062E-3</v>
      </c>
      <c r="Q1388" s="44">
        <f>Q662/SUMIFS(Q$3:Q$722,$B$3:$B$722,$B1388)*SUMIFS(Calculations!$E$3:$E$53,Calculations!$A$3:$A$53,$B1388)</f>
        <v>4.2026939461040228E-3</v>
      </c>
      <c r="R1388" s="44">
        <f>R662/SUMIFS(R$3:R$722,$B$3:$B$722,$B1388)*SUMIFS(Calculations!$E$3:$E$53,Calculations!$A$3:$A$53,$B1388)</f>
        <v>4.242251908281907E-3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0.99999999999999989</v>
      </c>
      <c r="I1449" s="70">
        <f t="shared" si="312"/>
        <v>0.99999999999999989</v>
      </c>
      <c r="J1449" s="70">
        <f t="shared" si="312"/>
        <v>0.99999999999999989</v>
      </c>
      <c r="K1449" s="70">
        <f t="shared" si="312"/>
        <v>0.99999999999999978</v>
      </c>
      <c r="L1449" s="70">
        <f t="shared" si="312"/>
        <v>1</v>
      </c>
      <c r="M1449" s="70">
        <f t="shared" si="312"/>
        <v>0.99999999999999989</v>
      </c>
      <c r="N1449" s="70">
        <f t="shared" si="312"/>
        <v>0.99999999999999989</v>
      </c>
      <c r="O1449" s="70">
        <f t="shared" si="312"/>
        <v>1</v>
      </c>
      <c r="P1449" s="70">
        <f t="shared" si="312"/>
        <v>1</v>
      </c>
      <c r="Q1449" s="70">
        <f t="shared" si="312"/>
        <v>0.99999999999999989</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NH</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NH</v>
      </c>
      <c r="C7" s="1">
        <f t="shared" ref="C7:AE7" si="3">SUMIFS(C$20:C$119,$B$20:$B$119,$B$7,$A$20:$A$119,$A$7)</f>
        <v>2381904</v>
      </c>
      <c r="D7" s="1">
        <f t="shared" si="3"/>
        <v>4944918</v>
      </c>
      <c r="E7" s="1">
        <f t="shared" si="3"/>
        <v>5942837</v>
      </c>
      <c r="F7" s="1">
        <f t="shared" si="3"/>
        <v>7447499</v>
      </c>
      <c r="G7" s="1">
        <f t="shared" si="3"/>
        <v>4596569</v>
      </c>
      <c r="H7" s="1">
        <f t="shared" si="3"/>
        <v>6571343</v>
      </c>
      <c r="I7" s="1">
        <f t="shared" si="3"/>
        <v>8115378</v>
      </c>
      <c r="J7" s="1">
        <f t="shared" si="3"/>
        <v>7304780</v>
      </c>
      <c r="K7" s="1">
        <f t="shared" si="3"/>
        <v>7456564</v>
      </c>
      <c r="L7" s="1">
        <f t="shared" si="3"/>
        <v>7005536</v>
      </c>
      <c r="M7" s="1">
        <f t="shared" si="3"/>
        <v>5226959</v>
      </c>
      <c r="N7" s="1">
        <f t="shared" si="3"/>
        <v>4423651</v>
      </c>
      <c r="O7" s="1">
        <f t="shared" si="3"/>
        <v>4720765</v>
      </c>
      <c r="P7" s="1">
        <f t="shared" si="3"/>
        <v>9526816</v>
      </c>
      <c r="Q7" s="1">
        <f t="shared" si="3"/>
        <v>11979973</v>
      </c>
      <c r="R7" s="1">
        <f t="shared" si="3"/>
        <v>12438381</v>
      </c>
      <c r="S7" s="1">
        <f t="shared" si="3"/>
        <v>10196532</v>
      </c>
      <c r="T7" s="1">
        <f t="shared" si="3"/>
        <v>11653443</v>
      </c>
      <c r="U7" s="1">
        <f t="shared" si="3"/>
        <v>11870290</v>
      </c>
      <c r="V7" s="1">
        <f t="shared" si="3"/>
        <v>9636055</v>
      </c>
      <c r="W7" s="1">
        <f t="shared" si="3"/>
        <v>11108822</v>
      </c>
      <c r="X7" s="1">
        <f t="shared" si="3"/>
        <v>9263802</v>
      </c>
      <c r="Y7" s="1">
        <f t="shared" si="3"/>
        <v>7482010</v>
      </c>
      <c r="Z7" s="1">
        <f t="shared" si="3"/>
        <v>8070459</v>
      </c>
      <c r="AA7" s="1">
        <f t="shared" si="3"/>
        <v>8015193</v>
      </c>
      <c r="AB7" s="1">
        <f t="shared" si="3"/>
        <v>8411829</v>
      </c>
      <c r="AC7" s="1">
        <f t="shared" si="3"/>
        <v>7789588</v>
      </c>
      <c r="AD7" s="1">
        <f t="shared" si="3"/>
        <v>6034274</v>
      </c>
      <c r="AE7" s="1">
        <f t="shared" si="3"/>
        <v>5499783</v>
      </c>
      <c r="AF7" s="48">
        <f>AVERAGE(U7:AE7)</f>
        <v>8471100.4545454551</v>
      </c>
      <c r="AG7" s="48">
        <f t="shared" ref="AG7:BK7" si="4">AF7</f>
        <v>8471100.4545454551</v>
      </c>
      <c r="AH7" s="48">
        <f t="shared" si="4"/>
        <v>8471100.4545454551</v>
      </c>
      <c r="AI7" s="48">
        <f t="shared" si="4"/>
        <v>8471100.4545454551</v>
      </c>
      <c r="AJ7" s="48">
        <f t="shared" si="4"/>
        <v>8471100.4545454551</v>
      </c>
      <c r="AK7" s="48">
        <f t="shared" si="4"/>
        <v>8471100.4545454551</v>
      </c>
      <c r="AL7" s="48">
        <f t="shared" si="4"/>
        <v>8471100.4545454551</v>
      </c>
      <c r="AM7" s="48">
        <f t="shared" si="4"/>
        <v>8471100.4545454551</v>
      </c>
      <c r="AN7" s="48">
        <f t="shared" si="4"/>
        <v>8471100.4545454551</v>
      </c>
      <c r="AO7" s="48">
        <f t="shared" si="4"/>
        <v>8471100.4545454551</v>
      </c>
      <c r="AP7" s="48">
        <f t="shared" si="4"/>
        <v>8471100.4545454551</v>
      </c>
      <c r="AQ7" s="48">
        <f t="shared" si="4"/>
        <v>8471100.4545454551</v>
      </c>
      <c r="AR7" s="48">
        <f t="shared" si="4"/>
        <v>8471100.4545454551</v>
      </c>
      <c r="AS7" s="48">
        <f t="shared" si="4"/>
        <v>8471100.4545454551</v>
      </c>
      <c r="AT7" s="48">
        <f t="shared" si="4"/>
        <v>8471100.4545454551</v>
      </c>
      <c r="AU7" s="48">
        <f t="shared" si="4"/>
        <v>8471100.4545454551</v>
      </c>
      <c r="AV7" s="48">
        <f t="shared" si="4"/>
        <v>8471100.4545454551</v>
      </c>
      <c r="AW7" s="48">
        <f t="shared" si="4"/>
        <v>8471100.4545454551</v>
      </c>
      <c r="AX7" s="48">
        <f t="shared" si="4"/>
        <v>8471100.4545454551</v>
      </c>
      <c r="AY7" s="48">
        <f t="shared" si="4"/>
        <v>8471100.4545454551</v>
      </c>
      <c r="AZ7" s="48">
        <f t="shared" si="4"/>
        <v>8471100.4545454551</v>
      </c>
      <c r="BA7" s="48">
        <f t="shared" si="4"/>
        <v>8471100.4545454551</v>
      </c>
      <c r="BB7" s="48">
        <f t="shared" si="4"/>
        <v>8471100.4545454551</v>
      </c>
      <c r="BC7" s="48">
        <f t="shared" si="4"/>
        <v>8471100.4545454551</v>
      </c>
      <c r="BD7" s="48">
        <f t="shared" si="4"/>
        <v>8471100.4545454551</v>
      </c>
      <c r="BE7" s="48">
        <f t="shared" si="4"/>
        <v>8471100.4545454551</v>
      </c>
      <c r="BF7" s="48">
        <f t="shared" si="4"/>
        <v>8471100.4545454551</v>
      </c>
      <c r="BG7" s="48">
        <f t="shared" si="4"/>
        <v>8471100.4545454551</v>
      </c>
      <c r="BH7" s="48">
        <f t="shared" si="4"/>
        <v>8471100.4545454551</v>
      </c>
      <c r="BI7" s="48">
        <f t="shared" si="4"/>
        <v>8471100.4545454551</v>
      </c>
      <c r="BJ7" s="48">
        <f t="shared" si="4"/>
        <v>8471100.4545454551</v>
      </c>
      <c r="BK7" s="48">
        <f t="shared" si="4"/>
        <v>8471100.4545454551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NH</v>
      </c>
      <c r="C10" s="29">
        <f t="shared" ref="C10:AE10" si="6">SUMIFS(C$122:C$219,$B$122:$B$219,$B$6,$A$122:$A$219,$A$6)</f>
        <v>36705</v>
      </c>
      <c r="D10" s="29">
        <f t="shared" si="6"/>
        <v>537160</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200326</v>
      </c>
      <c r="Q10" s="29">
        <f t="shared" si="6"/>
        <v>452135</v>
      </c>
      <c r="R10" s="29">
        <f t="shared" si="6"/>
        <v>576284</v>
      </c>
      <c r="S10" s="29">
        <f t="shared" si="6"/>
        <v>583207</v>
      </c>
      <c r="T10" s="29">
        <f t="shared" si="6"/>
        <v>793806</v>
      </c>
      <c r="U10" s="29">
        <f t="shared" si="6"/>
        <v>938788</v>
      </c>
      <c r="V10" s="29">
        <f t="shared" si="6"/>
        <v>1101863</v>
      </c>
      <c r="W10" s="29">
        <f t="shared" si="6"/>
        <v>698324</v>
      </c>
      <c r="X10" s="29">
        <f t="shared" si="6"/>
        <v>854662</v>
      </c>
      <c r="Y10" s="29">
        <f t="shared" si="6"/>
        <v>0</v>
      </c>
      <c r="Z10" s="29">
        <f t="shared" si="6"/>
        <v>216505</v>
      </c>
      <c r="AA10" s="29">
        <f t="shared" si="6"/>
        <v>250209</v>
      </c>
      <c r="AB10" s="29">
        <f t="shared" si="6"/>
        <v>233409</v>
      </c>
      <c r="AC10" s="29">
        <f t="shared" si="6"/>
        <v>205898</v>
      </c>
      <c r="AD10" s="29">
        <f t="shared" si="6"/>
        <v>138381</v>
      </c>
      <c r="AE10" s="29">
        <f t="shared" si="6"/>
        <v>203180</v>
      </c>
      <c r="AF10" s="35">
        <f t="shared" ref="AF10:BK10" si="7">AE10</f>
        <v>203180</v>
      </c>
      <c r="AG10" s="35">
        <f t="shared" si="7"/>
        <v>203180</v>
      </c>
      <c r="AH10" s="35">
        <f t="shared" si="7"/>
        <v>203180</v>
      </c>
      <c r="AI10" s="35">
        <f t="shared" si="7"/>
        <v>203180</v>
      </c>
      <c r="AJ10" s="35">
        <f t="shared" si="7"/>
        <v>203180</v>
      </c>
      <c r="AK10" s="35">
        <f t="shared" si="7"/>
        <v>203180</v>
      </c>
      <c r="AL10" s="35">
        <f t="shared" si="7"/>
        <v>203180</v>
      </c>
      <c r="AM10" s="35">
        <f t="shared" si="7"/>
        <v>203180</v>
      </c>
      <c r="AN10" s="35">
        <f t="shared" si="7"/>
        <v>203180</v>
      </c>
      <c r="AO10" s="35">
        <f t="shared" si="7"/>
        <v>203180</v>
      </c>
      <c r="AP10" s="35">
        <f t="shared" si="7"/>
        <v>203180</v>
      </c>
      <c r="AQ10" s="35">
        <f t="shared" si="7"/>
        <v>203180</v>
      </c>
      <c r="AR10" s="35">
        <f t="shared" si="7"/>
        <v>203180</v>
      </c>
      <c r="AS10" s="35">
        <f t="shared" si="7"/>
        <v>203180</v>
      </c>
      <c r="AT10" s="35">
        <f t="shared" si="7"/>
        <v>203180</v>
      </c>
      <c r="AU10" s="35">
        <f t="shared" si="7"/>
        <v>203180</v>
      </c>
      <c r="AV10" s="35">
        <f t="shared" si="7"/>
        <v>203180</v>
      </c>
      <c r="AW10" s="35">
        <f t="shared" si="7"/>
        <v>203180</v>
      </c>
      <c r="AX10" s="35">
        <f t="shared" si="7"/>
        <v>203180</v>
      </c>
      <c r="AY10" s="35">
        <f t="shared" si="7"/>
        <v>203180</v>
      </c>
      <c r="AZ10" s="35">
        <f t="shared" si="7"/>
        <v>203180</v>
      </c>
      <c r="BA10" s="35">
        <f t="shared" si="7"/>
        <v>203180</v>
      </c>
      <c r="BB10" s="35">
        <f t="shared" si="7"/>
        <v>203180</v>
      </c>
      <c r="BC10" s="35">
        <f t="shared" si="7"/>
        <v>203180</v>
      </c>
      <c r="BD10" s="35">
        <f t="shared" si="7"/>
        <v>203180</v>
      </c>
      <c r="BE10" s="35">
        <f t="shared" si="7"/>
        <v>203180</v>
      </c>
      <c r="BF10" s="35">
        <f t="shared" si="7"/>
        <v>203180</v>
      </c>
      <c r="BG10" s="35">
        <f t="shared" si="7"/>
        <v>203180</v>
      </c>
      <c r="BH10" s="35">
        <f t="shared" si="7"/>
        <v>203180</v>
      </c>
      <c r="BI10" s="35">
        <f t="shared" si="7"/>
        <v>203180</v>
      </c>
      <c r="BJ10" s="35">
        <f t="shared" si="7"/>
        <v>203180</v>
      </c>
      <c r="BK10" s="35">
        <f t="shared" si="7"/>
        <v>203180</v>
      </c>
    </row>
    <row r="11" spans="1:63">
      <c r="A11" s="1" t="s">
        <v>546</v>
      </c>
      <c r="B11" s="29" t="str">
        <f>About!B2</f>
        <v>NH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53453</v>
      </c>
      <c r="Q11" s="29">
        <f t="shared" si="8"/>
        <v>28212</v>
      </c>
      <c r="R11" s="29">
        <f t="shared" si="8"/>
        <v>75140</v>
      </c>
      <c r="S11" s="29">
        <f t="shared" si="8"/>
        <v>105993</v>
      </c>
      <c r="T11" s="29">
        <f t="shared" si="8"/>
        <v>174225</v>
      </c>
      <c r="U11" s="29">
        <f t="shared" si="8"/>
        <v>74429</v>
      </c>
      <c r="V11" s="29">
        <f t="shared" si="8"/>
        <v>71136</v>
      </c>
      <c r="W11" s="29">
        <f t="shared" si="8"/>
        <v>60082</v>
      </c>
      <c r="X11" s="29">
        <f t="shared" si="8"/>
        <v>873</v>
      </c>
      <c r="Y11" s="29">
        <f t="shared" si="8"/>
        <v>0</v>
      </c>
      <c r="Z11" s="29">
        <f t="shared" si="8"/>
        <v>182</v>
      </c>
      <c r="AA11" s="29">
        <f t="shared" si="8"/>
        <v>94</v>
      </c>
      <c r="AB11" s="29">
        <f t="shared" si="8"/>
        <v>0</v>
      </c>
      <c r="AC11" s="29">
        <f t="shared" si="8"/>
        <v>2</v>
      </c>
      <c r="AD11" s="29">
        <f t="shared" si="8"/>
        <v>0</v>
      </c>
      <c r="AE11" s="29">
        <f t="shared" si="8"/>
        <v>2</v>
      </c>
      <c r="AF11" s="35">
        <f>AVERAGE(W11:AE11)</f>
        <v>6803.8888888888887</v>
      </c>
      <c r="AG11" s="35">
        <f t="shared" ref="AG11:BK11" si="9">AF11</f>
        <v>6803.8888888888887</v>
      </c>
      <c r="AH11" s="35">
        <f t="shared" si="9"/>
        <v>6803.8888888888887</v>
      </c>
      <c r="AI11" s="35">
        <f t="shared" si="9"/>
        <v>6803.8888888888887</v>
      </c>
      <c r="AJ11" s="35">
        <f t="shared" si="9"/>
        <v>6803.8888888888887</v>
      </c>
      <c r="AK11" s="35">
        <f t="shared" si="9"/>
        <v>6803.8888888888887</v>
      </c>
      <c r="AL11" s="35">
        <f t="shared" si="9"/>
        <v>6803.8888888888887</v>
      </c>
      <c r="AM11" s="35">
        <f t="shared" si="9"/>
        <v>6803.8888888888887</v>
      </c>
      <c r="AN11" s="35">
        <f t="shared" si="9"/>
        <v>6803.8888888888887</v>
      </c>
      <c r="AO11" s="35">
        <f t="shared" si="9"/>
        <v>6803.8888888888887</v>
      </c>
      <c r="AP11" s="35">
        <f t="shared" si="9"/>
        <v>6803.8888888888887</v>
      </c>
      <c r="AQ11" s="35">
        <f t="shared" si="9"/>
        <v>6803.8888888888887</v>
      </c>
      <c r="AR11" s="35">
        <f t="shared" si="9"/>
        <v>6803.8888888888887</v>
      </c>
      <c r="AS11" s="35">
        <f t="shared" si="9"/>
        <v>6803.8888888888887</v>
      </c>
      <c r="AT11" s="35">
        <f t="shared" si="9"/>
        <v>6803.8888888888887</v>
      </c>
      <c r="AU11" s="35">
        <f t="shared" si="9"/>
        <v>6803.8888888888887</v>
      </c>
      <c r="AV11" s="35">
        <f t="shared" si="9"/>
        <v>6803.8888888888887</v>
      </c>
      <c r="AW11" s="35">
        <f t="shared" si="9"/>
        <v>6803.8888888888887</v>
      </c>
      <c r="AX11" s="35">
        <f t="shared" si="9"/>
        <v>6803.8888888888887</v>
      </c>
      <c r="AY11" s="35">
        <f t="shared" si="9"/>
        <v>6803.8888888888887</v>
      </c>
      <c r="AZ11" s="35">
        <f t="shared" si="9"/>
        <v>6803.8888888888887</v>
      </c>
      <c r="BA11" s="35">
        <f t="shared" si="9"/>
        <v>6803.8888888888887</v>
      </c>
      <c r="BB11" s="35">
        <f t="shared" si="9"/>
        <v>6803.8888888888887</v>
      </c>
      <c r="BC11" s="35">
        <f t="shared" si="9"/>
        <v>6803.8888888888887</v>
      </c>
      <c r="BD11" s="35">
        <f t="shared" si="9"/>
        <v>6803.8888888888887</v>
      </c>
      <c r="BE11" s="35">
        <f t="shared" si="9"/>
        <v>6803.8888888888887</v>
      </c>
      <c r="BF11" s="35">
        <f t="shared" si="9"/>
        <v>6803.8888888888887</v>
      </c>
      <c r="BG11" s="35">
        <f t="shared" si="9"/>
        <v>6803.8888888888887</v>
      </c>
      <c r="BH11" s="35">
        <f t="shared" si="9"/>
        <v>6803.8888888888887</v>
      </c>
      <c r="BI11" s="35">
        <f t="shared" si="9"/>
        <v>6803.8888888888887</v>
      </c>
      <c r="BJ11" s="35">
        <f t="shared" si="9"/>
        <v>6803.8888888888887</v>
      </c>
      <c r="BK11" s="35">
        <f t="shared" si="9"/>
        <v>6803.8888888888887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NH</v>
      </c>
      <c r="C14" s="29">
        <f t="shared" ref="C14:AH14" si="11">IF(C10&gt;C11,C10-C11,0)</f>
        <v>36705</v>
      </c>
      <c r="D14" s="29">
        <f t="shared" si="11"/>
        <v>537160</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146873</v>
      </c>
      <c r="Q14" s="29">
        <f t="shared" si="11"/>
        <v>423923</v>
      </c>
      <c r="R14" s="29">
        <f t="shared" si="11"/>
        <v>501144</v>
      </c>
      <c r="S14" s="29">
        <f t="shared" si="11"/>
        <v>477214</v>
      </c>
      <c r="T14" s="29">
        <f t="shared" si="11"/>
        <v>619581</v>
      </c>
      <c r="U14" s="29">
        <f t="shared" si="11"/>
        <v>864359</v>
      </c>
      <c r="V14" s="29">
        <f t="shared" si="11"/>
        <v>1030727</v>
      </c>
      <c r="W14" s="29">
        <f t="shared" si="11"/>
        <v>638242</v>
      </c>
      <c r="X14" s="29">
        <f t="shared" si="11"/>
        <v>853789</v>
      </c>
      <c r="Y14" s="29">
        <f t="shared" si="11"/>
        <v>0</v>
      </c>
      <c r="Z14" s="29">
        <f t="shared" si="11"/>
        <v>216323</v>
      </c>
      <c r="AA14" s="29">
        <f t="shared" si="11"/>
        <v>250115</v>
      </c>
      <c r="AB14" s="29">
        <f t="shared" si="11"/>
        <v>233409</v>
      </c>
      <c r="AC14" s="29">
        <f t="shared" si="11"/>
        <v>205896</v>
      </c>
      <c r="AD14" s="29">
        <f t="shared" si="11"/>
        <v>138381</v>
      </c>
      <c r="AE14" s="29">
        <f t="shared" si="11"/>
        <v>203178</v>
      </c>
      <c r="AF14" s="29">
        <f t="shared" si="11"/>
        <v>196376.11111111112</v>
      </c>
      <c r="AG14" s="29">
        <f t="shared" si="11"/>
        <v>196376.11111111112</v>
      </c>
      <c r="AH14" s="29">
        <f t="shared" si="11"/>
        <v>196376.11111111112</v>
      </c>
      <c r="AI14" s="29">
        <f t="shared" ref="AI14:BK14" si="12">IF(AI10&gt;AI11,AI10-AI11,0)</f>
        <v>196376.11111111112</v>
      </c>
      <c r="AJ14" s="29">
        <f t="shared" si="12"/>
        <v>196376.11111111112</v>
      </c>
      <c r="AK14" s="29">
        <f t="shared" si="12"/>
        <v>196376.11111111112</v>
      </c>
      <c r="AL14" s="29">
        <f t="shared" si="12"/>
        <v>196376.11111111112</v>
      </c>
      <c r="AM14" s="29">
        <f t="shared" si="12"/>
        <v>196376.11111111112</v>
      </c>
      <c r="AN14" s="29">
        <f t="shared" si="12"/>
        <v>196376.11111111112</v>
      </c>
      <c r="AO14" s="29">
        <f t="shared" si="12"/>
        <v>196376.11111111112</v>
      </c>
      <c r="AP14" s="29">
        <f t="shared" si="12"/>
        <v>196376.11111111112</v>
      </c>
      <c r="AQ14" s="29">
        <f t="shared" si="12"/>
        <v>196376.11111111112</v>
      </c>
      <c r="AR14" s="29">
        <f t="shared" si="12"/>
        <v>196376.11111111112</v>
      </c>
      <c r="AS14" s="29">
        <f t="shared" si="12"/>
        <v>196376.11111111112</v>
      </c>
      <c r="AT14" s="29">
        <f t="shared" si="12"/>
        <v>196376.11111111112</v>
      </c>
      <c r="AU14" s="29">
        <f t="shared" si="12"/>
        <v>196376.11111111112</v>
      </c>
      <c r="AV14" s="29">
        <f t="shared" si="12"/>
        <v>196376.11111111112</v>
      </c>
      <c r="AW14" s="29">
        <f t="shared" si="12"/>
        <v>196376.11111111112</v>
      </c>
      <c r="AX14" s="29">
        <f t="shared" si="12"/>
        <v>196376.11111111112</v>
      </c>
      <c r="AY14" s="29">
        <f t="shared" si="12"/>
        <v>196376.11111111112</v>
      </c>
      <c r="AZ14" s="29">
        <f t="shared" si="12"/>
        <v>196376.11111111112</v>
      </c>
      <c r="BA14" s="29">
        <f t="shared" si="12"/>
        <v>196376.11111111112</v>
      </c>
      <c r="BB14" s="29">
        <f t="shared" si="12"/>
        <v>196376.11111111112</v>
      </c>
      <c r="BC14" s="29">
        <f t="shared" si="12"/>
        <v>196376.11111111112</v>
      </c>
      <c r="BD14" s="29">
        <f t="shared" si="12"/>
        <v>196376.11111111112</v>
      </c>
      <c r="BE14" s="29">
        <f t="shared" si="12"/>
        <v>196376.11111111112</v>
      </c>
      <c r="BF14" s="29">
        <f t="shared" si="12"/>
        <v>196376.11111111112</v>
      </c>
      <c r="BG14" s="29">
        <f t="shared" si="12"/>
        <v>196376.11111111112</v>
      </c>
      <c r="BH14" s="29">
        <f t="shared" si="12"/>
        <v>196376.11111111112</v>
      </c>
      <c r="BI14" s="29">
        <f t="shared" si="12"/>
        <v>196376.11111111112</v>
      </c>
      <c r="BJ14" s="29">
        <f t="shared" si="12"/>
        <v>196376.11111111112</v>
      </c>
      <c r="BK14" s="29">
        <f t="shared" si="12"/>
        <v>196376.11111111112</v>
      </c>
    </row>
    <row r="15" spans="1:63">
      <c r="A15" s="1" t="s">
        <v>546</v>
      </c>
      <c r="B15" s="29" t="str">
        <f>About!B2</f>
        <v>NH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New Hampshire</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16812.18711249702</v>
      </c>
      <c r="C7" s="130">
        <f>B7/SUM($B$7:$B$22)</f>
        <v>8.2745285522674544E-2</v>
      </c>
      <c r="D7" s="131">
        <f>SUM(C7:C22)</f>
        <v>0.99999999999999967</v>
      </c>
      <c r="E7" s="94"/>
      <c r="F7" s="94"/>
      <c r="G7" s="94"/>
      <c r="H7" s="94"/>
      <c r="I7" s="94"/>
      <c r="J7" s="94"/>
      <c r="K7" s="94"/>
      <c r="L7" s="94"/>
    </row>
    <row r="8" spans="1:12" ht="15" customHeight="1">
      <c r="A8" s="83" t="s">
        <v>488</v>
      </c>
      <c r="B8" s="84">
        <f>(Calculations!B61*'EIA SEDS data'!AF$6)+('EIA SEDS data'!AF$10*IF(About!$N$12,Calculations!$B115,Calculations!B93))</f>
        <v>18753.032366180803</v>
      </c>
      <c r="C8" s="130">
        <f t="shared" ref="C8:C22" si="0">B8/SUM($B$7:$B$22)</f>
        <v>9.2297629521511937E-2</v>
      </c>
      <c r="E8" s="94"/>
      <c r="F8" s="94"/>
      <c r="G8" s="94"/>
      <c r="H8" s="94"/>
      <c r="I8" s="94"/>
      <c r="J8" s="94"/>
      <c r="K8" s="94"/>
      <c r="L8" s="94"/>
    </row>
    <row r="9" spans="1:12" ht="15" customHeight="1">
      <c r="A9" s="83" t="s">
        <v>489</v>
      </c>
      <c r="B9" s="84">
        <f>(Calculations!B62*'EIA SEDS data'!AF$6)+('EIA SEDS data'!AF$10*IF(About!$N$12,Calculations!$B116,Calculations!B94))</f>
        <v>29687.975344689177</v>
      </c>
      <c r="C9" s="130">
        <f t="shared" si="0"/>
        <v>0.14611662242685877</v>
      </c>
      <c r="E9" s="94"/>
      <c r="F9" s="94"/>
      <c r="G9" s="94"/>
      <c r="H9" s="94"/>
      <c r="I9" s="94"/>
      <c r="J9" s="94"/>
      <c r="K9" s="94"/>
      <c r="L9" s="94"/>
    </row>
    <row r="10" spans="1:12" ht="15" customHeight="1">
      <c r="A10" s="83" t="s">
        <v>490</v>
      </c>
      <c r="B10" s="84">
        <f>(Calculations!B63*'EIA SEDS data'!AF$6)+('EIA SEDS data'!AF$10*IF(About!$N$12,Calculations!$B117,Calculations!B95))</f>
        <v>124245.42506888915</v>
      </c>
      <c r="C10" s="130">
        <f t="shared" si="0"/>
        <v>0.6115042084304021</v>
      </c>
      <c r="F10" s="94"/>
      <c r="G10" s="128"/>
      <c r="H10" s="129"/>
    </row>
    <row r="11" spans="1:12" ht="15" customHeight="1">
      <c r="A11" s="83" t="s">
        <v>491</v>
      </c>
      <c r="B11" s="84">
        <f>(Calculations!B64*'EIA SEDS data'!AF$6)+('EIA SEDS data'!AF$10*IF(About!$N$12,Calculations!$B118,Calculations!B96))</f>
        <v>9529.1794575322074</v>
      </c>
      <c r="C11" s="130">
        <f t="shared" si="0"/>
        <v>4.6900184356394349E-2</v>
      </c>
      <c r="F11" s="94"/>
      <c r="G11" s="128"/>
      <c r="H11" s="129"/>
    </row>
    <row r="12" spans="1:12" ht="15" customHeight="1">
      <c r="A12" s="83" t="s">
        <v>492</v>
      </c>
      <c r="B12" s="84">
        <f>(Calculations!B65*'EIA SEDS data'!AF$6)+('EIA SEDS data'!AF$10*IF(About!$N$12,Calculations!$B119,Calculations!B97))</f>
        <v>1035.2003127984131</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1171.0657875368354</v>
      </c>
      <c r="C14" s="130">
        <f t="shared" si="0"/>
        <v>5.7636863251148487E-3</v>
      </c>
      <c r="F14" s="94"/>
      <c r="G14" s="128"/>
      <c r="H14" s="129"/>
    </row>
    <row r="15" spans="1:12" ht="15" customHeight="1">
      <c r="A15" s="83" t="s">
        <v>495</v>
      </c>
      <c r="B15" s="84">
        <f>(Calculations!B68*'EIA SEDS data'!AF$6)+('EIA SEDS data'!AF$10*IF(About!$N$12,Calculations!$B122,Calculations!B100))</f>
        <v>1171.0657875368354</v>
      </c>
      <c r="C15" s="130">
        <f t="shared" si="0"/>
        <v>5.7636863251148487E-3</v>
      </c>
      <c r="F15" s="94"/>
      <c r="G15" s="128"/>
      <c r="H15" s="129"/>
    </row>
    <row r="16" spans="1:12" ht="15" customHeight="1">
      <c r="A16" s="83" t="s">
        <v>496</v>
      </c>
      <c r="B16" s="84">
        <f>(Calculations!B69*'EIA SEDS data'!AF$6)+('EIA SEDS data'!AF$10*IF(About!$N$12,Calculations!$B123,Calculations!B101))</f>
        <v>774.86876233960731</v>
      </c>
      <c r="C16" s="130">
        <f t="shared" si="0"/>
        <v>3.8137058880776012E-3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6623325</v>
      </c>
      <c r="D44" s="136">
        <f>SUMIFS('Source-Disposition'!$D:$D,'Source-Disposition'!$A:$A,$A$1,'Source-Disposition'!$B:$B,$A44)</f>
        <v>4994282</v>
      </c>
      <c r="E44" s="136">
        <f>SUMIFS('Source-Disposition'!$C:$C,'Source-Disposition'!$A:$A,$A$1,'Source-Disposition'!$B:$B,$A44)</f>
        <v>5787916</v>
      </c>
      <c r="F44" s="136">
        <f>E44</f>
        <v>5787916</v>
      </c>
      <c r="G44" s="136">
        <f t="shared" ref="G44:AH44" si="2">F44</f>
        <v>5787916</v>
      </c>
      <c r="H44" s="136">
        <f t="shared" si="2"/>
        <v>5787916</v>
      </c>
      <c r="I44" s="136">
        <f t="shared" si="2"/>
        <v>5787916</v>
      </c>
      <c r="J44" s="136">
        <f t="shared" si="2"/>
        <v>5787916</v>
      </c>
      <c r="K44" s="136">
        <f t="shared" si="2"/>
        <v>5787916</v>
      </c>
      <c r="L44" s="136">
        <f t="shared" si="2"/>
        <v>5787916</v>
      </c>
      <c r="M44" s="136">
        <f t="shared" si="2"/>
        <v>5787916</v>
      </c>
      <c r="N44" s="136">
        <f t="shared" si="2"/>
        <v>5787916</v>
      </c>
      <c r="O44" s="136">
        <f t="shared" si="2"/>
        <v>5787916</v>
      </c>
      <c r="P44" s="136">
        <f t="shared" si="2"/>
        <v>5787916</v>
      </c>
      <c r="Q44" s="136">
        <f t="shared" si="2"/>
        <v>5787916</v>
      </c>
      <c r="R44" s="136">
        <f t="shared" si="2"/>
        <v>5787916</v>
      </c>
      <c r="S44" s="136">
        <f t="shared" si="2"/>
        <v>5787916</v>
      </c>
      <c r="T44" s="136">
        <f t="shared" si="2"/>
        <v>5787916</v>
      </c>
      <c r="U44" s="136">
        <f t="shared" si="2"/>
        <v>5787916</v>
      </c>
      <c r="V44" s="136">
        <f t="shared" si="2"/>
        <v>5787916</v>
      </c>
      <c r="W44" s="136">
        <f t="shared" si="2"/>
        <v>5787916</v>
      </c>
      <c r="X44" s="136">
        <f t="shared" si="2"/>
        <v>5787916</v>
      </c>
      <c r="Y44" s="136">
        <f t="shared" si="2"/>
        <v>5787916</v>
      </c>
      <c r="Z44" s="136">
        <f t="shared" si="2"/>
        <v>5787916</v>
      </c>
      <c r="AA44" s="136">
        <f t="shared" si="2"/>
        <v>5787916</v>
      </c>
      <c r="AB44" s="136">
        <f t="shared" si="2"/>
        <v>5787916</v>
      </c>
      <c r="AC44" s="136">
        <f t="shared" si="2"/>
        <v>5787916</v>
      </c>
      <c r="AD44" s="136">
        <f t="shared" si="2"/>
        <v>5787916</v>
      </c>
      <c r="AE44" s="136">
        <f t="shared" si="2"/>
        <v>5787916</v>
      </c>
      <c r="AF44" s="136">
        <f t="shared" si="2"/>
        <v>5787916</v>
      </c>
      <c r="AG44" s="136">
        <f t="shared" si="2"/>
        <v>5787916</v>
      </c>
      <c r="AH44" s="136">
        <f t="shared" si="2"/>
        <v>5787916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6623325</v>
      </c>
      <c r="C2" s="1">
        <f>'Manual Adjustment'!D44</f>
        <v>4994282</v>
      </c>
      <c r="D2" s="1">
        <f>'Manual Adjustment'!E44</f>
        <v>5787916</v>
      </c>
      <c r="E2" s="1">
        <f>'Manual Adjustment'!F44</f>
        <v>5787916</v>
      </c>
      <c r="F2" s="1">
        <f>'Manual Adjustment'!G44</f>
        <v>5787916</v>
      </c>
      <c r="G2" s="1">
        <f>'Manual Adjustment'!H44</f>
        <v>5787916</v>
      </c>
      <c r="H2" s="1">
        <f>'Manual Adjustment'!I44</f>
        <v>5787916</v>
      </c>
      <c r="I2" s="1">
        <f>'Manual Adjustment'!J44</f>
        <v>5787916</v>
      </c>
      <c r="J2" s="1">
        <f>'Manual Adjustment'!K44</f>
        <v>5787916</v>
      </c>
      <c r="K2" s="1">
        <f>'Manual Adjustment'!L44</f>
        <v>5787916</v>
      </c>
      <c r="L2" s="1">
        <f>'Manual Adjustment'!M44</f>
        <v>5787916</v>
      </c>
      <c r="M2" s="1">
        <f>'Manual Adjustment'!N44</f>
        <v>5787916</v>
      </c>
      <c r="N2" s="1">
        <f>'Manual Adjustment'!O44</f>
        <v>5787916</v>
      </c>
      <c r="O2" s="1">
        <f>'Manual Adjustment'!P44</f>
        <v>5787916</v>
      </c>
      <c r="P2" s="1">
        <f>'Manual Adjustment'!Q44</f>
        <v>5787916</v>
      </c>
      <c r="Q2" s="1">
        <f>'Manual Adjustment'!R44</f>
        <v>5787916</v>
      </c>
      <c r="R2" s="1">
        <f>'Manual Adjustment'!S44</f>
        <v>5787916</v>
      </c>
      <c r="S2" s="1">
        <f>'Manual Adjustment'!T44</f>
        <v>5787916</v>
      </c>
      <c r="T2" s="1">
        <f>'Manual Adjustment'!U44</f>
        <v>5787916</v>
      </c>
      <c r="U2" s="1">
        <f>'Manual Adjustment'!V44</f>
        <v>5787916</v>
      </c>
      <c r="V2" s="1">
        <f>'Manual Adjustment'!W44</f>
        <v>5787916</v>
      </c>
      <c r="W2" s="1">
        <f>'Manual Adjustment'!X44</f>
        <v>5787916</v>
      </c>
      <c r="X2" s="1">
        <f>'Manual Adjustment'!Y44</f>
        <v>5787916</v>
      </c>
      <c r="Y2" s="1">
        <f>'Manual Adjustment'!Z44</f>
        <v>5787916</v>
      </c>
      <c r="Z2" s="1">
        <f>'Manual Adjustment'!AA44</f>
        <v>5787916</v>
      </c>
      <c r="AA2" s="1">
        <f>'Manual Adjustment'!AB44</f>
        <v>5787916</v>
      </c>
      <c r="AB2" s="1">
        <f>'Manual Adjustment'!AC44</f>
        <v>5787916</v>
      </c>
      <c r="AC2" s="1">
        <f>'Manual Adjustment'!AD44</f>
        <v>5787916</v>
      </c>
      <c r="AD2" s="1">
        <f>'Manual Adjustment'!AE44</f>
        <v>5787916</v>
      </c>
      <c r="AE2" s="1">
        <f>'Manual Adjustment'!AF44</f>
        <v>5787916</v>
      </c>
      <c r="AF2" s="1">
        <f>'Manual Adjustment'!AG44</f>
        <v>5787916</v>
      </c>
      <c r="AG2" s="1">
        <f>'Manual Adjustment'!AH44</f>
        <v>5787916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90.734510853892303</v>
      </c>
      <c r="C2" s="66">
        <f>SUMIFS('State Generation Costs Calcs'!C105:C155,'State Generation Costs Calcs'!$A$105:$A$155,About!$B$2)*About!$A$52</f>
        <v>86.213337498121049</v>
      </c>
      <c r="D2" s="66">
        <f>SUMIFS('State Generation Costs Calcs'!D105:D155,'State Generation Costs Calcs'!$A$105:$A$155,About!$B$2)*About!$A$52</f>
        <v>85.43577489628457</v>
      </c>
      <c r="E2" s="66">
        <f>SUMIFS('State Generation Costs Calcs'!E105:E155,'State Generation Costs Calcs'!$A$105:$A$155,About!$B$2)*About!$A$52</f>
        <v>84.197358351754474</v>
      </c>
      <c r="F2" s="66">
        <f>SUMIFS('State Generation Costs Calcs'!F105:F155,'State Generation Costs Calcs'!$A$105:$A$155,About!$B$2)*About!$A$52</f>
        <v>83.112325204814738</v>
      </c>
      <c r="G2" s="66">
        <f>SUMIFS('State Generation Costs Calcs'!G105:G155,'State Generation Costs Calcs'!$A$105:$A$155,About!$B$2)*About!$A$52</f>
        <v>83.255247446795877</v>
      </c>
      <c r="H2" s="66">
        <f>SUMIFS('State Generation Costs Calcs'!H105:H155,'State Generation Costs Calcs'!$A$105:$A$155,About!$B$2)*About!$A$52</f>
        <v>83.964068185122088</v>
      </c>
      <c r="I2" s="66">
        <f>SUMIFS('State Generation Costs Calcs'!I105:I155,'State Generation Costs Calcs'!$A$105:$A$155,About!$B$2)*About!$A$52</f>
        <v>84.584196673641642</v>
      </c>
      <c r="J2" s="66">
        <f>SUMIFS('State Generation Costs Calcs'!J105:J155,'State Generation Costs Calcs'!$A$105:$A$155,About!$B$2)*About!$A$52</f>
        <v>84.788635091767205</v>
      </c>
      <c r="K2" s="66">
        <f>SUMIFS('State Generation Costs Calcs'!K105:K155,'State Generation Costs Calcs'!$A$105:$A$155,About!$B$2)*About!$A$52</f>
        <v>83.637630162807895</v>
      </c>
      <c r="L2" s="66">
        <f>SUMIFS('State Generation Costs Calcs'!L105:L155,'State Generation Costs Calcs'!$A$105:$A$155,About!$B$2)*About!$A$52</f>
        <v>82.382295394339607</v>
      </c>
      <c r="M2" s="66">
        <f>SUMIFS('State Generation Costs Calcs'!M105:M155,'State Generation Costs Calcs'!$A$105:$A$155,About!$B$2)*About!$A$52</f>
        <v>81.445040188449866</v>
      </c>
      <c r="N2" s="66">
        <f>SUMIFS('State Generation Costs Calcs'!N105:N155,'State Generation Costs Calcs'!$A$105:$A$155,About!$B$2)*About!$A$52</f>
        <v>80.159669924567808</v>
      </c>
      <c r="O2" s="66">
        <f>SUMIFS('State Generation Costs Calcs'!O105:O155,'State Generation Costs Calcs'!$A$105:$A$155,About!$B$2)*About!$A$52</f>
        <v>78.947555402558436</v>
      </c>
      <c r="P2" s="66">
        <f>SUMIFS('State Generation Costs Calcs'!P105:P155,'State Generation Costs Calcs'!$A$105:$A$155,About!$B$2)*About!$A$52</f>
        <v>78.95823922800858</v>
      </c>
      <c r="Q2" s="66">
        <f>SUMIFS('State Generation Costs Calcs'!Q105:Q155,'State Generation Costs Calcs'!$A$105:$A$155,About!$B$2)*About!$A$52</f>
        <v>78.595931280820636</v>
      </c>
      <c r="R2" s="66">
        <f>SUMIFS('State Generation Costs Calcs'!R105:R155,'State Generation Costs Calcs'!$A$105:$A$155,About!$B$2)*About!$A$52</f>
        <v>77.382175038375962</v>
      </c>
      <c r="S2" s="66">
        <f>SUMIFS('State Generation Costs Calcs'!S105:S155,'State Generation Costs Calcs'!$A$105:$A$155,About!$B$2)*About!$A$52</f>
        <v>76.731644460974579</v>
      </c>
      <c r="T2" s="66">
        <f>SUMIFS('State Generation Costs Calcs'!T105:T155,'State Generation Costs Calcs'!$A$105:$A$155,About!$B$2)*About!$A$52</f>
        <v>76.101033622085041</v>
      </c>
      <c r="U2" s="66">
        <f>SUMIFS('State Generation Costs Calcs'!U105:U155,'State Generation Costs Calcs'!$A$105:$A$155,About!$B$2)*About!$A$52</f>
        <v>76.224217576118718</v>
      </c>
      <c r="V2" s="66">
        <f>SUMIFS('State Generation Costs Calcs'!V105:V155,'State Generation Costs Calcs'!$A$105:$A$155,About!$B$2)*About!$A$52</f>
        <v>75.66517688762255</v>
      </c>
      <c r="W2" s="66">
        <f>SUMIFS('State Generation Costs Calcs'!W105:W155,'State Generation Costs Calcs'!$A$105:$A$155,About!$B$2)*About!$A$52</f>
        <v>74.692895173098449</v>
      </c>
      <c r="X2" s="66">
        <f>SUMIFS('State Generation Costs Calcs'!X105:X155,'State Generation Costs Calcs'!$A$105:$A$155,About!$B$2)*About!$A$52</f>
        <v>74.227508668314968</v>
      </c>
      <c r="Y2" s="66">
        <f>SUMIFS('State Generation Costs Calcs'!Y105:Y155,'State Generation Costs Calcs'!$A$105:$A$155,About!$B$2)*About!$A$52</f>
        <v>73.753859080220664</v>
      </c>
      <c r="Z2" s="66">
        <f>SUMIFS('State Generation Costs Calcs'!Z105:Z155,'State Generation Costs Calcs'!$A$105:$A$155,About!$B$2)*About!$A$52</f>
        <v>73.241271346471692</v>
      </c>
      <c r="AA2" s="66">
        <f>SUMIFS('State Generation Costs Calcs'!AA105:AA155,'State Generation Costs Calcs'!$A$105:$A$155,About!$B$2)*About!$A$52</f>
        <v>73.172820442610828</v>
      </c>
      <c r="AB2" s="66">
        <f>SUMIFS('State Generation Costs Calcs'!AB105:AB155,'State Generation Costs Calcs'!$A$105:$A$155,About!$B$2)*About!$A$52</f>
        <v>72.85321333967569</v>
      </c>
      <c r="AC2" s="66">
        <f>SUMIFS('State Generation Costs Calcs'!AC105:AC155,'State Generation Costs Calcs'!$A$105:$A$155,About!$B$2)*About!$A$52</f>
        <v>72.501061660657072</v>
      </c>
      <c r="AD2" s="66">
        <f>SUMIFS('State Generation Costs Calcs'!AD105:AD155,'State Generation Costs Calcs'!$A$105:$A$155,About!$B$2)*About!$A$52</f>
        <v>72.734749513102216</v>
      </c>
      <c r="AE2" s="66">
        <f>SUMIFS('State Generation Costs Calcs'!AE105:AE155,'State Generation Costs Calcs'!$A$105:$A$155,About!$B$2)*About!$A$52</f>
        <v>72.600779456996122</v>
      </c>
      <c r="AF2" s="66">
        <f>SUMIFS('State Generation Costs Calcs'!AF105:AF155,'State Generation Costs Calcs'!$A$105:$A$155,About!$B$2)*About!$A$52</f>
        <v>72.376538351242445</v>
      </c>
      <c r="AG2" s="66">
        <f>SUMIFS('State Generation Costs Calcs'!AG105:AG155,'State Generation Costs Calcs'!$A$105:$A$155,About!$B$2)*About!$A$52</f>
        <v>72.450989715579709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90.734510853892303</v>
      </c>
      <c r="C2" s="67">
        <f>SUMIFS('State Generation Costs Calcs'!C105:C155,'State Generation Costs Calcs'!$A$105:$A$155,About!$B$2)*About!$A$52</f>
        <v>86.213337498121049</v>
      </c>
      <c r="D2" s="67">
        <f>SUMIFS('State Generation Costs Calcs'!D105:D155,'State Generation Costs Calcs'!$A$105:$A$155,About!$B$2)*About!$A$52</f>
        <v>85.43577489628457</v>
      </c>
      <c r="E2" s="67">
        <f>SUMIFS('State Generation Costs Calcs'!E105:E155,'State Generation Costs Calcs'!$A$105:$A$155,About!$B$2)*About!$A$52</f>
        <v>84.197358351754474</v>
      </c>
      <c r="F2" s="67">
        <f>SUMIFS('State Generation Costs Calcs'!F105:F155,'State Generation Costs Calcs'!$A$105:$A$155,About!$B$2)*About!$A$52</f>
        <v>83.112325204814738</v>
      </c>
      <c r="G2" s="67">
        <f>SUMIFS('State Generation Costs Calcs'!G105:G155,'State Generation Costs Calcs'!$A$105:$A$155,About!$B$2)*About!$A$52</f>
        <v>83.255247446795877</v>
      </c>
      <c r="H2" s="67">
        <f>SUMIFS('State Generation Costs Calcs'!H105:H155,'State Generation Costs Calcs'!$A$105:$A$155,About!$B$2)*About!$A$52</f>
        <v>83.964068185122088</v>
      </c>
      <c r="I2" s="67">
        <f>SUMIFS('State Generation Costs Calcs'!I105:I155,'State Generation Costs Calcs'!$A$105:$A$155,About!$B$2)*About!$A$52</f>
        <v>84.584196673641642</v>
      </c>
      <c r="J2" s="67">
        <f>SUMIFS('State Generation Costs Calcs'!J105:J155,'State Generation Costs Calcs'!$A$105:$A$155,About!$B$2)*About!$A$52</f>
        <v>84.788635091767205</v>
      </c>
      <c r="K2" s="67">
        <f>SUMIFS('State Generation Costs Calcs'!K105:K155,'State Generation Costs Calcs'!$A$105:$A$155,About!$B$2)*About!$A$52</f>
        <v>83.637630162807895</v>
      </c>
      <c r="L2" s="67">
        <f>SUMIFS('State Generation Costs Calcs'!L105:L155,'State Generation Costs Calcs'!$A$105:$A$155,About!$B$2)*About!$A$52</f>
        <v>82.382295394339607</v>
      </c>
      <c r="M2" s="67">
        <f>SUMIFS('State Generation Costs Calcs'!M105:M155,'State Generation Costs Calcs'!$A$105:$A$155,About!$B$2)*About!$A$52</f>
        <v>81.445040188449866</v>
      </c>
      <c r="N2" s="67">
        <f>SUMIFS('State Generation Costs Calcs'!N105:N155,'State Generation Costs Calcs'!$A$105:$A$155,About!$B$2)*About!$A$52</f>
        <v>80.159669924567808</v>
      </c>
      <c r="O2" s="67">
        <f>SUMIFS('State Generation Costs Calcs'!O105:O155,'State Generation Costs Calcs'!$A$105:$A$155,About!$B$2)*About!$A$52</f>
        <v>78.947555402558436</v>
      </c>
      <c r="P2" s="67">
        <f>SUMIFS('State Generation Costs Calcs'!P105:P155,'State Generation Costs Calcs'!$A$105:$A$155,About!$B$2)*About!$A$52</f>
        <v>78.95823922800858</v>
      </c>
      <c r="Q2" s="67">
        <f>SUMIFS('State Generation Costs Calcs'!Q105:Q155,'State Generation Costs Calcs'!$A$105:$A$155,About!$B$2)*About!$A$52</f>
        <v>78.595931280820636</v>
      </c>
      <c r="R2" s="67">
        <f>SUMIFS('State Generation Costs Calcs'!R105:R155,'State Generation Costs Calcs'!$A$105:$A$155,About!$B$2)*About!$A$52</f>
        <v>77.382175038375962</v>
      </c>
      <c r="S2" s="67">
        <f>SUMIFS('State Generation Costs Calcs'!S105:S155,'State Generation Costs Calcs'!$A$105:$A$155,About!$B$2)*About!$A$52</f>
        <v>76.731644460974579</v>
      </c>
      <c r="T2" s="67">
        <f>SUMIFS('State Generation Costs Calcs'!T105:T155,'State Generation Costs Calcs'!$A$105:$A$155,About!$B$2)*About!$A$52</f>
        <v>76.101033622085041</v>
      </c>
      <c r="U2" s="67">
        <f>SUMIFS('State Generation Costs Calcs'!U105:U155,'State Generation Costs Calcs'!$A$105:$A$155,About!$B$2)*About!$A$52</f>
        <v>76.224217576118718</v>
      </c>
      <c r="V2" s="67">
        <f>SUMIFS('State Generation Costs Calcs'!V105:V155,'State Generation Costs Calcs'!$A$105:$A$155,About!$B$2)*About!$A$52</f>
        <v>75.66517688762255</v>
      </c>
      <c r="W2" s="67">
        <f>SUMIFS('State Generation Costs Calcs'!W105:W155,'State Generation Costs Calcs'!$A$105:$A$155,About!$B$2)*About!$A$52</f>
        <v>74.692895173098449</v>
      </c>
      <c r="X2" s="67">
        <f>SUMIFS('State Generation Costs Calcs'!X105:X155,'State Generation Costs Calcs'!$A$105:$A$155,About!$B$2)*About!$A$52</f>
        <v>74.227508668314968</v>
      </c>
      <c r="Y2" s="67">
        <f>SUMIFS('State Generation Costs Calcs'!Y105:Y155,'State Generation Costs Calcs'!$A$105:$A$155,About!$B$2)*About!$A$52</f>
        <v>73.753859080220664</v>
      </c>
      <c r="Z2" s="67">
        <f>SUMIFS('State Generation Costs Calcs'!Z105:Z155,'State Generation Costs Calcs'!$A$105:$A$155,About!$B$2)*About!$A$52</f>
        <v>73.241271346471692</v>
      </c>
      <c r="AA2" s="67">
        <f>SUMIFS('State Generation Costs Calcs'!AA105:AA155,'State Generation Costs Calcs'!$A$105:$A$155,About!$B$2)*About!$A$52</f>
        <v>73.172820442610828</v>
      </c>
      <c r="AB2" s="67">
        <f>SUMIFS('State Generation Costs Calcs'!AB105:AB155,'State Generation Costs Calcs'!$A$105:$A$155,About!$B$2)*About!$A$52</f>
        <v>72.85321333967569</v>
      </c>
      <c r="AC2" s="67">
        <f>SUMIFS('State Generation Costs Calcs'!AC105:AC155,'State Generation Costs Calcs'!$A$105:$A$155,About!$B$2)*About!$A$52</f>
        <v>72.501061660657072</v>
      </c>
      <c r="AD2" s="67">
        <f>SUMIFS('State Generation Costs Calcs'!AD105:AD155,'State Generation Costs Calcs'!$A$105:$A$155,About!$B$2)*About!$A$52</f>
        <v>72.734749513102216</v>
      </c>
      <c r="AE2" s="67">
        <f>SUMIFS('State Generation Costs Calcs'!AE105:AE155,'State Generation Costs Calcs'!$A$105:$A$155,About!$B$2)*About!$A$52</f>
        <v>72.600779456996122</v>
      </c>
      <c r="AF2" s="67">
        <f>SUMIFS('State Generation Costs Calcs'!AF105:AF155,'State Generation Costs Calcs'!$A$105:$A$155,About!$B$2)*About!$A$52</f>
        <v>72.376538351242445</v>
      </c>
      <c r="AG2" s="67">
        <f>SUMIFS('State Generation Costs Calcs'!AG105:AG155,'State Generation Costs Calcs'!$A$105:$A$155,About!$B$2)*About!$A$52</f>
        <v>72.450989715579709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2022-09-13T00:58:28Z</dcterms:modified>
</cp:coreProperties>
</file>