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F2856F32-57B4-4E5B-971C-89FF1FA72455}"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U82" i="26"/>
  <c r="O10" i="24"/>
  <c r="P10" i="24" s="1"/>
  <c r="O6" i="26"/>
  <c r="W10" i="26"/>
  <c r="O12" i="26"/>
  <c r="W12" i="26"/>
  <c r="W16" i="26"/>
  <c r="O17" i="26"/>
  <c r="W19" i="26"/>
  <c r="O21" i="26"/>
  <c r="AF22" i="26"/>
  <c r="AF30" i="26"/>
  <c r="AF38" i="26"/>
  <c r="AF39" i="26"/>
  <c r="AF47" i="26"/>
  <c r="R57" i="26"/>
  <c r="K62" i="26"/>
  <c r="O24" i="24"/>
  <c r="P24" i="24" s="1"/>
  <c r="X5" i="26"/>
  <c r="P6" i="26"/>
  <c r="X8" i="26"/>
  <c r="P10" i="26"/>
  <c r="X10" i="26"/>
  <c r="P13" i="26"/>
  <c r="X14" i="26"/>
  <c r="P15" i="26"/>
  <c r="X17"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25" i="24"/>
  <c r="K25" i="24" s="1"/>
  <c r="W44" i="26" l="1"/>
  <c r="P18" i="26"/>
  <c r="P9" i="26"/>
  <c r="AF50" i="26"/>
  <c r="O20" i="26"/>
  <c r="W7" i="26"/>
  <c r="AE27" i="26"/>
  <c r="V9" i="26"/>
  <c r="X37" i="26"/>
  <c r="U12" i="26"/>
  <c r="V18" i="26"/>
  <c r="N5" i="26"/>
  <c r="D8" i="26"/>
  <c r="J21" i="24"/>
  <c r="K21" i="24" s="1"/>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U16" i="26"/>
  <c r="W51" i="26"/>
  <c r="T9" i="26"/>
  <c r="K1" i="26"/>
  <c r="S1" i="26"/>
  <c r="AA1" i="26"/>
  <c r="R161" i="1"/>
  <c r="Q161" i="1"/>
  <c r="P161" i="1"/>
  <c r="O161" i="1"/>
  <c r="N161" i="1"/>
  <c r="M161" i="1"/>
  <c r="L161" i="1"/>
  <c r="K161" i="1"/>
  <c r="J161" i="1"/>
  <c r="B161" i="1"/>
  <c r="A161" i="1"/>
  <c r="G6" i="24" l="1"/>
  <c r="G32" i="24"/>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32" i="24" l="1"/>
  <c r="P32" i="24" s="1"/>
  <c r="J32"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32"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<sst xmlns="http://schemas.openxmlformats.org/spreadsheetml/2006/main" count="28264" uniqueCount="2481">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</sst>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1973</v>
      </c>
      <c r="C1" s="260">
        <v>45369</v>
      </c>
      <c r="G1" s="147" t="s">
        <v>1914</v>
      </c>
      <c r="H1" s="147" t="s">
        <v>1915</v>
      </c>
    </row>
    <row r="2" spans="1:8" x14ac:dyDescent="0.25">
      <c r="B2" t="str">
        <f>B1</f>
        <v>New Hampshire</v>
      </c>
      <c r="C2" t="str">
        <f>INDEX(G:G,MATCH(B1,H:H,0))</f>
        <v>NH</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Hampshire.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Hampshire.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Hampshire.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New Hampshire,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New Hampshire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PV:**New Hampshire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Wind:**New Hampshire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New Hampshire will retire 0 MW of coal by 2050. New Hampshire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New Hampshire will retire 3950 MW of natural gas by 2050. New Hampshire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New Hampshire will retire 2000 MW of nuclear by 2050. New Hampshire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New Hampshire will retire 100 MW of natural gas by 2050. New Hampshire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New Hampshire will retire 0 MW of lignite by 2050. New Hampshire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13% to 22% through 2050.//**Urban Residential Appliances:** In the BAU case, in New Hampshire,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13% to 22% through 2050.//**Rural Residential Appliances:** In the BAU case, in New Hampshire,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rise from 9% to 10% through 2050.//**Comercial Appliances:** In the BAU case, in New Hampshire, the share of electricity among fuels used for appliances in commercial buildings will fall from 39% to 37% through 2050.//**Comercial Other Components:** In the BAU case, in New Hampshire,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Hampshire.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0 MW of coal capacity.//**Natural gas non-peaker:** The EIA projects that New Hampshire will retire 3950 MW of natural gas by 2050. New Hampshire currently has 18863 MW of natural gas non-peaker capacity.//**Nuclear:** The EIA projects that New Hampshire will retire 2000 MW of nuclear by 2050. New Hampshire currently has 2240 MW of nuclear capacity.//**Natural gas peaker:** The EIA projects that New Hampshire will retire 100 MW of natural gas by 2050. New Hampshire currently has 15301 MW of natural gas peaker capacity.//**Lignite:** The EIA projects that New Hampshire will retire 0 MW of lignite by 2050. New Hampshire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20% below 1990 levels by 2025</v>
      </c>
      <c r="C2" s="1">
        <f>IF(INDEX('State Targets'!I:I,MATCH(About!$B$2,'State Targets'!$B:$B,0))=0,"",INDEX('State Targets'!I:I,MATCH(About!$B$2,'State Targets'!$B:$B,0)))</f>
        <v>2025</v>
      </c>
      <c r="D2" s="1">
        <f>INDEX('State Targets'!J:J,MATCH(About!$B$2,'State Targets'!$B:$B,0))</f>
        <v>12</v>
      </c>
      <c r="E2" s="1">
        <f>INDEX('State Targets'!K:K,MATCH(About!$B$2,'State Targets'!$B:$B,0))</f>
        <v>12</v>
      </c>
      <c r="F2" s="1" t="str">
        <f>IF(INDEX('State Targets'!L:L,MATCH(About!$B$2,'State Targets'!$B:$B,0))=0,"",INDEX('State Targets'!L:L,MATCH(About!$B$2,'State Targets'!$B:$B,0)))</f>
        <v>The New Hampshire Climate Action Plan, initiated by the Governor, recommended targets in 2009 to reduce GHG emissions 20% below 1990 levels by 2025.</v>
      </c>
    </row>
    <row r="3" spans="1:6" x14ac:dyDescent="0.25">
      <c r="A3" s="1"/>
      <c r="B3" s="1" t="str">
        <f>IF(INDEX('State Targets'!H:H,MATCH(About!$B$2,'State Targets'!$B:$B,0))=0,"",INDEX('State Targets'!H:H,MATCH(About!$B$2,'State Targets'!$B:$B,0)))</f>
        <v>20% below 1990 levels by 2025</v>
      </c>
      <c r="C3" s="1">
        <f>IF(INDEX('State Targets'!I:I,MATCH(About!$B$2,'State Targets'!$B:$B,0))=0,"",INDEX('State Targets'!I:I,MATCH(About!$B$2,'State Targets'!$B:$B,0)))</f>
        <v>2025</v>
      </c>
      <c r="D3" s="1">
        <f>INDEX('State Targets'!J:J,MATCH(About!$B$2,'State Targets'!$B:$B,0))</f>
        <v>12</v>
      </c>
      <c r="E3" s="1">
        <f>INDEX('State Targets'!K:K,MATCH(About!$B$2,'State Targets'!$B:$B,0))</f>
        <v>12</v>
      </c>
      <c r="F3" s="1" t="str">
        <f>IF(INDEX('State Targets'!L:L,MATCH(About!$B$2,'State Targets'!$B:$B,0))=0,"",INDEX('State Targets'!L:L,MATCH(About!$B$2,'State Targets'!$B:$B,0)))</f>
        <v>The New Hampshire Climate Action Plan, initiated by the Governor, recommended targets in 2009 to reduce GHG emissions 20% below 1990 levels by 2025.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15</v>
      </c>
      <c r="H32" s="1" t="s">
        <v>2186</v>
      </c>
      <c r="I32" s="213">
        <v>2025</v>
      </c>
      <c r="J32" s="213">
        <f t="shared" si="0"/>
        <v>12</v>
      </c>
      <c r="K32" s="213">
        <f t="shared" si="1"/>
        <v>12</v>
      </c>
      <c r="L32" s="214" t="s">
        <v>2187</v>
      </c>
      <c r="M32" s="1" t="s">
        <v>2150</v>
      </c>
      <c r="N32" s="215">
        <v>2050</v>
      </c>
      <c r="O32">
        <f t="shared" si="2"/>
        <v>2.9999999999999991</v>
      </c>
      <c r="P32">
        <f t="shared" si="3"/>
        <v>2.9999999999999991</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NH</v>
      </c>
      <c r="C1" s="223">
        <f>SUM(C4:C87)</f>
        <v>14.9737893432011</v>
      </c>
      <c r="D1" s="223">
        <f t="shared" ref="D1:AH1" si="0">SUM(D4:D87)</f>
        <v>14.625443613641201</v>
      </c>
      <c r="E1" s="223">
        <f t="shared" si="0"/>
        <v>14.650881884452701</v>
      </c>
      <c r="F1" s="223">
        <f t="shared" si="0"/>
        <v>14.966802739655495</v>
      </c>
      <c r="G1" s="223">
        <f t="shared" si="0"/>
        <v>15.046498691799496</v>
      </c>
      <c r="H1" s="223">
        <f t="shared" si="0"/>
        <v>15.233187230421702</v>
      </c>
      <c r="I1" s="223">
        <f t="shared" si="0"/>
        <v>15.619831969406404</v>
      </c>
      <c r="J1" s="223">
        <f t="shared" si="0"/>
        <v>17.421971173065597</v>
      </c>
      <c r="K1" s="223">
        <f t="shared" si="0"/>
        <v>16.857551792520301</v>
      </c>
      <c r="L1" s="223">
        <f t="shared" si="0"/>
        <v>17.051498041591902</v>
      </c>
      <c r="M1" s="223">
        <f t="shared" si="0"/>
        <v>17.628308717027505</v>
      </c>
      <c r="N1" s="223">
        <f t="shared" si="0"/>
        <v>17.343938786184292</v>
      </c>
      <c r="O1" s="223">
        <f t="shared" si="0"/>
        <v>17.4149756511455</v>
      </c>
      <c r="P1" s="223">
        <f t="shared" si="0"/>
        <v>21.336343198326603</v>
      </c>
      <c r="Q1" s="223">
        <f t="shared" si="0"/>
        <v>22.419619070511899</v>
      </c>
      <c r="R1" s="223">
        <f t="shared" si="0"/>
        <v>21.811738442525499</v>
      </c>
      <c r="S1" s="223">
        <f t="shared" si="0"/>
        <v>20.219624142304202</v>
      </c>
      <c r="T1" s="223">
        <f t="shared" si="0"/>
        <v>19.8978900461587</v>
      </c>
      <c r="U1" s="223">
        <f t="shared" si="0"/>
        <v>19.095136499879406</v>
      </c>
      <c r="V1" s="223">
        <f t="shared" si="0"/>
        <v>17.6931644879303</v>
      </c>
      <c r="W1" s="223">
        <f t="shared" si="0"/>
        <v>17.524551712228</v>
      </c>
      <c r="X1" s="223">
        <f t="shared" si="0"/>
        <v>17.215131439577601</v>
      </c>
      <c r="Y1" s="223">
        <f t="shared" si="0"/>
        <v>15.4777341702668</v>
      </c>
      <c r="Z1" s="223">
        <f t="shared" si="0"/>
        <v>15.308225498840995</v>
      </c>
      <c r="AA1" s="223">
        <f t="shared" si="0"/>
        <v>16.142546356623399</v>
      </c>
      <c r="AB1" s="223">
        <f t="shared" si="0"/>
        <v>16.028747170741102</v>
      </c>
      <c r="AC1" s="223">
        <f t="shared" si="0"/>
        <v>14.399882674009902</v>
      </c>
      <c r="AD1" s="223">
        <f t="shared" si="0"/>
        <v>13.840022625947297</v>
      </c>
      <c r="AE1" s="223">
        <f t="shared" si="0"/>
        <v>14.779651265487699</v>
      </c>
      <c r="AF1" s="223">
        <f t="shared" si="0"/>
        <v>14.4407532882665</v>
      </c>
      <c r="AG1" s="223">
        <f t="shared" si="0"/>
        <v>12.983028767667605</v>
      </c>
      <c r="AH1" s="223">
        <f t="shared" si="0"/>
        <v>13.629626801125202</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227" t="s">
        <v>479</v>
      </c>
      <c r="B5" s="199" t="s">
        <v>2259</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227" t="s">
        <v>479</v>
      </c>
      <c r="B6" s="199" t="s">
        <v>2263</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227" t="s">
        <v>479</v>
      </c>
      <c r="B7" s="199" t="s">
        <v>2265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227" t="s">
        <v>479</v>
      </c>
      <c r="B8" s="199" t="s">
        <v>2267</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227" t="s">
        <v>479</v>
      </c>
      <c r="B9" s="199" t="s">
        <v>2277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227" t="s">
        <v>479</v>
      </c>
      <c r="B10" s="199" t="s">
        <v>2286</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227" t="s">
        <v>479</v>
      </c>
      <c r="B17" s="199" t="s">
        <v>2294</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5.3112294E-6</v>
      </c>
      <c r="AH76" s="228">
        <f>SUMIFS('EPA Export Aggregation'!AK:AK,'EPA Export Aggregation'!$A:$A,$B76,'EPA Export Aggregation'!$D:$D,$A$1)*IF($A76="CH4",About!$D$58,IF($A76="N2O",About!$D$59,1))</f>
        <v>5.5590318999999997E-6</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4.6066113203899999E-5</v>
      </c>
      <c r="AH80" s="228">
        <f>SUMIFS('EPA Export Aggregation'!AK:AK,'EPA Export Aggregation'!$A:$A,$B80,'EPA Export Aggregation'!$D:$D,$A$1)*IF($A80="CH4",About!$D$58,IF($A80="N2O",About!$D$59,1))</f>
        <v>4.7299273603E-5</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2.4392999999999998E-5</v>
      </c>
      <c r="AH84" s="228">
        <f>SUMIFS('EPA Export Aggregation'!AK:AK,'EPA Export Aggregation'!$A:$A,$B84,'EPA Export Aggregation'!$D:$D,$A$1)*IF($A84="CH4",About!$D$58,IF($A84="N2O",About!$D$59,1))</f>
        <v>2.9685200000000002E-5</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2024-03-18T21:13:43Z</dcterms:modified>
</cp:coreProperties>
</file>