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H\elec\EIaE\"/>
    </mc:Choice>
  </mc:AlternateContent>
  <xr:revisionPtr revIDLastSave="0" documentId="8_{9E02B35D-7556-4C7E-8CF4-229671FFD09E}" xr6:coauthVersionLast="47" xr6:coauthVersionMax="47" xr10:uidLastSave="{00000000-0000-0000-0000-000000000000}"/>
  <bookViews>
    <workbookView xWindow="14565" yWindow="720" windowWidth="13410" windowHeight="16335" firstSheet="22" activeTab="23"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I14" i="26" l="1"/>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22" i="28"/>
  <c r="C15" i="26"/>
  <c r="K14" i="26"/>
  <c r="C26" i="28"/>
  <c r="E12" i="28"/>
  <c r="E4" i="3" s="1"/>
  <c r="E29" i="28"/>
  <c r="E21" i="3" s="1"/>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9" i="28" l="1"/>
  <c r="C21" i="3" s="1"/>
  <c r="D4" i="3"/>
  <c r="F5" i="28"/>
  <c r="E22" i="28"/>
  <c r="E14" i="3" s="1"/>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C18" i="3"/>
  <c r="G5" i="28"/>
  <c r="AA125" i="28"/>
  <c r="AB119" i="28"/>
  <c r="AA134" i="28"/>
  <c r="AB121" i="28"/>
  <c r="AC116" i="28"/>
  <c r="AB133" i="28"/>
  <c r="AB132" i="28"/>
  <c r="AB130" i="28"/>
  <c r="AC117" i="28"/>
  <c r="AC120" i="28"/>
  <c r="AB126" i="28"/>
  <c r="AD114" i="28"/>
  <c r="AC128" i="28"/>
  <c r="AD118" i="28"/>
  <c r="AC127" i="28"/>
  <c r="AA129" i="28"/>
  <c r="AB115" i="28"/>
  <c r="AH11" i="26"/>
  <c r="AH10" i="26"/>
  <c r="Q54" i="25"/>
  <c r="R32" i="25" s="1"/>
  <c r="AA93" i="23"/>
  <c r="AB87" i="23"/>
  <c r="AA99" i="23"/>
  <c r="AB83" i="23"/>
  <c r="AA100" i="23"/>
  <c r="AA92" i="23"/>
  <c r="AB86" i="23"/>
  <c r="AD81" i="23"/>
  <c r="AC95" i="23"/>
  <c r="AB97" i="23"/>
  <c r="AC84" i="23"/>
  <c r="AA101" i="23"/>
  <c r="AB88" i="23"/>
  <c r="AA96" i="23"/>
  <c r="AB82" i="23"/>
  <c r="AD85" i="23"/>
  <c r="AC94" i="23"/>
  <c r="AG14" i="26" l="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G857" i="22" s="1"/>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G772"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863" i="22" l="1"/>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J64" i="23" s="1"/>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I73" i="23" s="1"/>
  <c r="N729" i="22"/>
  <c r="M734" i="22"/>
  <c r="L739" i="22"/>
  <c r="R729" i="22"/>
  <c r="H732" i="22"/>
  <c r="G737" i="22"/>
  <c r="F742" i="22"/>
  <c r="H760" i="22"/>
  <c r="C60" i="23" s="1"/>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J61" i="23" s="1"/>
  <c r="L732" i="22"/>
  <c r="K737" i="22"/>
  <c r="J742" i="22"/>
  <c r="L729" i="22"/>
  <c r="K734" i="22"/>
  <c r="J739" i="22"/>
  <c r="H731" i="22"/>
  <c r="K731" i="22"/>
  <c r="J736" i="22"/>
  <c r="I741" i="22"/>
  <c r="I730" i="22"/>
  <c r="H735" i="22"/>
  <c r="G740" i="22"/>
  <c r="N733" i="22"/>
  <c r="P732" i="22"/>
  <c r="O737" i="22"/>
  <c r="N742" i="22"/>
  <c r="Q760" i="22"/>
  <c r="I760" i="22"/>
  <c r="J760" i="22"/>
  <c r="M762" i="22"/>
  <c r="H68" i="23" s="1"/>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M60" i="23" s="1"/>
  <c r="L762" i="22"/>
  <c r="I763" i="22"/>
  <c r="P759" i="22"/>
  <c r="L772" i="22"/>
  <c r="F762" i="22"/>
  <c r="O760" i="22"/>
  <c r="K759" i="22"/>
  <c r="K769" i="22"/>
  <c r="I769" i="22"/>
  <c r="F765" i="22"/>
  <c r="R769" i="22"/>
  <c r="H765" i="22"/>
  <c r="G770" i="22"/>
  <c r="I765" i="22"/>
  <c r="H770" i="22"/>
  <c r="O764" i="22"/>
  <c r="N769" i="22"/>
  <c r="I759" i="22"/>
  <c r="H764" i="22"/>
  <c r="C63" i="23" s="1"/>
  <c r="G769" i="22"/>
  <c r="I764" i="22"/>
  <c r="H769" i="22"/>
  <c r="H1356" i="22"/>
  <c r="O1353" i="22"/>
  <c r="O1345" i="22"/>
  <c r="K1347" i="22"/>
  <c r="J1352" i="22"/>
  <c r="E70" i="23" s="1"/>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I68" i="23" s="1"/>
  <c r="M737" i="22"/>
  <c r="L742" i="22"/>
  <c r="L731" i="22"/>
  <c r="K736" i="22"/>
  <c r="J741" i="22"/>
  <c r="G729" i="22"/>
  <c r="F734" i="22"/>
  <c r="R738" i="22"/>
  <c r="Q743" i="22"/>
  <c r="I762" i="22"/>
  <c r="N761" i="22"/>
  <c r="J766" i="22"/>
  <c r="R763" i="22"/>
  <c r="M760" i="22"/>
  <c r="N759" i="22"/>
  <c r="O762" i="22"/>
  <c r="K761" i="22"/>
  <c r="G760" i="22"/>
  <c r="B60" i="23" s="1"/>
  <c r="R764" i="22"/>
  <c r="Q769" i="22"/>
  <c r="N765" i="22"/>
  <c r="M770" i="22"/>
  <c r="P765" i="22"/>
  <c r="O770" i="22"/>
  <c r="J73" i="23" s="1"/>
  <c r="Q765" i="22"/>
  <c r="P770" i="22"/>
  <c r="K73" i="23" s="1"/>
  <c r="J765" i="22"/>
  <c r="I770" i="22"/>
  <c r="D73" i="23" s="1"/>
  <c r="Q759" i="22"/>
  <c r="L67" i="23" s="1"/>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E66" i="23" s="1"/>
  <c r="I736" i="22"/>
  <c r="H741" i="22"/>
  <c r="N741" i="22"/>
  <c r="I733" i="22"/>
  <c r="H738" i="22"/>
  <c r="G743" i="22"/>
  <c r="G732" i="22"/>
  <c r="F737" i="22"/>
  <c r="R741" i="22"/>
  <c r="O729" i="22"/>
  <c r="N734" i="22"/>
  <c r="M739" i="22"/>
  <c r="F763" i="22"/>
  <c r="K762" i="22"/>
  <c r="F759" i="22"/>
  <c r="R766" i="22"/>
  <c r="M61" i="23" s="1"/>
  <c r="I761" i="22"/>
  <c r="P761" i="22"/>
  <c r="K763" i="22"/>
  <c r="G762" i="22"/>
  <c r="P760" i="22"/>
  <c r="M765" i="22"/>
  <c r="L770" i="22"/>
  <c r="I766" i="22"/>
  <c r="H771" i="22"/>
  <c r="K766" i="22"/>
  <c r="J771" i="22"/>
  <c r="L766" i="22"/>
  <c r="K771" i="22"/>
  <c r="R765" i="22"/>
  <c r="Q770" i="22"/>
  <c r="L760" i="22"/>
  <c r="G60" i="23" s="1"/>
  <c r="K765" i="22"/>
  <c r="J770" i="22"/>
  <c r="L765" i="22"/>
  <c r="G64" i="23" s="1"/>
  <c r="K770" i="22"/>
  <c r="Q1351" i="22"/>
  <c r="L1344" i="22"/>
  <c r="M1355" i="22"/>
  <c r="N1348" i="22"/>
  <c r="M1353" i="22"/>
  <c r="L1358" i="22"/>
  <c r="O1348" i="22"/>
  <c r="N1353" i="22"/>
  <c r="M1358" i="22"/>
  <c r="Q1348" i="22"/>
  <c r="P1353" i="22"/>
  <c r="O1358" i="22"/>
  <c r="J1348" i="22"/>
  <c r="I1353" i="22"/>
  <c r="H1358" i="22"/>
  <c r="C65" i="23" s="1"/>
  <c r="P1347" i="22"/>
  <c r="O1352" i="22"/>
  <c r="N1357" i="22"/>
  <c r="I1347" i="22"/>
  <c r="H1352" i="22"/>
  <c r="G1357" i="22"/>
  <c r="O1346" i="22"/>
  <c r="N1351" i="22"/>
  <c r="I61" i="23" s="1"/>
  <c r="M1356" i="22"/>
  <c r="L2" i="20"/>
  <c r="I2" i="5"/>
  <c r="P729" i="22"/>
  <c r="O734" i="22"/>
  <c r="N739" i="22"/>
  <c r="K732" i="22"/>
  <c r="J732" i="22"/>
  <c r="I737" i="22"/>
  <c r="H742" i="22"/>
  <c r="F730" i="22"/>
  <c r="R734" i="22"/>
  <c r="Q739" i="22"/>
  <c r="L72" i="23" s="1"/>
  <c r="P731" i="22"/>
  <c r="R731" i="22"/>
  <c r="Q736" i="22"/>
  <c r="L61" i="23" s="1"/>
  <c r="P741" i="22"/>
  <c r="L743" i="22"/>
  <c r="Q733" i="22"/>
  <c r="P738" i="22"/>
  <c r="K62" i="23" s="1"/>
  <c r="O743" i="22"/>
  <c r="J65" i="23" s="1"/>
  <c r="O732" i="22"/>
  <c r="N737" i="22"/>
  <c r="M742" i="22"/>
  <c r="J730" i="22"/>
  <c r="I735" i="22"/>
  <c r="O763" i="22"/>
  <c r="G763" i="22"/>
  <c r="O759" i="22"/>
  <c r="J67" i="23" s="1"/>
  <c r="Q771" i="22"/>
  <c r="R761" i="22"/>
  <c r="Q763" i="22"/>
  <c r="L63" i="23" s="1"/>
  <c r="J764" i="22"/>
  <c r="P762" i="22"/>
  <c r="K68" i="23" s="1"/>
  <c r="L761" i="22"/>
  <c r="H766" i="22"/>
  <c r="G771" i="22"/>
  <c r="B65" i="23" s="1"/>
  <c r="Q766" i="22"/>
  <c r="P771" i="22"/>
  <c r="F767" i="22"/>
  <c r="R771" i="22"/>
  <c r="G767" i="22"/>
  <c r="B70" i="23" s="1"/>
  <c r="F772" i="22"/>
  <c r="M766" i="22"/>
  <c r="L771" i="22"/>
  <c r="G761" i="22"/>
  <c r="F766" i="22"/>
  <c r="R770" i="22"/>
  <c r="M73" i="23" s="1"/>
  <c r="G766" i="22"/>
  <c r="K1357" i="22"/>
  <c r="P1356" i="22"/>
  <c r="K1349" i="22"/>
  <c r="J1344" i="22"/>
  <c r="I1349" i="22"/>
  <c r="H1354" i="22"/>
  <c r="K1344" i="22"/>
  <c r="F67" i="23" s="1"/>
  <c r="J1349" i="22"/>
  <c r="I1354" i="22"/>
  <c r="M1344" i="22"/>
  <c r="L1349" i="22"/>
  <c r="K1354" i="22"/>
  <c r="F1344" i="22"/>
  <c r="R1348" i="22"/>
  <c r="Q1353" i="22"/>
  <c r="L62" i="23" s="1"/>
  <c r="P1358" i="22"/>
  <c r="K1348" i="22"/>
  <c r="J1353" i="22"/>
  <c r="I1358" i="22"/>
  <c r="Q1347" i="22"/>
  <c r="L68" i="23" s="1"/>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D63" i="23"/>
  <c r="B68" i="23"/>
  <c r="I72" i="23"/>
  <c r="F68" i="23"/>
  <c r="K66" i="23"/>
  <c r="K65" i="23"/>
  <c r="C73" i="23"/>
  <c r="E64" i="23"/>
  <c r="M68" i="23"/>
  <c r="L70" i="23"/>
  <c r="H64" i="23"/>
  <c r="G73" i="23"/>
  <c r="B61" i="23"/>
  <c r="G70" i="23"/>
  <c r="H67" i="23"/>
  <c r="D62" i="23"/>
  <c r="K72" i="23"/>
  <c r="H63" i="23"/>
  <c r="G62" i="23"/>
  <c r="D66" i="23"/>
  <c r="B62" i="23"/>
  <c r="B64" i="23"/>
  <c r="G61" i="23"/>
  <c r="H61" i="23"/>
  <c r="J62" i="23"/>
  <c r="G72" i="23"/>
  <c r="M67" i="23"/>
  <c r="C68" i="23"/>
  <c r="H60" i="23"/>
  <c r="J72" i="23"/>
  <c r="G68" i="23"/>
  <c r="G67" i="23"/>
  <c r="E72" i="23"/>
  <c r="C66" i="23"/>
  <c r="C64" i="23"/>
  <c r="B73" i="23"/>
  <c r="K70" i="23"/>
  <c r="B63" i="23"/>
  <c r="L65" i="23"/>
  <c r="L60" i="23"/>
  <c r="K64" i="23"/>
  <c r="E62" i="23"/>
  <c r="H62" i="23"/>
  <c r="I62" i="23"/>
  <c r="H73" i="23"/>
  <c r="M70" i="23"/>
  <c r="H70" i="23"/>
  <c r="G66" i="23"/>
  <c r="B67" i="23"/>
  <c r="AM10" i="26"/>
  <c r="AL14" i="26"/>
  <c r="AL15" i="26"/>
  <c r="AM11" i="26"/>
  <c r="AF93" i="23"/>
  <c r="AG87" i="23"/>
  <c r="AG93" i="23" s="1"/>
  <c r="AF101" i="23"/>
  <c r="AG88" i="23"/>
  <c r="AG101" i="23" s="1"/>
  <c r="AF96" i="23"/>
  <c r="AG82" i="23"/>
  <c r="AG96" i="23" s="1"/>
  <c r="AF100" i="23"/>
  <c r="AF99" i="23"/>
  <c r="AG83" i="23"/>
  <c r="AF92" i="23"/>
  <c r="AG86" i="23"/>
  <c r="AG92" i="23" s="1"/>
  <c r="I63" i="23" l="1"/>
  <c r="J68" i="23"/>
  <c r="E73" i="23"/>
  <c r="I64" i="23"/>
  <c r="B66" i="23"/>
  <c r="M72" i="23"/>
  <c r="F64" i="23"/>
  <c r="F61" i="23"/>
  <c r="F66" i="23"/>
  <c r="B72" i="23"/>
  <c r="E60" i="23"/>
  <c r="C61" i="23"/>
  <c r="K61" i="23"/>
  <c r="I66" i="23"/>
  <c r="H72"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<sst xmlns="http://schemas.openxmlformats.org/spreadsheetml/2006/main" count="14980" uniqueCount="1049">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</sst>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512</v>
      </c>
      <c r="C1" s="86">
        <v>45300</v>
      </c>
      <c r="D1" s="87"/>
      <c r="E1" s="87"/>
      <c r="F1" s="87"/>
      <c r="G1" s="87"/>
      <c r="H1" s="87"/>
      <c r="I1" s="87"/>
      <c r="J1" s="87"/>
      <c r="K1" s="85" t="s">
        <v>534</v>
      </c>
      <c r="L1" s="85" t="s">
        <v>536</v>
      </c>
    </row>
    <row r="2" spans="1:12">
      <c r="A2" s="1" t="s">
        <v>1</v>
      </c>
      <c r="B2" s="87" t="str">
        <f>LOOKUP(B1,K1:L50,L1:L50)</f>
        <v>NH</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NH</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NH</v>
      </c>
      <c r="C7" s="91">
        <f t="shared" ref="C7:AE7" si="3">SUMIFS(C$20:C$119,$B$20:$B$119,$B$7,$A$20:$A$119,$A$7)</f>
        <v>2381904</v>
      </c>
      <c r="D7" s="91">
        <f t="shared" si="3"/>
        <v>4944918</v>
      </c>
      <c r="E7" s="91">
        <f t="shared" si="3"/>
        <v>5942837</v>
      </c>
      <c r="F7" s="91">
        <f t="shared" si="3"/>
        <v>7447499</v>
      </c>
      <c r="G7" s="91">
        <f t="shared" si="3"/>
        <v>4596569</v>
      </c>
      <c r="H7" s="91">
        <f t="shared" si="3"/>
        <v>6571343</v>
      </c>
      <c r="I7" s="91">
        <f t="shared" si="3"/>
        <v>8115378</v>
      </c>
      <c r="J7" s="91">
        <f t="shared" si="3"/>
        <v>7304780</v>
      </c>
      <c r="K7" s="91">
        <f t="shared" si="3"/>
        <v>7456564</v>
      </c>
      <c r="L7" s="91">
        <f t="shared" si="3"/>
        <v>7005536</v>
      </c>
      <c r="M7" s="91">
        <f t="shared" si="3"/>
        <v>5226959</v>
      </c>
      <c r="N7" s="91">
        <f t="shared" si="3"/>
        <v>4423651</v>
      </c>
      <c r="O7" s="91">
        <f t="shared" si="3"/>
        <v>4720765</v>
      </c>
      <c r="P7" s="91">
        <f t="shared" si="3"/>
        <v>9526816</v>
      </c>
      <c r="Q7" s="91">
        <f t="shared" si="3"/>
        <v>11979973</v>
      </c>
      <c r="R7" s="91">
        <f t="shared" si="3"/>
        <v>12438381</v>
      </c>
      <c r="S7" s="91">
        <f t="shared" si="3"/>
        <v>10196532</v>
      </c>
      <c r="T7" s="91">
        <f t="shared" si="3"/>
        <v>11653443</v>
      </c>
      <c r="U7" s="91">
        <f t="shared" si="3"/>
        <v>11870290</v>
      </c>
      <c r="V7" s="91">
        <f t="shared" si="3"/>
        <v>9636055</v>
      </c>
      <c r="W7" s="91">
        <f t="shared" si="3"/>
        <v>11108822</v>
      </c>
      <c r="X7" s="91">
        <f t="shared" si="3"/>
        <v>9263802</v>
      </c>
      <c r="Y7" s="91">
        <f t="shared" si="3"/>
        <v>7482010</v>
      </c>
      <c r="Z7" s="91">
        <f t="shared" si="3"/>
        <v>8070459</v>
      </c>
      <c r="AA7" s="91">
        <f t="shared" si="3"/>
        <v>8015193</v>
      </c>
      <c r="AB7" s="91">
        <f t="shared" si="3"/>
        <v>8411829</v>
      </c>
      <c r="AC7" s="91">
        <f t="shared" si="3"/>
        <v>7789588</v>
      </c>
      <c r="AD7" s="91">
        <f t="shared" si="3"/>
        <v>6034274</v>
      </c>
      <c r="AE7" s="91">
        <f t="shared" si="3"/>
        <v>5499783</v>
      </c>
      <c r="AF7" s="119">
        <f>AVERAGE(U7:AE7)</f>
        <v>8471100.4545454551</v>
      </c>
      <c r="AG7" s="119">
        <f t="shared" si="2"/>
        <v>8471100.4545454551</v>
      </c>
      <c r="AH7" s="119">
        <f t="shared" si="2"/>
        <v>8471100.4545454551</v>
      </c>
      <c r="AI7" s="119">
        <f t="shared" si="2"/>
        <v>8471100.4545454551</v>
      </c>
      <c r="AJ7" s="119">
        <f t="shared" si="2"/>
        <v>8471100.4545454551</v>
      </c>
      <c r="AK7" s="119">
        <f t="shared" si="2"/>
        <v>8471100.4545454551</v>
      </c>
      <c r="AL7" s="119">
        <f t="shared" si="2"/>
        <v>8471100.4545454551</v>
      </c>
      <c r="AM7" s="119">
        <f t="shared" si="2"/>
        <v>8471100.4545454551</v>
      </c>
      <c r="AN7" s="119">
        <f t="shared" si="2"/>
        <v>8471100.4545454551</v>
      </c>
      <c r="AO7" s="119">
        <f t="shared" si="2"/>
        <v>8471100.4545454551</v>
      </c>
      <c r="AP7" s="119">
        <f t="shared" si="2"/>
        <v>8471100.4545454551</v>
      </c>
      <c r="AQ7" s="119">
        <f t="shared" si="2"/>
        <v>8471100.4545454551</v>
      </c>
      <c r="AR7" s="119">
        <f t="shared" si="2"/>
        <v>8471100.4545454551</v>
      </c>
      <c r="AS7" s="119">
        <f t="shared" si="2"/>
        <v>8471100.4545454551</v>
      </c>
      <c r="AT7" s="119">
        <f t="shared" si="2"/>
        <v>8471100.4545454551</v>
      </c>
      <c r="AU7" s="119">
        <f t="shared" si="2"/>
        <v>8471100.4545454551</v>
      </c>
      <c r="AV7" s="119">
        <f t="shared" si="2"/>
        <v>8471100.4545454551</v>
      </c>
      <c r="AW7" s="119">
        <f t="shared" si="2"/>
        <v>8471100.4545454551</v>
      </c>
      <c r="AX7" s="119">
        <f t="shared" si="2"/>
        <v>8471100.4545454551</v>
      </c>
      <c r="AY7" s="119">
        <f t="shared" si="2"/>
        <v>8471100.4545454551</v>
      </c>
      <c r="AZ7" s="119">
        <f t="shared" si="2"/>
        <v>8471100.4545454551</v>
      </c>
      <c r="BA7" s="119">
        <f t="shared" si="2"/>
        <v>8471100.4545454551</v>
      </c>
      <c r="BB7" s="119">
        <f t="shared" si="2"/>
        <v>8471100.4545454551</v>
      </c>
      <c r="BC7" s="119">
        <f t="shared" si="2"/>
        <v>8471100.4545454551</v>
      </c>
      <c r="BD7" s="119">
        <f t="shared" si="2"/>
        <v>8471100.4545454551</v>
      </c>
      <c r="BE7" s="119">
        <f t="shared" si="2"/>
        <v>8471100.4545454551</v>
      </c>
      <c r="BF7" s="119">
        <f t="shared" si="2"/>
        <v>8471100.4545454551</v>
      </c>
      <c r="BG7" s="119">
        <f t="shared" si="2"/>
        <v>8471100.4545454551</v>
      </c>
      <c r="BH7" s="119">
        <f t="shared" si="2"/>
        <v>8471100.4545454551</v>
      </c>
      <c r="BI7" s="119">
        <f t="shared" si="2"/>
        <v>8471100.4545454551</v>
      </c>
      <c r="BJ7" s="119">
        <f t="shared" si="2"/>
        <v>8471100.4545454551</v>
      </c>
      <c r="BK7" s="119">
        <f t="shared" si="2"/>
        <v>8471100.4545454551</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NH</v>
      </c>
      <c r="C10" s="91">
        <f t="shared" ref="C10:AE10" si="5">SUMIFS(C$122:C$219,$B$122:$B$219,$B$6,$A$122:$A$219,$A$6)</f>
        <v>36705</v>
      </c>
      <c r="D10" s="91">
        <f t="shared" si="5"/>
        <v>537160</v>
      </c>
      <c r="E10" s="91">
        <f t="shared" si="5"/>
        <v>902319</v>
      </c>
      <c r="F10" s="91">
        <f t="shared" si="5"/>
        <v>1075758</v>
      </c>
      <c r="G10" s="91">
        <f t="shared" si="5"/>
        <v>1179296</v>
      </c>
      <c r="H10" s="91">
        <f t="shared" si="5"/>
        <v>1276159</v>
      </c>
      <c r="I10" s="91">
        <f t="shared" si="5"/>
        <v>1325287</v>
      </c>
      <c r="J10" s="91">
        <f t="shared" si="5"/>
        <v>1699344</v>
      </c>
      <c r="K10" s="91">
        <f t="shared" si="5"/>
        <v>1765571</v>
      </c>
      <c r="L10" s="91">
        <f t="shared" si="5"/>
        <v>1934370</v>
      </c>
      <c r="M10" s="91">
        <f t="shared" si="5"/>
        <v>1947179</v>
      </c>
      <c r="N10" s="91">
        <f t="shared" si="5"/>
        <v>765675</v>
      </c>
      <c r="O10" s="91">
        <f t="shared" si="5"/>
        <v>325649</v>
      </c>
      <c r="P10" s="91">
        <f t="shared" si="5"/>
        <v>200326</v>
      </c>
      <c r="Q10" s="91">
        <f t="shared" si="5"/>
        <v>452135</v>
      </c>
      <c r="R10" s="91">
        <f t="shared" si="5"/>
        <v>576284</v>
      </c>
      <c r="S10" s="91">
        <f t="shared" si="5"/>
        <v>583207</v>
      </c>
      <c r="T10" s="91">
        <f t="shared" si="5"/>
        <v>793806</v>
      </c>
      <c r="U10" s="91">
        <f t="shared" si="5"/>
        <v>938788</v>
      </c>
      <c r="V10" s="91">
        <f t="shared" si="5"/>
        <v>1101863</v>
      </c>
      <c r="W10" s="91">
        <f t="shared" si="5"/>
        <v>698324</v>
      </c>
      <c r="X10" s="91">
        <f t="shared" si="5"/>
        <v>854662</v>
      </c>
      <c r="Y10" s="91">
        <f t="shared" si="5"/>
        <v>0</v>
      </c>
      <c r="Z10" s="91">
        <f t="shared" si="5"/>
        <v>216505</v>
      </c>
      <c r="AA10" s="91">
        <f t="shared" si="5"/>
        <v>250209</v>
      </c>
      <c r="AB10" s="91">
        <f t="shared" si="5"/>
        <v>233409</v>
      </c>
      <c r="AC10" s="91">
        <f t="shared" si="5"/>
        <v>205898</v>
      </c>
      <c r="AD10" s="91">
        <f t="shared" si="5"/>
        <v>138381</v>
      </c>
      <c r="AE10" s="91">
        <f t="shared" si="5"/>
        <v>203180</v>
      </c>
      <c r="AF10" s="119">
        <f t="shared" ref="AF10:BK11" si="6">AE10</f>
        <v>203180</v>
      </c>
      <c r="AG10" s="119">
        <f t="shared" si="6"/>
        <v>203180</v>
      </c>
      <c r="AH10" s="119">
        <f t="shared" si="6"/>
        <v>203180</v>
      </c>
      <c r="AI10" s="119">
        <f t="shared" si="6"/>
        <v>203180</v>
      </c>
      <c r="AJ10" s="119">
        <f t="shared" si="6"/>
        <v>203180</v>
      </c>
      <c r="AK10" s="119">
        <f t="shared" si="6"/>
        <v>203180</v>
      </c>
      <c r="AL10" s="119">
        <f t="shared" si="6"/>
        <v>203180</v>
      </c>
      <c r="AM10" s="119">
        <f t="shared" si="6"/>
        <v>203180</v>
      </c>
      <c r="AN10" s="119">
        <f t="shared" si="6"/>
        <v>203180</v>
      </c>
      <c r="AO10" s="119">
        <f t="shared" si="6"/>
        <v>203180</v>
      </c>
      <c r="AP10" s="119">
        <f t="shared" si="6"/>
        <v>203180</v>
      </c>
      <c r="AQ10" s="119">
        <f t="shared" si="6"/>
        <v>203180</v>
      </c>
      <c r="AR10" s="119">
        <f t="shared" si="6"/>
        <v>203180</v>
      </c>
      <c r="AS10" s="119">
        <f t="shared" si="6"/>
        <v>203180</v>
      </c>
      <c r="AT10" s="119">
        <f t="shared" si="6"/>
        <v>203180</v>
      </c>
      <c r="AU10" s="119">
        <f t="shared" si="6"/>
        <v>203180</v>
      </c>
      <c r="AV10" s="119">
        <f t="shared" si="6"/>
        <v>203180</v>
      </c>
      <c r="AW10" s="119">
        <f t="shared" si="6"/>
        <v>203180</v>
      </c>
      <c r="AX10" s="119">
        <f t="shared" si="6"/>
        <v>203180</v>
      </c>
      <c r="AY10" s="119">
        <f t="shared" si="6"/>
        <v>203180</v>
      </c>
      <c r="AZ10" s="119">
        <f t="shared" si="6"/>
        <v>203180</v>
      </c>
      <c r="BA10" s="119">
        <f t="shared" si="6"/>
        <v>203180</v>
      </c>
      <c r="BB10" s="119">
        <f t="shared" si="6"/>
        <v>203180</v>
      </c>
      <c r="BC10" s="119">
        <f t="shared" si="6"/>
        <v>203180</v>
      </c>
      <c r="BD10" s="119">
        <f t="shared" si="6"/>
        <v>203180</v>
      </c>
      <c r="BE10" s="119">
        <f t="shared" si="6"/>
        <v>203180</v>
      </c>
      <c r="BF10" s="119">
        <f t="shared" si="6"/>
        <v>203180</v>
      </c>
      <c r="BG10" s="119">
        <f t="shared" si="6"/>
        <v>203180</v>
      </c>
      <c r="BH10" s="119">
        <f t="shared" si="6"/>
        <v>203180</v>
      </c>
      <c r="BI10" s="119">
        <f t="shared" si="6"/>
        <v>203180</v>
      </c>
      <c r="BJ10" s="119">
        <f t="shared" si="6"/>
        <v>203180</v>
      </c>
      <c r="BK10" s="119">
        <f t="shared" si="6"/>
        <v>203180</v>
      </c>
    </row>
    <row r="11" spans="1:63">
      <c r="A11" s="91" t="s">
        <v>849</v>
      </c>
      <c r="B11" s="91" t="str">
        <f>About!B2</f>
        <v>NH</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6239</v>
      </c>
      <c r="L11" s="91">
        <f t="shared" si="7"/>
        <v>21</v>
      </c>
      <c r="M11" s="91">
        <f t="shared" si="7"/>
        <v>362070</v>
      </c>
      <c r="N11" s="91">
        <f t="shared" si="7"/>
        <v>0</v>
      </c>
      <c r="O11" s="91">
        <f t="shared" si="7"/>
        <v>0</v>
      </c>
      <c r="P11" s="91">
        <f t="shared" si="7"/>
        <v>53453</v>
      </c>
      <c r="Q11" s="91">
        <f t="shared" si="7"/>
        <v>28212</v>
      </c>
      <c r="R11" s="91">
        <f t="shared" si="7"/>
        <v>75140</v>
      </c>
      <c r="S11" s="91">
        <f t="shared" si="7"/>
        <v>105993</v>
      </c>
      <c r="T11" s="91">
        <f t="shared" si="7"/>
        <v>174225</v>
      </c>
      <c r="U11" s="91">
        <f t="shared" si="7"/>
        <v>74429</v>
      </c>
      <c r="V11" s="91">
        <f t="shared" si="7"/>
        <v>71136</v>
      </c>
      <c r="W11" s="91">
        <f t="shared" si="7"/>
        <v>60082</v>
      </c>
      <c r="X11" s="91">
        <f t="shared" si="7"/>
        <v>873</v>
      </c>
      <c r="Y11" s="91">
        <f t="shared" si="7"/>
        <v>0</v>
      </c>
      <c r="Z11" s="91">
        <f t="shared" si="7"/>
        <v>182</v>
      </c>
      <c r="AA11" s="91">
        <f t="shared" si="7"/>
        <v>94</v>
      </c>
      <c r="AB11" s="91">
        <f t="shared" si="7"/>
        <v>0</v>
      </c>
      <c r="AC11" s="91">
        <f t="shared" si="7"/>
        <v>2</v>
      </c>
      <c r="AD11" s="91">
        <f t="shared" si="7"/>
        <v>0</v>
      </c>
      <c r="AE11" s="91">
        <f t="shared" si="7"/>
        <v>2</v>
      </c>
      <c r="AF11" s="119">
        <f>AVERAGE(W11:AE11)</f>
        <v>6803.8888888888887</v>
      </c>
      <c r="AG11" s="119">
        <f t="shared" si="6"/>
        <v>6803.8888888888887</v>
      </c>
      <c r="AH11" s="119">
        <f t="shared" si="6"/>
        <v>6803.8888888888887</v>
      </c>
      <c r="AI11" s="119">
        <f t="shared" si="6"/>
        <v>6803.8888888888887</v>
      </c>
      <c r="AJ11" s="119">
        <f t="shared" si="6"/>
        <v>6803.8888888888887</v>
      </c>
      <c r="AK11" s="119">
        <f t="shared" si="6"/>
        <v>6803.8888888888887</v>
      </c>
      <c r="AL11" s="119">
        <f t="shared" si="6"/>
        <v>6803.8888888888887</v>
      </c>
      <c r="AM11" s="119">
        <f t="shared" si="6"/>
        <v>6803.8888888888887</v>
      </c>
      <c r="AN11" s="119">
        <f t="shared" si="6"/>
        <v>6803.8888888888887</v>
      </c>
      <c r="AO11" s="119">
        <f t="shared" si="6"/>
        <v>6803.8888888888887</v>
      </c>
      <c r="AP11" s="119">
        <f t="shared" si="6"/>
        <v>6803.8888888888887</v>
      </c>
      <c r="AQ11" s="119">
        <f t="shared" si="6"/>
        <v>6803.8888888888887</v>
      </c>
      <c r="AR11" s="119">
        <f t="shared" si="6"/>
        <v>6803.8888888888887</v>
      </c>
      <c r="AS11" s="119">
        <f t="shared" si="6"/>
        <v>6803.8888888888887</v>
      </c>
      <c r="AT11" s="119">
        <f t="shared" si="6"/>
        <v>6803.8888888888887</v>
      </c>
      <c r="AU11" s="119">
        <f t="shared" si="6"/>
        <v>6803.8888888888887</v>
      </c>
      <c r="AV11" s="119">
        <f t="shared" si="6"/>
        <v>6803.8888888888887</v>
      </c>
      <c r="AW11" s="119">
        <f t="shared" si="6"/>
        <v>6803.8888888888887</v>
      </c>
      <c r="AX11" s="119">
        <f t="shared" si="6"/>
        <v>6803.8888888888887</v>
      </c>
      <c r="AY11" s="119">
        <f t="shared" si="6"/>
        <v>6803.8888888888887</v>
      </c>
      <c r="AZ11" s="119">
        <f t="shared" si="6"/>
        <v>6803.8888888888887</v>
      </c>
      <c r="BA11" s="119">
        <f t="shared" si="6"/>
        <v>6803.8888888888887</v>
      </c>
      <c r="BB11" s="119">
        <f t="shared" si="6"/>
        <v>6803.8888888888887</v>
      </c>
      <c r="BC11" s="119">
        <f t="shared" si="6"/>
        <v>6803.8888888888887</v>
      </c>
      <c r="BD11" s="119">
        <f t="shared" si="6"/>
        <v>6803.8888888888887</v>
      </c>
      <c r="BE11" s="119">
        <f t="shared" si="6"/>
        <v>6803.8888888888887</v>
      </c>
      <c r="BF11" s="119">
        <f t="shared" si="6"/>
        <v>6803.8888888888887</v>
      </c>
      <c r="BG11" s="119">
        <f t="shared" si="6"/>
        <v>6803.8888888888887</v>
      </c>
      <c r="BH11" s="119">
        <f t="shared" si="6"/>
        <v>6803.8888888888887</v>
      </c>
      <c r="BI11" s="119">
        <f t="shared" si="6"/>
        <v>6803.8888888888887</v>
      </c>
      <c r="BJ11" s="119">
        <f t="shared" si="6"/>
        <v>6803.8888888888887</v>
      </c>
      <c r="BK11" s="119">
        <f t="shared" si="6"/>
        <v>6803.8888888888887</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NH</v>
      </c>
      <c r="C14" s="91">
        <f t="shared" ref="C14:BK14" si="9">IF(C10&gt;C11,C10-C11,0)</f>
        <v>36705</v>
      </c>
      <c r="D14" s="91">
        <f t="shared" si="9"/>
        <v>537160</v>
      </c>
      <c r="E14" s="91">
        <f t="shared" si="9"/>
        <v>902319</v>
      </c>
      <c r="F14" s="91">
        <f t="shared" si="9"/>
        <v>1075758</v>
      </c>
      <c r="G14" s="91">
        <f t="shared" si="9"/>
        <v>1179296</v>
      </c>
      <c r="H14" s="91">
        <f t="shared" si="9"/>
        <v>1276159</v>
      </c>
      <c r="I14" s="91">
        <f t="shared" si="9"/>
        <v>1325287</v>
      </c>
      <c r="J14" s="91">
        <f t="shared" si="9"/>
        <v>1699344</v>
      </c>
      <c r="K14" s="91">
        <f t="shared" si="9"/>
        <v>1759332</v>
      </c>
      <c r="L14" s="91">
        <f t="shared" si="9"/>
        <v>1934349</v>
      </c>
      <c r="M14" s="91">
        <f t="shared" si="9"/>
        <v>1585109</v>
      </c>
      <c r="N14" s="91">
        <f t="shared" si="9"/>
        <v>765675</v>
      </c>
      <c r="O14" s="91">
        <f t="shared" si="9"/>
        <v>325649</v>
      </c>
      <c r="P14" s="91">
        <f t="shared" si="9"/>
        <v>146873</v>
      </c>
      <c r="Q14" s="91">
        <f t="shared" si="9"/>
        <v>423923</v>
      </c>
      <c r="R14" s="91">
        <f t="shared" si="9"/>
        <v>501144</v>
      </c>
      <c r="S14" s="91">
        <f t="shared" si="9"/>
        <v>477214</v>
      </c>
      <c r="T14" s="91">
        <f t="shared" si="9"/>
        <v>619581</v>
      </c>
      <c r="U14" s="91">
        <f t="shared" si="9"/>
        <v>864359</v>
      </c>
      <c r="V14" s="91">
        <f t="shared" si="9"/>
        <v>1030727</v>
      </c>
      <c r="W14" s="91">
        <f t="shared" si="9"/>
        <v>638242</v>
      </c>
      <c r="X14" s="91">
        <f t="shared" si="9"/>
        <v>853789</v>
      </c>
      <c r="Y14" s="91">
        <f t="shared" si="9"/>
        <v>0</v>
      </c>
      <c r="Z14" s="91">
        <f t="shared" si="9"/>
        <v>216323</v>
      </c>
      <c r="AA14" s="91">
        <f t="shared" si="9"/>
        <v>250115</v>
      </c>
      <c r="AB14" s="91">
        <f t="shared" si="9"/>
        <v>233409</v>
      </c>
      <c r="AC14" s="91">
        <f t="shared" si="9"/>
        <v>205896</v>
      </c>
      <c r="AD14" s="91">
        <f t="shared" si="9"/>
        <v>138381</v>
      </c>
      <c r="AE14" s="91">
        <f t="shared" si="9"/>
        <v>203178</v>
      </c>
      <c r="AF14" s="91">
        <f t="shared" si="9"/>
        <v>196376.11111111112</v>
      </c>
      <c r="AG14" s="91">
        <f t="shared" si="9"/>
        <v>196376.11111111112</v>
      </c>
      <c r="AH14" s="91">
        <f t="shared" si="9"/>
        <v>196376.11111111112</v>
      </c>
      <c r="AI14" s="91">
        <f t="shared" si="9"/>
        <v>196376.11111111112</v>
      </c>
      <c r="AJ14" s="91">
        <f t="shared" si="9"/>
        <v>196376.11111111112</v>
      </c>
      <c r="AK14" s="91">
        <f t="shared" si="9"/>
        <v>196376.11111111112</v>
      </c>
      <c r="AL14" s="91">
        <f t="shared" si="9"/>
        <v>196376.11111111112</v>
      </c>
      <c r="AM14" s="91">
        <f t="shared" si="9"/>
        <v>196376.11111111112</v>
      </c>
      <c r="AN14" s="91">
        <f t="shared" si="9"/>
        <v>196376.11111111112</v>
      </c>
      <c r="AO14" s="91">
        <f t="shared" si="9"/>
        <v>196376.11111111112</v>
      </c>
      <c r="AP14" s="91">
        <f t="shared" si="9"/>
        <v>196376.11111111112</v>
      </c>
      <c r="AQ14" s="91">
        <f t="shared" si="9"/>
        <v>196376.11111111112</v>
      </c>
      <c r="AR14" s="91">
        <f t="shared" si="9"/>
        <v>196376.11111111112</v>
      </c>
      <c r="AS14" s="91">
        <f t="shared" si="9"/>
        <v>196376.11111111112</v>
      </c>
      <c r="AT14" s="91">
        <f t="shared" si="9"/>
        <v>196376.11111111112</v>
      </c>
      <c r="AU14" s="91">
        <f t="shared" si="9"/>
        <v>196376.11111111112</v>
      </c>
      <c r="AV14" s="91">
        <f t="shared" si="9"/>
        <v>196376.11111111112</v>
      </c>
      <c r="AW14" s="91">
        <f t="shared" si="9"/>
        <v>196376.11111111112</v>
      </c>
      <c r="AX14" s="91">
        <f t="shared" si="9"/>
        <v>196376.11111111112</v>
      </c>
      <c r="AY14" s="91">
        <f t="shared" si="9"/>
        <v>196376.11111111112</v>
      </c>
      <c r="AZ14" s="91">
        <f t="shared" si="9"/>
        <v>196376.11111111112</v>
      </c>
      <c r="BA14" s="91">
        <f t="shared" si="9"/>
        <v>196376.11111111112</v>
      </c>
      <c r="BB14" s="91">
        <f t="shared" si="9"/>
        <v>196376.11111111112</v>
      </c>
      <c r="BC14" s="91">
        <f t="shared" si="9"/>
        <v>196376.11111111112</v>
      </c>
      <c r="BD14" s="91">
        <f t="shared" si="9"/>
        <v>196376.11111111112</v>
      </c>
      <c r="BE14" s="91">
        <f t="shared" si="9"/>
        <v>196376.11111111112</v>
      </c>
      <c r="BF14" s="91">
        <f t="shared" si="9"/>
        <v>196376.11111111112</v>
      </c>
      <c r="BG14" s="91">
        <f t="shared" si="9"/>
        <v>196376.11111111112</v>
      </c>
      <c r="BH14" s="91">
        <f t="shared" si="9"/>
        <v>196376.11111111112</v>
      </c>
      <c r="BI14" s="91">
        <f t="shared" si="9"/>
        <v>196376.11111111112</v>
      </c>
      <c r="BJ14" s="91">
        <f t="shared" si="9"/>
        <v>196376.11111111112</v>
      </c>
      <c r="BK14" s="91">
        <f t="shared" si="9"/>
        <v>196376.11111111112</v>
      </c>
    </row>
    <row r="15" spans="1:63">
      <c r="A15" s="91" t="s">
        <v>849</v>
      </c>
      <c r="B15" s="91" t="str">
        <f>About!B2</f>
        <v>NH</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0.11601753787408188</v>
      </c>
      <c r="G1003" s="107">
        <f>G277/SUMIFS(G$3:G$722,$B$3:$B$722,$B1003)*SUMIFS(Calculations!$E$3:$E$53,Calculations!$A$3:$A$53,$B1003)</f>
        <v>0.11563587708459495</v>
      </c>
      <c r="H1003" s="107">
        <f>H277/SUMIFS(H$3:H$722,$B$3:$B$722,$B1003)*SUMIFS(Calculations!$E$3:$E$53,Calculations!$A$3:$A$53,$B1003)</f>
        <v>0.11528580608868363</v>
      </c>
      <c r="I1003" s="107">
        <f>I277/SUMIFS(I$3:I$722,$B$3:$B$722,$B1003)*SUMIFS(Calculations!$E$3:$E$53,Calculations!$A$3:$A$53,$B1003)</f>
        <v>0.1154137360224456</v>
      </c>
      <c r="J1003" s="107">
        <f>J277/SUMIFS(J$3:J$722,$B$3:$B$722,$B1003)*SUMIFS(Calculations!$E$3:$E$53,Calculations!$A$3:$A$53,$B1003)</f>
        <v>0.11554195019326539</v>
      </c>
      <c r="K1003" s="107">
        <f>K277/SUMIFS(K$3:K$722,$B$3:$B$722,$B1003)*SUMIFS(Calculations!$E$3:$E$53,Calculations!$A$3:$A$53,$B1003)</f>
        <v>0.12065759367896012</v>
      </c>
      <c r="L1003" s="107">
        <f>L277/SUMIFS(L$3:L$722,$B$3:$B$722,$B1003)*SUMIFS(Calculations!$E$3:$E$53,Calculations!$A$3:$A$53,$B1003)</f>
        <v>0.12624721495224916</v>
      </c>
      <c r="M1003" s="107">
        <f>M277/SUMIFS(M$3:M$722,$B$3:$B$722,$B1003)*SUMIFS(Calculations!$E$3:$E$53,Calculations!$A$3:$A$53,$B1003)</f>
        <v>0.13271686676036518</v>
      </c>
      <c r="N1003" s="107">
        <f>N277/SUMIFS(N$3:N$722,$B$3:$B$722,$B1003)*SUMIFS(Calculations!$E$3:$E$53,Calculations!$A$3:$A$53,$B1003)</f>
        <v>0.13988542065697812</v>
      </c>
      <c r="O1003" s="107">
        <f>O277/SUMIFS(O$3:O$722,$B$3:$B$722,$B1003)*SUMIFS(Calculations!$E$3:$E$53,Calculations!$A$3:$A$53,$B1003)</f>
        <v>0.14535404714959924</v>
      </c>
      <c r="P1003" s="107">
        <f>P277/SUMIFS(P$3:P$722,$B$3:$B$722,$B1003)*SUMIFS(Calculations!$E$3:$E$53,Calculations!$A$3:$A$53,$B1003)</f>
        <v>0.15126764595243969</v>
      </c>
      <c r="Q1003" s="107">
        <f>Q277/SUMIFS(Q$3:Q$722,$B$3:$B$722,$B1003)*SUMIFS(Calculations!$E$3:$E$53,Calculations!$A$3:$A$53,$B1003)</f>
        <v>0.15404325626276583</v>
      </c>
      <c r="R1003" s="107">
        <f>R277/SUMIFS(R$3:R$722,$B$3:$B$722,$B1003)*SUMIFS(Calculations!$E$3:$E$53,Calculations!$A$3:$A$53,$B1003)</f>
        <v>0.1569226298835143</v>
      </c>
    </row>
    <row r="1004" spans="2:18" ht="15.75" customHeight="1">
      <c r="B1004" s="107" t="s">
        <v>554</v>
      </c>
      <c r="C1004" s="107" t="s">
        <v>449</v>
      </c>
      <c r="D1004" s="107" t="s">
        <v>633</v>
      </c>
      <c r="E1004" s="107" t="str">
        <f t="shared" si="304"/>
        <v>hydro</v>
      </c>
      <c r="F1004" s="107">
        <f>F278/SUMIFS(F$3:F$722,$B$3:$B$722,$B1004)*SUMIFS(Calculations!$E$3:$E$53,Calculations!$A$3:$A$53,$B1004)</f>
        <v>9.0762082403491123E-2</v>
      </c>
      <c r="G1004" s="107">
        <f>G278/SUMIFS(G$3:G$722,$B$3:$B$722,$B1004)*SUMIFS(Calculations!$E$3:$E$53,Calculations!$A$3:$A$53,$B1004)</f>
        <v>6.873666134796437E-2</v>
      </c>
      <c r="H1004" s="107">
        <f>H278/SUMIFS(H$3:H$722,$B$3:$B$722,$B1004)*SUMIFS(Calculations!$E$3:$E$53,Calculations!$A$3:$A$53,$B1004)</f>
        <v>4.8534268813381749E-2</v>
      </c>
      <c r="I1004" s="107">
        <f>I278/SUMIFS(I$3:I$722,$B$3:$B$722,$B1004)*SUMIFS(Calculations!$E$3:$E$53,Calculations!$A$3:$A$53,$B1004)</f>
        <v>4.1838666491084552E-2</v>
      </c>
      <c r="J1004" s="107">
        <f>J278/SUMIFS(J$3:J$722,$B$3:$B$722,$B1004)*SUMIFS(Calculations!$E$3:$E$53,Calculations!$A$3:$A$53,$B1004)</f>
        <v>3.5128187757547606E-2</v>
      </c>
      <c r="K1004" s="107">
        <f>K278/SUMIFS(K$3:K$722,$B$3:$B$722,$B1004)*SUMIFS(Calculations!$E$3:$E$53,Calculations!$A$3:$A$53,$B1004)</f>
        <v>3.6933417726603197E-2</v>
      </c>
      <c r="L1004" s="107">
        <f>L278/SUMIFS(L$3:L$722,$B$3:$B$722,$B1004)*SUMIFS(Calculations!$E$3:$E$53,Calculations!$A$3:$A$53,$B1004)</f>
        <v>3.8905906987520028E-2</v>
      </c>
      <c r="M1004" s="107">
        <f>M278/SUMIFS(M$3:M$722,$B$3:$B$722,$B1004)*SUMIFS(Calculations!$E$3:$E$53,Calculations!$A$3:$A$53,$B1004)</f>
        <v>4.1822762146855569E-2</v>
      </c>
      <c r="N1004" s="107">
        <f>N278/SUMIFS(N$3:N$722,$B$3:$B$722,$B1004)*SUMIFS(Calculations!$E$3:$E$53,Calculations!$A$3:$A$53,$B1004)</f>
        <v>4.5054718678438903E-2</v>
      </c>
      <c r="O1004" s="107">
        <f>O278/SUMIFS(O$3:O$722,$B$3:$B$722,$B1004)*SUMIFS(Calculations!$E$3:$E$53,Calculations!$A$3:$A$53,$B1004)</f>
        <v>4.5438768390320572E-2</v>
      </c>
      <c r="P1004" s="107">
        <f>P278/SUMIFS(P$3:P$722,$B$3:$B$722,$B1004)*SUMIFS(Calculations!$E$3:$E$53,Calculations!$A$3:$A$53,$B1004)</f>
        <v>4.5854067537095193E-2</v>
      </c>
      <c r="Q1004" s="107">
        <f>Q278/SUMIFS(Q$3:Q$722,$B$3:$B$722,$B1004)*SUMIFS(Calculations!$E$3:$E$53,Calculations!$A$3:$A$53,$B1004)</f>
        <v>5.1485488623743594E-2</v>
      </c>
      <c r="R1004" s="107">
        <f>R278/SUMIFS(R$3:R$722,$B$3:$B$722,$B1004)*SUMIFS(Calculations!$E$3:$E$53,Calculations!$A$3:$A$53,$B1004)</f>
        <v>5.7327434542411418E-2</v>
      </c>
    </row>
    <row r="1005" spans="2:18" ht="15.75" customHeight="1">
      <c r="B1005" s="107" t="s">
        <v>554</v>
      </c>
      <c r="C1005" s="107" t="s">
        <v>449</v>
      </c>
      <c r="D1005" s="107" t="s">
        <v>644</v>
      </c>
      <c r="E1005" s="107" t="str">
        <f t="shared" si="304"/>
        <v>onshore wind</v>
      </c>
      <c r="F1005" s="107">
        <f>F279/SUMIFS(F$3:F$722,$B$3:$B$722,$B1005)*SUMIFS(Calculations!$E$3:$E$53,Calculations!$A$3:$A$53,$B1005)</f>
        <v>9.7907780857052318E-2</v>
      </c>
      <c r="G1005" s="107">
        <f>G279/SUMIFS(G$3:G$722,$B$3:$B$722,$B1005)*SUMIFS(Calculations!$E$3:$E$53,Calculations!$A$3:$A$53,$B1005)</f>
        <v>9.3680977199697923E-2</v>
      </c>
      <c r="H1005" s="107">
        <f>H279/SUMIFS(H$3:H$722,$B$3:$B$722,$B1005)*SUMIFS(Calculations!$E$3:$E$53,Calculations!$A$3:$A$53,$B1005)</f>
        <v>8.9804023091206261E-2</v>
      </c>
      <c r="I1005" s="107">
        <f>I279/SUMIFS(I$3:I$722,$B$3:$B$722,$B1005)*SUMIFS(Calculations!$E$3:$E$53,Calculations!$A$3:$A$53,$B1005)</f>
        <v>8.9903676492742765E-2</v>
      </c>
      <c r="J1005" s="107">
        <f>J279/SUMIFS(J$3:J$722,$B$3:$B$722,$B1005)*SUMIFS(Calculations!$E$3:$E$53,Calculations!$A$3:$A$53,$B1005)</f>
        <v>9.0003551306022597E-2</v>
      </c>
      <c r="K1005" s="107">
        <f>K279/SUMIFS(K$3:K$722,$B$3:$B$722,$B1005)*SUMIFS(Calculations!$E$3:$E$53,Calculations!$A$3:$A$53,$B1005)</f>
        <v>9.3988476955606123E-2</v>
      </c>
      <c r="L1005" s="107">
        <f>L279/SUMIFS(L$3:L$722,$B$3:$B$722,$B1005)*SUMIFS(Calculations!$E$3:$E$53,Calculations!$A$3:$A$53,$B1005)</f>
        <v>9.8342616419326429E-2</v>
      </c>
      <c r="M1005" s="107">
        <f>M279/SUMIFS(M$3:M$722,$B$3:$B$722,$B1005)*SUMIFS(Calculations!$E$3:$E$53,Calculations!$A$3:$A$53,$B1005)</f>
        <v>0.10338227203765277</v>
      </c>
      <c r="N1005" s="107">
        <f>N279/SUMIFS(N$3:N$722,$B$3:$B$722,$B1005)*SUMIFS(Calculations!$E$3:$E$53,Calculations!$A$3:$A$53,$B1005)</f>
        <v>0.10896635043813488</v>
      </c>
      <c r="O1005" s="107">
        <f>O279/SUMIFS(O$3:O$722,$B$3:$B$722,$B1005)*SUMIFS(Calculations!$E$3:$E$53,Calculations!$A$3:$A$53,$B1005)</f>
        <v>0.1132262387668225</v>
      </c>
      <c r="P1005" s="107">
        <f>P279/SUMIFS(P$3:P$722,$B$3:$B$722,$B1005)*SUMIFS(Calculations!$E$3:$E$53,Calculations!$A$3:$A$53,$B1005)</f>
        <v>0.11783274655351302</v>
      </c>
      <c r="Q1005" s="107">
        <f>Q279/SUMIFS(Q$3:Q$722,$B$3:$B$722,$B1005)*SUMIFS(Calculations!$E$3:$E$53,Calculations!$A$3:$A$53,$B1005)</f>
        <v>0.11999485983404101</v>
      </c>
      <c r="R1005" s="107">
        <f>R279/SUMIFS(R$3:R$722,$B$3:$B$722,$B1005)*SUMIFS(Calculations!$E$3:$E$53,Calculations!$A$3:$A$53,$B1005)</f>
        <v>0.12223780147533027</v>
      </c>
    </row>
    <row r="1006" spans="2:18" ht="15.75" customHeight="1">
      <c r="B1006" s="107" t="s">
        <v>554</v>
      </c>
      <c r="C1006" s="107" t="s">
        <v>449</v>
      </c>
      <c r="D1006" s="107" t="s">
        <v>645</v>
      </c>
      <c r="E1006" s="107" t="str">
        <f t="shared" si="304"/>
        <v>natural gas nonpeaker</v>
      </c>
      <c r="F1006" s="107">
        <f>F280/SUMIFS(F$3:F$722,$B$3:$B$722,$B1006)*SUMIFS(Calculations!$E$3:$E$53,Calculations!$A$3:$A$53,$B1006)</f>
        <v>0.10983056322783931</v>
      </c>
      <c r="G1006" s="107">
        <f>G280/SUMIFS(G$3:G$722,$B$3:$B$722,$B1006)*SUMIFS(Calculations!$E$3:$E$53,Calculations!$A$3:$A$53,$B1006)</f>
        <v>0.13644974634200488</v>
      </c>
      <c r="H1006" s="107">
        <f>H280/SUMIFS(H$3:H$722,$B$3:$B$722,$B1006)*SUMIFS(Calculations!$E$3:$E$53,Calculations!$A$3:$A$53,$B1006)</f>
        <v>0.16086567849905958</v>
      </c>
      <c r="I1006" s="107">
        <f>I280/SUMIFS(I$3:I$722,$B$3:$B$722,$B1006)*SUMIFS(Calculations!$E$3:$E$53,Calculations!$A$3:$A$53,$B1006)</f>
        <v>0.16709630731188399</v>
      </c>
      <c r="J1006" s="107">
        <f>J280/SUMIFS(J$3:J$722,$B$3:$B$722,$B1006)*SUMIFS(Calculations!$E$3:$E$53,Calculations!$A$3:$A$53,$B1006)</f>
        <v>0.17334077944933257</v>
      </c>
      <c r="K1006" s="107">
        <f>K280/SUMIFS(K$3:K$722,$B$3:$B$722,$B1006)*SUMIFS(Calculations!$E$3:$E$53,Calculations!$A$3:$A$53,$B1006)</f>
        <v>0.16193463419815723</v>
      </c>
      <c r="L1006" s="107">
        <f>L280/SUMIFS(L$3:L$722,$B$3:$B$722,$B1006)*SUMIFS(Calculations!$E$3:$E$53,Calculations!$A$3:$A$53,$B1006)</f>
        <v>0.14947167967044633</v>
      </c>
      <c r="M1006" s="107">
        <f>M280/SUMIFS(M$3:M$722,$B$3:$B$722,$B1006)*SUMIFS(Calculations!$E$3:$E$53,Calculations!$A$3:$A$53,$B1006)</f>
        <v>0.1342589839288211</v>
      </c>
      <c r="N1006" s="107">
        <f>N280/SUMIFS(N$3:N$722,$B$3:$B$722,$B1006)*SUMIFS(Calculations!$E$3:$E$53,Calculations!$A$3:$A$53,$B1006)</f>
        <v>0.11740289451767044</v>
      </c>
      <c r="O1006" s="107">
        <f>O280/SUMIFS(O$3:O$722,$B$3:$B$722,$B1006)*SUMIFS(Calculations!$E$3:$E$53,Calculations!$A$3:$A$53,$B1006)</f>
        <v>0.10635576764697433</v>
      </c>
      <c r="P1006" s="107">
        <f>P280/SUMIFS(P$3:P$722,$B$3:$B$722,$B1006)*SUMIFS(Calculations!$E$3:$E$53,Calculations!$A$3:$A$53,$B1006)</f>
        <v>9.440975591523075E-2</v>
      </c>
      <c r="Q1006" s="107">
        <f>Q280/SUMIFS(Q$3:Q$722,$B$3:$B$722,$B1006)*SUMIFS(Calculations!$E$3:$E$53,Calculations!$A$3:$A$53,$B1006)</f>
        <v>8.284687110634463E-2</v>
      </c>
      <c r="R1006" s="107">
        <f>R280/SUMIFS(R$3:R$722,$B$3:$B$722,$B1006)*SUMIFS(Calculations!$E$3:$E$53,Calculations!$A$3:$A$53,$B1006)</f>
        <v>7.0851719850926573E-2</v>
      </c>
    </row>
    <row r="1007" spans="2:18" ht="15.75" customHeight="1">
      <c r="B1007" s="107" t="s">
        <v>554</v>
      </c>
      <c r="C1007" s="107" t="s">
        <v>449</v>
      </c>
      <c r="D1007" s="107" t="s">
        <v>646</v>
      </c>
      <c r="E1007" s="107" t="str">
        <f t="shared" si="304"/>
        <v>natural gas peaker</v>
      </c>
      <c r="F1007" s="107">
        <f>F281/SUMIFS(F$3:F$722,$B$3:$B$722,$B1007)*SUMIFS(Calculations!$E$3:$E$53,Calculations!$A$3:$A$53,$B1007)</f>
        <v>1.944617745866075E-4</v>
      </c>
      <c r="G1007" s="107">
        <f>G281/SUMIFS(G$3:G$722,$B$3:$B$722,$B1007)*SUMIFS(Calculations!$E$3:$E$53,Calculations!$A$3:$A$53,$B1007)</f>
        <v>1.8606661198723891E-4</v>
      </c>
      <c r="H1007" s="107">
        <f>H281/SUMIFS(H$3:H$722,$B$3:$B$722,$B1007)*SUMIFS(Calculations!$E$3:$E$53,Calculations!$A$3:$A$53,$B1007)</f>
        <v>1.7836631105784835E-4</v>
      </c>
      <c r="I1007" s="107">
        <f>I281/SUMIFS(I$3:I$722,$B$3:$B$722,$B1007)*SUMIFS(Calculations!$E$3:$E$53,Calculations!$A$3:$A$53,$B1007)</f>
        <v>1.535550969733758E-4</v>
      </c>
      <c r="J1007" s="107">
        <f>J281/SUMIFS(J$3:J$722,$B$3:$B$722,$B1007)*SUMIFS(Calculations!$E$3:$E$53,Calculations!$A$3:$A$53,$B1007)</f>
        <v>1.2868875688136719E-4</v>
      </c>
      <c r="K1007" s="107">
        <f>K281/SUMIFS(K$3:K$722,$B$3:$B$722,$B1007)*SUMIFS(Calculations!$E$3:$E$53,Calculations!$A$3:$A$53,$B1007)</f>
        <v>6.7193238961564314E-5</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2.5455160646565955E-3</v>
      </c>
      <c r="G1010" s="107">
        <f>G284/SUMIFS(G$3:G$722,$B$3:$B$722,$B1010)*SUMIFS(Calculations!$E$3:$E$53,Calculations!$A$3:$A$53,$B1010)</f>
        <v>2.4356228925536158E-3</v>
      </c>
      <c r="H1010" s="107">
        <f>H284/SUMIFS(H$3:H$722,$B$3:$B$722,$B1010)*SUMIFS(Calculations!$E$3:$E$53,Calculations!$A$3:$A$53,$B1010)</f>
        <v>2.3348255005719645E-3</v>
      </c>
      <c r="I1010" s="107">
        <f>I284/SUMIFS(I$3:I$722,$B$3:$B$722,$B1010)*SUMIFS(Calculations!$E$3:$E$53,Calculations!$A$3:$A$53,$B1010)</f>
        <v>2.3374164012367363E-3</v>
      </c>
      <c r="J1010" s="107">
        <f>J284/SUMIFS(J$3:J$722,$B$3:$B$722,$B1010)*SUMIFS(Calculations!$E$3:$E$53,Calculations!$A$3:$A$53,$B1010)</f>
        <v>2.3400130584118133E-3</v>
      </c>
      <c r="K1010" s="107">
        <f>K284/SUMIFS(K$3:K$722,$B$3:$B$722,$B1010)*SUMIFS(Calculations!$E$3:$E$53,Calculations!$A$3:$A$53,$B1010)</f>
        <v>2.4436176153600198E-3</v>
      </c>
      <c r="L1010" s="107">
        <f>L284/SUMIFS(L$3:L$722,$B$3:$B$722,$B1010)*SUMIFS(Calculations!$E$3:$E$53,Calculations!$A$3:$A$53,$B1010)</f>
        <v>2.5568214062705453E-3</v>
      </c>
      <c r="M1010" s="107">
        <f>M284/SUMIFS(M$3:M$722,$B$3:$B$722,$B1010)*SUMIFS(Calculations!$E$3:$E$53,Calculations!$A$3:$A$53,$B1010)</f>
        <v>2.6878480133950239E-3</v>
      </c>
      <c r="N1010" s="107">
        <f>N284/SUMIFS(N$3:N$722,$B$3:$B$722,$B1010)*SUMIFS(Calculations!$E$3:$E$53,Calculations!$A$3:$A$53,$B1010)</f>
        <v>2.8330291333254452E-3</v>
      </c>
      <c r="O1010" s="107">
        <f>O284/SUMIFS(O$3:O$722,$B$3:$B$722,$B1010)*SUMIFS(Calculations!$E$3:$E$53,Calculations!$A$3:$A$53,$B1010)</f>
        <v>2.9437824777419574E-3</v>
      </c>
      <c r="P1010" s="107">
        <f>P284/SUMIFS(P$3:P$722,$B$3:$B$722,$B1010)*SUMIFS(Calculations!$E$3:$E$53,Calculations!$A$3:$A$53,$B1010)</f>
        <v>3.0635476227625202E-3</v>
      </c>
      <c r="Q1010" s="107">
        <f>Q284/SUMIFS(Q$3:Q$722,$B$3:$B$722,$B1010)*SUMIFS(Calculations!$E$3:$E$53,Calculations!$A$3:$A$53,$B1010)</f>
        <v>3.1197606636568587E-3</v>
      </c>
      <c r="R1010" s="107">
        <f>R284/SUMIFS(R$3:R$722,$B$3:$B$722,$B1010)*SUMIFS(Calculations!$E$3:$E$53,Calculations!$A$3:$A$53,$B1010)</f>
        <v>3.1780751707369955E-3</v>
      </c>
    </row>
    <row r="1011" spans="2:18" ht="15.75" customHeight="1">
      <c r="B1011" s="107" t="s">
        <v>554</v>
      </c>
      <c r="C1011" s="107" t="s">
        <v>449</v>
      </c>
      <c r="D1011" s="107" t="s">
        <v>650</v>
      </c>
      <c r="E1011" s="107" t="str">
        <f t="shared" si="304"/>
        <v>solar PV</v>
      </c>
      <c r="F1011" s="107">
        <f>F285/SUMIFS(F$3:F$722,$B$3:$B$722,$B1011)*SUMIFS(Calculations!$E$3:$E$53,Calculations!$A$3:$A$53,$B1011)</f>
        <v>2.2164034680995618E-3</v>
      </c>
      <c r="G1011" s="107">
        <f>G285/SUMIFS(G$3:G$722,$B$3:$B$722,$B1011)*SUMIFS(Calculations!$E$3:$E$53,Calculations!$A$3:$A$53,$B1011)</f>
        <v>2.3641111178347397E-3</v>
      </c>
      <c r="H1011" s="107">
        <f>H285/SUMIFS(H$3:H$722,$B$3:$B$722,$B1011)*SUMIFS(Calculations!$E$3:$E$53,Calculations!$A$3:$A$53,$B1011)</f>
        <v>2.4995931098832831E-3</v>
      </c>
      <c r="I1011" s="107">
        <f>I285/SUMIFS(I$3:I$722,$B$3:$B$722,$B1011)*SUMIFS(Calculations!$E$3:$E$53,Calculations!$A$3:$A$53,$B1011)</f>
        <v>2.7588566232770021E-3</v>
      </c>
      <c r="J1011" s="107">
        <f>J285/SUMIFS(J$3:J$722,$B$3:$B$722,$B1011)*SUMIFS(Calculations!$E$3:$E$53,Calculations!$A$3:$A$53,$B1011)</f>
        <v>3.0186961730687997E-3</v>
      </c>
      <c r="K1011" s="107">
        <f>K285/SUMIFS(K$3:K$722,$B$3:$B$722,$B1011)*SUMIFS(Calculations!$E$3:$E$53,Calculations!$A$3:$A$53,$B1011)</f>
        <v>3.4646782512707452E-3</v>
      </c>
      <c r="L1011" s="107">
        <f>L285/SUMIFS(L$3:L$722,$B$3:$B$722,$B1011)*SUMIFS(Calculations!$E$3:$E$53,Calculations!$A$3:$A$53,$B1011)</f>
        <v>3.951981738856275E-3</v>
      </c>
      <c r="M1011" s="107">
        <f>M285/SUMIFS(M$3:M$722,$B$3:$B$722,$B1011)*SUMIFS(Calculations!$E$3:$E$53,Calculations!$A$3:$A$53,$B1011)</f>
        <v>4.5918959330035827E-3</v>
      </c>
      <c r="N1011" s="107">
        <f>N285/SUMIFS(N$3:N$722,$B$3:$B$722,$B1011)*SUMIFS(Calculations!$E$3:$E$53,Calculations!$A$3:$A$53,$B1011)</f>
        <v>5.3009386336011714E-3</v>
      </c>
      <c r="O1011" s="107">
        <f>O285/SUMIFS(O$3:O$722,$B$3:$B$722,$B1011)*SUMIFS(Calculations!$E$3:$E$53,Calculations!$A$3:$A$53,$B1011)</f>
        <v>6.1121396624679476E-3</v>
      </c>
      <c r="P1011" s="107">
        <f>P285/SUMIFS(P$3:P$722,$B$3:$B$722,$B1011)*SUMIFS(Calculations!$E$3:$E$53,Calculations!$A$3:$A$53,$B1011)</f>
        <v>6.9893466612714564E-3</v>
      </c>
      <c r="Q1011" s="107">
        <f>Q285/SUMIFS(Q$3:Q$722,$B$3:$B$722,$B1011)*SUMIFS(Calculations!$E$3:$E$53,Calculations!$A$3:$A$53,$B1011)</f>
        <v>7.9215932965546396E-3</v>
      </c>
      <c r="R1011" s="107">
        <f>R285/SUMIFS(R$3:R$722,$B$3:$B$722,$B1011)*SUMIFS(Calculations!$E$3:$E$53,Calculations!$A$3:$A$53,$B1011)</f>
        <v>8.8886910046441156E-3</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3.408962809239507E-4</v>
      </c>
      <c r="G1013" s="107">
        <f>G287/SUMIFS(G$3:G$722,$B$3:$B$722,$B1013)*SUMIFS(Calculations!$E$3:$E$53,Calculations!$A$3:$A$53,$B1013)</f>
        <v>3.261793540936754E-4</v>
      </c>
      <c r="H1013" s="107">
        <f>H287/SUMIFS(H$3:H$722,$B$3:$B$722,$B1013)*SUMIFS(Calculations!$E$3:$E$53,Calculations!$A$3:$A$53,$B1013)</f>
        <v>3.1268053688703003E-4</v>
      </c>
      <c r="I1013" s="107">
        <f>I287/SUMIFS(I$3:I$722,$B$3:$B$722,$B1013)*SUMIFS(Calculations!$E$3:$E$53,Calculations!$A$3:$A$53,$B1013)</f>
        <v>3.1302751108732178E-4</v>
      </c>
      <c r="J1013" s="107">
        <f>J287/SUMIFS(J$3:J$722,$B$3:$B$722,$B1013)*SUMIFS(Calculations!$E$3:$E$53,Calculations!$A$3:$A$53,$B1013)</f>
        <v>3.1337525620121396E-4</v>
      </c>
      <c r="K1013" s="107">
        <f>K287/SUMIFS(K$3:K$722,$B$3:$B$722,$B1013)*SUMIFS(Calculations!$E$3:$E$53,Calculations!$A$3:$A$53,$B1013)</f>
        <v>3.2563028581230176E-4</v>
      </c>
      <c r="L1013" s="107">
        <f>L287/SUMIFS(L$3:L$722,$B$3:$B$722,$B1013)*SUMIFS(Calculations!$E$3:$E$53,Calculations!$A$3:$A$53,$B1013)</f>
        <v>3.3902077606254652E-4</v>
      </c>
      <c r="M1013" s="107">
        <f>M287/SUMIFS(M$3:M$722,$B$3:$B$722,$B1013)*SUMIFS(Calculations!$E$3:$E$53,Calculations!$A$3:$A$53,$B1013)</f>
        <v>3.5461313063815366E-4</v>
      </c>
      <c r="N1013" s="107">
        <f>N287/SUMIFS(N$3:N$722,$B$3:$B$722,$B1013)*SUMIFS(Calculations!$E$3:$E$53,Calculations!$A$3:$A$53,$B1013)</f>
        <v>3.7188989258230047E-4</v>
      </c>
      <c r="O1013" s="107">
        <f>O287/SUMIFS(O$3:O$722,$B$3:$B$722,$B1013)*SUMIFS(Calculations!$E$3:$E$53,Calculations!$A$3:$A$53,$B1013)</f>
        <v>3.8449785680478801E-4</v>
      </c>
      <c r="P1013" s="107">
        <f>P287/SUMIFS(P$3:P$722,$B$3:$B$722,$B1013)*SUMIFS(Calculations!$E$3:$E$53,Calculations!$A$3:$A$53,$B1013)</f>
        <v>3.9813170841870979E-4</v>
      </c>
      <c r="Q1013" s="107">
        <f>Q287/SUMIFS(Q$3:Q$722,$B$3:$B$722,$B1013)*SUMIFS(Calculations!$E$3:$E$53,Calculations!$A$3:$A$53,$B1013)</f>
        <v>4.0341216362477868E-4</v>
      </c>
      <c r="R1013" s="107">
        <f>R287/SUMIFS(R$3:R$722,$B$3:$B$722,$B1013)*SUMIFS(Calculations!$E$3:$E$53,Calculations!$A$3:$A$53,$B1013)</f>
        <v>4.0889002316771733E-4</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2.6912075343011026E-2</v>
      </c>
      <c r="G1378" s="107">
        <f>G652/SUMIFS(G$3:G$722,$B$3:$B$722,$B1378)*SUMIFS(Calculations!$E$3:$E$53,Calculations!$A$3:$A$53,$B1378)</f>
        <v>2.6821278806774134E-2</v>
      </c>
      <c r="H1378" s="107">
        <f>H652/SUMIFS(H$3:H$722,$B$3:$B$722,$B1378)*SUMIFS(Calculations!$E$3:$E$53,Calculations!$A$3:$A$53,$B1378)</f>
        <v>2.6731353467889584E-2</v>
      </c>
      <c r="I1378" s="107">
        <f>I652/SUMIFS(I$3:I$722,$B$3:$B$722,$B1378)*SUMIFS(Calculations!$E$3:$E$53,Calculations!$A$3:$A$53,$B1378)</f>
        <v>2.7104417639104976E-2</v>
      </c>
      <c r="J1378" s="107">
        <f>J652/SUMIFS(J$3:J$722,$B$3:$B$722,$B1378)*SUMIFS(Calculations!$E$3:$E$53,Calculations!$A$3:$A$53,$B1378)</f>
        <v>2.7488042197929601E-2</v>
      </c>
      <c r="K1378" s="107">
        <f>K652/SUMIFS(K$3:K$722,$B$3:$B$722,$B1378)*SUMIFS(Calculations!$E$3:$E$53,Calculations!$A$3:$A$53,$B1378)</f>
        <v>2.7469049850429614E-2</v>
      </c>
      <c r="L1378" s="107">
        <f>L652/SUMIFS(L$3:L$722,$B$3:$B$722,$B1378)*SUMIFS(Calculations!$E$3:$E$53,Calculations!$A$3:$A$53,$B1378)</f>
        <v>2.7450083729621787E-2</v>
      </c>
      <c r="M1378" s="107">
        <f>M652/SUMIFS(M$3:M$722,$B$3:$B$722,$B1378)*SUMIFS(Calculations!$E$3:$E$53,Calculations!$A$3:$A$53,$B1378)</f>
        <v>2.7857804235789901E-2</v>
      </c>
      <c r="N1378" s="107">
        <f>N652/SUMIFS(N$3:N$722,$B$3:$B$722,$B1378)*SUMIFS(Calculations!$E$3:$E$53,Calculations!$A$3:$A$53,$B1378)</f>
        <v>2.8277819230407602E-2</v>
      </c>
      <c r="O1378" s="107">
        <f>O652/SUMIFS(O$3:O$722,$B$3:$B$722,$B1378)*SUMIFS(Calculations!$E$3:$E$53,Calculations!$A$3:$A$53,$B1378)</f>
        <v>2.8362829865032513E-2</v>
      </c>
      <c r="P1378" s="107">
        <f>P652/SUMIFS(P$3:P$722,$B$3:$B$722,$B1378)*SUMIFS(Calculations!$E$3:$E$53,Calculations!$A$3:$A$53,$B1378)</f>
        <v>2.844835316997012E-2</v>
      </c>
      <c r="Q1378" s="107">
        <f>Q652/SUMIFS(Q$3:Q$722,$B$3:$B$722,$B1378)*SUMIFS(Calculations!$E$3:$E$53,Calculations!$A$3:$A$53,$B1378)</f>
        <v>2.8855002276842921E-2</v>
      </c>
      <c r="R1378" s="107">
        <f>R652/SUMIFS(R$3:R$722,$B$3:$B$722,$B1378)*SUMIFS(Calculations!$E$3:$E$53,Calculations!$A$3:$A$53,$B1378)</f>
        <v>2.9273445495496396E-2</v>
      </c>
    </row>
    <row r="1379" spans="2:18" ht="15.75" customHeight="1">
      <c r="B1379" s="107" t="s">
        <v>580</v>
      </c>
      <c r="C1379" s="107" t="s">
        <v>449</v>
      </c>
      <c r="D1379" s="107" t="s">
        <v>633</v>
      </c>
      <c r="E1379" s="107" t="str">
        <f t="shared" si="310"/>
        <v>hydro</v>
      </c>
      <c r="F1379" s="107">
        <f>F653/SUMIFS(F$3:F$722,$B$3:$B$722,$B1379)*SUMIFS(Calculations!$E$3:$E$53,Calculations!$A$3:$A$53,$B1379)</f>
        <v>0.53336332206980286</v>
      </c>
      <c r="G1379" s="107">
        <f>G653/SUMIFS(G$3:G$722,$B$3:$B$722,$B1379)*SUMIFS(Calculations!$E$3:$E$53,Calculations!$A$3:$A$53,$B1379)</f>
        <v>0.53327886043309269</v>
      </c>
      <c r="H1379" s="107">
        <f>H653/SUMIFS(H$3:H$722,$B$3:$B$722,$B1379)*SUMIFS(Calculations!$E$3:$E$53,Calculations!$A$3:$A$53,$B1379)</f>
        <v>0.53319520921005381</v>
      </c>
      <c r="I1379" s="107">
        <f>I653/SUMIFS(I$3:I$722,$B$3:$B$722,$B1379)*SUMIFS(Calculations!$E$3:$E$53,Calculations!$A$3:$A$53,$B1379)</f>
        <v>0.53242063092046776</v>
      </c>
      <c r="J1379" s="107">
        <f>J653/SUMIFS(J$3:J$722,$B$3:$B$722,$B1379)*SUMIFS(Calculations!$E$3:$E$53,Calculations!$A$3:$A$53,$B1379)</f>
        <v>0.53162412651842483</v>
      </c>
      <c r="K1379" s="107">
        <f>K653/SUMIFS(K$3:K$722,$B$3:$B$722,$B1379)*SUMIFS(Calculations!$E$3:$E$53,Calculations!$A$3:$A$53,$B1379)</f>
        <v>0.53181571550844209</v>
      </c>
      <c r="L1379" s="107">
        <f>L653/SUMIFS(L$3:L$722,$B$3:$B$722,$B1379)*SUMIFS(Calculations!$E$3:$E$53,Calculations!$A$3:$A$53,$B1379)</f>
        <v>0.53200703993161413</v>
      </c>
      <c r="M1379" s="107">
        <f>M653/SUMIFS(M$3:M$722,$B$3:$B$722,$B1379)*SUMIFS(Calculations!$E$3:$E$53,Calculations!$A$3:$A$53,$B1379)</f>
        <v>0.53100771720777939</v>
      </c>
      <c r="N1379" s="107">
        <f>N653/SUMIFS(N$3:N$722,$B$3:$B$722,$B1379)*SUMIFS(Calculations!$E$3:$E$53,Calculations!$A$3:$A$53,$B1379)</f>
        <v>0.52997826069989473</v>
      </c>
      <c r="O1379" s="107">
        <f>O653/SUMIFS(O$3:O$722,$B$3:$B$722,$B1379)*SUMIFS(Calculations!$E$3:$E$53,Calculations!$A$3:$A$53,$B1379)</f>
        <v>0.52976519424701296</v>
      </c>
      <c r="P1379" s="107">
        <f>P653/SUMIFS(P$3:P$722,$B$3:$B$722,$B1379)*SUMIFS(Calculations!$E$3:$E$53,Calculations!$A$3:$A$53,$B1379)</f>
        <v>0.52955084286259857</v>
      </c>
      <c r="Q1379" s="107">
        <f>Q653/SUMIFS(Q$3:Q$722,$B$3:$B$722,$B1379)*SUMIFS(Calculations!$E$3:$E$53,Calculations!$A$3:$A$53,$B1379)</f>
        <v>0.52867558666129377</v>
      </c>
      <c r="R1379" s="107">
        <f>R653/SUMIFS(R$3:R$722,$B$3:$B$722,$B1379)*SUMIFS(Calculations!$E$3:$E$53,Calculations!$A$3:$A$53,$B1379)</f>
        <v>0.52777494525859425</v>
      </c>
    </row>
    <row r="1380" spans="2:18" ht="15.75" customHeight="1">
      <c r="B1380" s="107" t="s">
        <v>580</v>
      </c>
      <c r="C1380" s="107" t="s">
        <v>449</v>
      </c>
      <c r="D1380" s="107" t="s">
        <v>644</v>
      </c>
      <c r="E1380" s="107" t="str">
        <f t="shared" si="310"/>
        <v>onshore wind</v>
      </c>
      <c r="F1380" s="107">
        <f>F654/SUMIFS(F$3:F$722,$B$3:$B$722,$B1380)*SUMIFS(Calculations!$E$3:$E$53,Calculations!$A$3:$A$53,$B1380)</f>
        <v>1.1259670292313138E-2</v>
      </c>
      <c r="G1380" s="107">
        <f>G654/SUMIFS(G$3:G$722,$B$3:$B$722,$B1380)*SUMIFS(Calculations!$E$3:$E$53,Calculations!$A$3:$A$53,$B1380)</f>
        <v>1.120539133499026E-2</v>
      </c>
      <c r="H1380" s="107">
        <f>H654/SUMIFS(H$3:H$722,$B$3:$B$722,$B1380)*SUMIFS(Calculations!$E$3:$E$53,Calculations!$A$3:$A$53,$B1380)</f>
        <v>1.1151633187005142E-2</v>
      </c>
      <c r="I1380" s="107">
        <f>I654/SUMIFS(I$3:I$722,$B$3:$B$722,$B1380)*SUMIFS(Calculations!$E$3:$E$53,Calculations!$A$3:$A$53,$B1380)</f>
        <v>1.1307265964732072E-2</v>
      </c>
      <c r="J1380" s="107">
        <f>J654/SUMIFS(J$3:J$722,$B$3:$B$722,$B1380)*SUMIFS(Calculations!$E$3:$E$53,Calculations!$A$3:$A$53,$B1380)</f>
        <v>1.1467304264576404E-2</v>
      </c>
      <c r="K1380" s="107">
        <f>K654/SUMIFS(K$3:K$722,$B$3:$B$722,$B1380)*SUMIFS(Calculations!$E$3:$E$53,Calculations!$A$3:$A$53,$B1380)</f>
        <v>1.1459381145646628E-2</v>
      </c>
      <c r="L1380" s="107">
        <f>L654/SUMIFS(L$3:L$722,$B$3:$B$722,$B1380)*SUMIFS(Calculations!$E$3:$E$53,Calculations!$A$3:$A$53,$B1380)</f>
        <v>1.145146896781832E-2</v>
      </c>
      <c r="M1380" s="107">
        <f>M654/SUMIFS(M$3:M$722,$B$3:$B$722,$B1380)*SUMIFS(Calculations!$E$3:$E$53,Calculations!$A$3:$A$53,$B1380)</f>
        <v>1.1621559477192211E-2</v>
      </c>
      <c r="N1380" s="107">
        <f>N654/SUMIFS(N$3:N$722,$B$3:$B$722,$B1380)*SUMIFS(Calculations!$E$3:$E$53,Calculations!$A$3:$A$53,$B1380)</f>
        <v>1.1796778930956304E-2</v>
      </c>
      <c r="O1380" s="107">
        <f>O654/SUMIFS(O$3:O$722,$B$3:$B$722,$B1380)*SUMIFS(Calculations!$E$3:$E$53,Calculations!$A$3:$A$53,$B1380)</f>
        <v>1.1676215662711669E-2</v>
      </c>
      <c r="P1380" s="107">
        <f>P654/SUMIFS(P$3:P$722,$B$3:$B$722,$B1380)*SUMIFS(Calculations!$E$3:$E$53,Calculations!$A$3:$A$53,$B1380)</f>
        <v>1.1554925318275873E-2</v>
      </c>
      <c r="Q1380" s="107">
        <f>Q654/SUMIFS(Q$3:Q$722,$B$3:$B$722,$B1380)*SUMIFS(Calculations!$E$3:$E$53,Calculations!$A$3:$A$53,$B1380)</f>
        <v>1.172009481095564E-2</v>
      </c>
      <c r="R1380" s="107">
        <f>R654/SUMIFS(R$3:R$722,$B$3:$B$722,$B1380)*SUMIFS(Calculations!$E$3:$E$53,Calculations!$A$3:$A$53,$B1380)</f>
        <v>1.1890054741943271E-2</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1.0204449023541848E-3</v>
      </c>
      <c r="G1382" s="107">
        <f>G656/SUMIFS(G$3:G$722,$B$3:$B$722,$B1382)*SUMIFS(Calculations!$E$3:$E$53,Calculations!$A$3:$A$53,$B1382)</f>
        <v>1.0155256921226875E-3</v>
      </c>
      <c r="H1382" s="107">
        <f>H656/SUMIFS(H$3:H$722,$B$3:$B$722,$B1382)*SUMIFS(Calculations!$E$3:$E$53,Calculations!$A$3:$A$53,$B1382)</f>
        <v>1.0106536819618867E-3</v>
      </c>
      <c r="I1382" s="107">
        <f>I656/SUMIFS(I$3:I$722,$B$3:$B$722,$B1382)*SUMIFS(Calculations!$E$3:$E$53,Calculations!$A$3:$A$53,$B1382)</f>
        <v>1.0247584177621074E-3</v>
      </c>
      <c r="J1382" s="107">
        <f>J656/SUMIFS(J$3:J$722,$B$3:$B$722,$B1382)*SUMIFS(Calculations!$E$3:$E$53,Calculations!$A$3:$A$53,$B1382)</f>
        <v>1.0392624185914271E-3</v>
      </c>
      <c r="K1382" s="107">
        <f>K656/SUMIFS(K$3:K$722,$B$3:$B$722,$B1382)*SUMIFS(Calculations!$E$3:$E$53,Calculations!$A$3:$A$53,$B1382)</f>
        <v>7.916448967562941E-4</v>
      </c>
      <c r="L1382" s="107">
        <f>L656/SUMIFS(L$3:L$722,$B$3:$B$722,$B1382)*SUMIFS(Calculations!$E$3:$E$53,Calculations!$A$3:$A$53,$B1382)</f>
        <v>5.4436931203648428E-4</v>
      </c>
      <c r="M1382" s="107">
        <f>M656/SUMIFS(M$3:M$722,$B$3:$B$722,$B1382)*SUMIFS(Calculations!$E$3:$E$53,Calculations!$A$3:$A$53,$B1382)</f>
        <v>6.9357884696729646E-4</v>
      </c>
      <c r="N1382" s="107">
        <f>N656/SUMIFS(N$3:N$722,$B$3:$B$722,$B1382)*SUMIFS(Calculations!$E$3:$E$53,Calculations!$A$3:$A$53,$B1382)</f>
        <v>8.4728767706727785E-4</v>
      </c>
      <c r="O1382" s="107">
        <f>O656/SUMIFS(O$3:O$722,$B$3:$B$722,$B1382)*SUMIFS(Calculations!$E$3:$E$53,Calculations!$A$3:$A$53,$B1382)</f>
        <v>8.6883621774056646E-4</v>
      </c>
      <c r="P1382" s="107">
        <f>P656/SUMIFS(P$3:P$722,$B$3:$B$722,$B1382)*SUMIFS(Calculations!$E$3:$E$53,Calculations!$A$3:$A$53,$B1382)</f>
        <v>8.9051471035614946E-4</v>
      </c>
      <c r="Q1382" s="107">
        <f>Q656/SUMIFS(Q$3:Q$722,$B$3:$B$722,$B1382)*SUMIFS(Calculations!$E$3:$E$53,Calculations!$A$3:$A$53,$B1382)</f>
        <v>7.8177525280065147E-4</v>
      </c>
      <c r="R1382" s="107">
        <f>R656/SUMIFS(R$3:R$722,$B$3:$B$722,$B1382)*SUMIFS(Calculations!$E$3:$E$53,Calculations!$A$3:$A$53,$B1382)</f>
        <v>6.6988200664533934E-4</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1.5880767885592434E-4</v>
      </c>
      <c r="G1385" s="107">
        <f>G659/SUMIFS(G$3:G$722,$B$3:$B$722,$B1385)*SUMIFS(Calculations!$E$3:$E$53,Calculations!$A$3:$A$53,$B1385)</f>
        <v>1.5804212222776526E-4</v>
      </c>
      <c r="H1385" s="107">
        <f>H659/SUMIFS(H$3:H$722,$B$3:$B$722,$B1385)*SUMIFS(Calculations!$E$3:$E$53,Calculations!$A$3:$A$53,$B1385)</f>
        <v>1.5728391115413031E-4</v>
      </c>
      <c r="I1385" s="107">
        <f>I659/SUMIFS(I$3:I$722,$B$3:$B$722,$B1385)*SUMIFS(Calculations!$E$3:$E$53,Calculations!$A$3:$A$53,$B1385)</f>
        <v>1.5947897366866838E-4</v>
      </c>
      <c r="J1385" s="107">
        <f>J659/SUMIFS(J$3:J$722,$B$3:$B$722,$B1385)*SUMIFS(Calculations!$E$3:$E$53,Calculations!$A$3:$A$53,$B1385)</f>
        <v>1.617361721715124E-4</v>
      </c>
      <c r="K1385" s="107">
        <f>K659/SUMIFS(K$3:K$722,$B$3:$B$722,$B1385)*SUMIFS(Calculations!$E$3:$E$53,Calculations!$A$3:$A$53,$B1385)</f>
        <v>1.6162442359505576E-4</v>
      </c>
      <c r="L1385" s="107">
        <f>L659/SUMIFS(L$3:L$722,$B$3:$B$722,$B1385)*SUMIFS(Calculations!$E$3:$E$53,Calculations!$A$3:$A$53,$B1385)</f>
        <v>1.6151282933314677E-4</v>
      </c>
      <c r="M1385" s="107">
        <f>M659/SUMIFS(M$3:M$722,$B$3:$B$722,$B1385)*SUMIFS(Calculations!$E$3:$E$53,Calculations!$A$3:$A$53,$B1385)</f>
        <v>1.6391180535001385E-4</v>
      </c>
      <c r="N1385" s="107">
        <f>N659/SUMIFS(N$3:N$722,$B$3:$B$722,$B1385)*SUMIFS(Calculations!$E$3:$E$53,Calculations!$A$3:$A$53,$B1385)</f>
        <v>1.6638312058574282E-4</v>
      </c>
      <c r="O1385" s="107">
        <f>O659/SUMIFS(O$3:O$722,$B$3:$B$722,$B1385)*SUMIFS(Calculations!$E$3:$E$53,Calculations!$A$3:$A$53,$B1385)</f>
        <v>1.6688331243422378E-4</v>
      </c>
      <c r="P1385" s="107">
        <f>P659/SUMIFS(P$3:P$722,$B$3:$B$722,$B1385)*SUMIFS(Calculations!$E$3:$E$53,Calculations!$A$3:$A$53,$B1385)</f>
        <v>1.6738652077014183E-4</v>
      </c>
      <c r="Q1385" s="107">
        <f>Q659/SUMIFS(Q$3:Q$722,$B$3:$B$722,$B1385)*SUMIFS(Calculations!$E$3:$E$53,Calculations!$A$3:$A$53,$B1385)</f>
        <v>1.6977919280873193E-4</v>
      </c>
      <c r="R1385" s="107">
        <f>R659/SUMIFS(R$3:R$722,$B$3:$B$722,$B1385)*SUMIFS(Calculations!$E$3:$E$53,Calculations!$A$3:$A$53,$B1385)</f>
        <v>1.7224125991299581E-4</v>
      </c>
    </row>
    <row r="1386" spans="2:18" ht="15.75" customHeight="1">
      <c r="B1386" s="107" t="s">
        <v>580</v>
      </c>
      <c r="C1386" s="107" t="s">
        <v>449</v>
      </c>
      <c r="D1386" s="107" t="s">
        <v>650</v>
      </c>
      <c r="E1386" s="107" t="str">
        <f t="shared" si="310"/>
        <v>solar PV</v>
      </c>
      <c r="F1386" s="107">
        <f>F660/SUMIFS(F$3:F$722,$B$3:$B$722,$B1386)*SUMIFS(Calculations!$E$3:$E$53,Calculations!$A$3:$A$53,$B1386)</f>
        <v>3.5952483962334698E-3</v>
      </c>
      <c r="G1386" s="107">
        <f>G660/SUMIFS(G$3:G$722,$B$3:$B$722,$B1386)*SUMIFS(Calculations!$E$3:$E$53,Calculations!$A$3:$A$53,$B1386)</f>
        <v>3.7514686505601522E-3</v>
      </c>
      <c r="H1386" s="107">
        <f>H660/SUMIFS(H$3:H$722,$B$3:$B$722,$B1386)*SUMIFS(Calculations!$E$3:$E$53,Calculations!$A$3:$A$53,$B1386)</f>
        <v>3.9061899636541192E-3</v>
      </c>
      <c r="I1386" s="107">
        <f>I660/SUMIFS(I$3:I$722,$B$3:$B$722,$B1386)*SUMIFS(Calculations!$E$3:$E$53,Calculations!$A$3:$A$53,$B1386)</f>
        <v>4.0794946367959019E-3</v>
      </c>
      <c r="J1386" s="107">
        <f>J660/SUMIFS(J$3:J$722,$B$3:$B$722,$B1386)*SUMIFS(Calculations!$E$3:$E$53,Calculations!$A$3:$A$53,$B1386)</f>
        <v>4.257705073246197E-3</v>
      </c>
      <c r="K1386" s="107">
        <f>K660/SUMIFS(K$3:K$722,$B$3:$B$722,$B1386)*SUMIFS(Calculations!$E$3:$E$53,Calculations!$A$3:$A$53,$B1386)</f>
        <v>4.3642683023603426E-3</v>
      </c>
      <c r="L1386" s="107">
        <f>L660/SUMIFS(L$3:L$722,$B$3:$B$722,$B1386)*SUMIFS(Calculations!$E$3:$E$53,Calculations!$A$3:$A$53,$B1386)</f>
        <v>4.4706843774165164E-3</v>
      </c>
      <c r="M1386" s="107">
        <f>M660/SUMIFS(M$3:M$722,$B$3:$B$722,$B1386)*SUMIFS(Calculations!$E$3:$E$53,Calculations!$A$3:$A$53,$B1386)</f>
        <v>4.7004698107358392E-3</v>
      </c>
      <c r="N1386" s="107">
        <f>N660/SUMIFS(N$3:N$722,$B$3:$B$722,$B1386)*SUMIFS(Calculations!$E$3:$E$53,Calculations!$A$3:$A$53,$B1386)</f>
        <v>4.937184241525454E-3</v>
      </c>
      <c r="O1386" s="107">
        <f>O660/SUMIFS(O$3:O$722,$B$3:$B$722,$B1386)*SUMIFS(Calculations!$E$3:$E$53,Calculations!$A$3:$A$53,$B1386)</f>
        <v>5.1721259512800483E-3</v>
      </c>
      <c r="P1386" s="107">
        <f>P660/SUMIFS(P$3:P$722,$B$3:$B$722,$B1386)*SUMIFS(Calculations!$E$3:$E$53,Calculations!$A$3:$A$53,$B1386)</f>
        <v>5.4084845148240201E-3</v>
      </c>
      <c r="Q1386" s="107">
        <f>Q660/SUMIFS(Q$3:Q$722,$B$3:$B$722,$B1386)*SUMIFS(Calculations!$E$3:$E$53,Calculations!$A$3:$A$53,$B1386)</f>
        <v>5.7798259084628724E-3</v>
      </c>
      <c r="R1386" s="107">
        <f>R660/SUMIFS(R$3:R$722,$B$3:$B$722,$B1386)*SUMIFS(Calculations!$E$3:$E$53,Calculations!$A$3:$A$53,$B1386)</f>
        <v>6.1619373783944019E-3</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3.8751893666979795E-3</v>
      </c>
      <c r="G1388" s="107">
        <f>G662/SUMIFS(G$3:G$722,$B$3:$B$722,$B1388)*SUMIFS(Calculations!$E$3:$E$53,Calculations!$A$3:$A$53,$B1388)</f>
        <v>3.954191009500934E-3</v>
      </c>
      <c r="H1388" s="107">
        <f>H662/SUMIFS(H$3:H$722,$B$3:$B$722,$B1388)*SUMIFS(Calculations!$E$3:$E$53,Calculations!$A$3:$A$53,$B1388)</f>
        <v>4.0324346275499284E-3</v>
      </c>
      <c r="I1388" s="107">
        <f>I662/SUMIFS(I$3:I$722,$B$3:$B$722,$B1388)*SUMIFS(Calculations!$E$3:$E$53,Calculations!$A$3:$A$53,$B1388)</f>
        <v>4.0887114967370517E-3</v>
      </c>
      <c r="J1388" s="107">
        <f>J662/SUMIFS(J$3:J$722,$B$3:$B$722,$B1388)*SUMIFS(Calculations!$E$3:$E$53,Calculations!$A$3:$A$53,$B1388)</f>
        <v>4.1465814043285696E-3</v>
      </c>
      <c r="K1388" s="107">
        <f>K662/SUMIFS(K$3:K$722,$B$3:$B$722,$B1388)*SUMIFS(Calculations!$E$3:$E$53,Calculations!$A$3:$A$53,$B1388)</f>
        <v>4.1230739220385251E-3</v>
      </c>
      <c r="L1388" s="107">
        <f>L662/SUMIFS(L$3:L$722,$B$3:$B$722,$B1388)*SUMIFS(Calculations!$E$3:$E$53,Calculations!$A$3:$A$53,$B1388)</f>
        <v>4.0995989014281841E-3</v>
      </c>
      <c r="M1388" s="107">
        <f>M662/SUMIFS(M$3:M$722,$B$3:$B$722,$B1388)*SUMIFS(Calculations!$E$3:$E$53,Calculations!$A$3:$A$53,$B1388)</f>
        <v>4.1397166654539184E-3</v>
      </c>
      <c r="N1388" s="107">
        <f>N662/SUMIFS(N$3:N$722,$B$3:$B$722,$B1388)*SUMIFS(Calculations!$E$3:$E$53,Calculations!$A$3:$A$53,$B1388)</f>
        <v>4.1810441488314525E-3</v>
      </c>
      <c r="O1388" s="107">
        <f>O662/SUMIFS(O$3:O$722,$B$3:$B$722,$B1388)*SUMIFS(Calculations!$E$3:$E$53,Calculations!$A$3:$A$53,$B1388)</f>
        <v>4.1726727930566729E-3</v>
      </c>
      <c r="P1388" s="107">
        <f>P662/SUMIFS(P$3:P$722,$B$3:$B$722,$B1388)*SUMIFS(Calculations!$E$3:$E$53,Calculations!$A$3:$A$53,$B1388)</f>
        <v>4.1642509524737062E-3</v>
      </c>
      <c r="Q1388" s="107">
        <f>Q662/SUMIFS(Q$3:Q$722,$B$3:$B$722,$B1388)*SUMIFS(Calculations!$E$3:$E$53,Calculations!$A$3:$A$53,$B1388)</f>
        <v>4.2026939461040228E-3</v>
      </c>
      <c r="R1388" s="107">
        <f>R662/SUMIFS(R$3:R$722,$B$3:$B$722,$B1388)*SUMIFS(Calculations!$E$3:$E$53,Calculations!$A$3:$A$53,$B1388)</f>
        <v>4.242251908281907E-3</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1.0000000000000002</v>
      </c>
      <c r="H1449" s="95">
        <f t="shared" si="312"/>
        <v>0.99999999999999989</v>
      </c>
      <c r="I1449" s="95">
        <f t="shared" si="312"/>
        <v>0.99999999999999989</v>
      </c>
      <c r="J1449" s="95">
        <f t="shared" si="312"/>
        <v>0.99999999999999989</v>
      </c>
      <c r="K1449" s="95">
        <f t="shared" si="312"/>
        <v>0.99999999999999978</v>
      </c>
      <c r="L1449" s="95">
        <f t="shared" si="312"/>
        <v>1</v>
      </c>
      <c r="M1449" s="95">
        <f t="shared" si="312"/>
        <v>0.99999999999999989</v>
      </c>
      <c r="N1449" s="95">
        <f t="shared" si="312"/>
        <v>0.99999999999999989</v>
      </c>
      <c r="O1449" s="95">
        <f t="shared" si="312"/>
        <v>1</v>
      </c>
      <c r="P1449" s="95">
        <f t="shared" si="312"/>
        <v>1</v>
      </c>
      <c r="Q1449" s="95">
        <f t="shared" si="312"/>
        <v>0.99999999999999989</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NH</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1299.691</v>
      </c>
      <c r="R22" s="91">
        <f t="shared" si="2"/>
        <v>0.23374580860194535</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2464.4108510000001</v>
      </c>
      <c r="R24" s="91">
        <f t="shared" si="2"/>
        <v>0.44321743175447342</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1796.173252</v>
      </c>
      <c r="R48" s="91">
        <f t="shared" si="2"/>
        <v>0.32303675964358125</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5560.2751029999999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f t="shared" si="10"/>
        <v>1796.173252</v>
      </c>
      <c r="M306" s="91" t="str">
        <f t="shared" si="11"/>
        <v>VT</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f t="shared" si="10"/>
        <v>2464.4108510000001</v>
      </c>
      <c r="M308" s="91" t="str">
        <f t="shared" si="11"/>
        <v>MA</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f t="shared" si="10"/>
        <v>1299.691</v>
      </c>
      <c r="M309" s="91" t="str">
        <f t="shared" si="11"/>
        <v>ME</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5560.2751029999999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0.44321743175447342</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0.23374580860194535</v>
      </c>
      <c r="D24" s="91">
        <f t="shared" si="0"/>
        <v>0.23374580860194535</v>
      </c>
      <c r="E24" s="91">
        <f t="shared" si="1"/>
        <v>0.41981524195073133</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0.32303675964358125</v>
      </c>
      <c r="D49" s="91">
        <f t="shared" si="0"/>
        <v>0.32303675964358125</v>
      </c>
      <c r="E49" s="91">
        <f t="shared" si="1"/>
        <v>0.58018475804926861</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0.55678256824552663</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0</v>
      </c>
      <c r="G60" s="91">
        <f>SUMIFS('ReEDs Generation Data'!L$729:L$1448,'ReEDs Generation Data'!$E$729:$E$1448,Calculations!$A60)</f>
        <v>0</v>
      </c>
      <c r="H60" s="91">
        <f>SUMIFS('ReEDs Generation Data'!M$729:M$1448,'ReEDs Generation Data'!$E$729:$E$1448,Calculations!$A60)</f>
        <v>0</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0.13644974634200488</v>
      </c>
      <c r="C61" s="91">
        <f>SUMIFS('ReEDs Generation Data'!H$729:H$1448,'ReEDs Generation Data'!$E$729:$E$1448,Calculations!$A61)</f>
        <v>0.16086567849905958</v>
      </c>
      <c r="D61" s="91">
        <f>SUMIFS('ReEDs Generation Data'!I$729:I$1448,'ReEDs Generation Data'!$E$729:$E$1448,Calculations!$A61)</f>
        <v>0.16709630731188399</v>
      </c>
      <c r="E61" s="91">
        <f>SUMIFS('ReEDs Generation Data'!J$729:J$1448,'ReEDs Generation Data'!$E$729:$E$1448,Calculations!$A61)</f>
        <v>0.17334077944933257</v>
      </c>
      <c r="F61" s="91">
        <f>SUMIFS('ReEDs Generation Data'!K$729:K$1448,'ReEDs Generation Data'!$E$729:$E$1448,Calculations!$A61)</f>
        <v>0.16193463419815723</v>
      </c>
      <c r="G61" s="91">
        <f>SUMIFS('ReEDs Generation Data'!L$729:L$1448,'ReEDs Generation Data'!$E$729:$E$1448,Calculations!$A61)</f>
        <v>0.14947167967044633</v>
      </c>
      <c r="H61" s="91">
        <f>SUMIFS('ReEDs Generation Data'!M$729:M$1448,'ReEDs Generation Data'!$E$729:$E$1448,Calculations!$A61)</f>
        <v>0.1342589839288211</v>
      </c>
      <c r="I61" s="91">
        <f>SUMIFS('ReEDs Generation Data'!N$729:N$1448,'ReEDs Generation Data'!$E$729:$E$1448,Calculations!$A61)</f>
        <v>0.11740289451767044</v>
      </c>
      <c r="J61" s="91">
        <f>SUMIFS('ReEDs Generation Data'!O$729:O$1448,'ReEDs Generation Data'!$E$729:$E$1448,Calculations!$A61)</f>
        <v>0.10635576764697433</v>
      </c>
      <c r="K61" s="91">
        <f>SUMIFS('ReEDs Generation Data'!P$729:P$1448,'ReEDs Generation Data'!$E$729:$E$1448,Calculations!$A61)</f>
        <v>9.440975591523075E-2</v>
      </c>
      <c r="L61" s="91">
        <f>SUMIFS('ReEDs Generation Data'!Q$729:Q$1448,'ReEDs Generation Data'!$E$729:$E$1448,Calculations!$A61)</f>
        <v>8.284687110634463E-2</v>
      </c>
      <c r="M61" s="91">
        <f>SUMIFS('ReEDs Generation Data'!R$729:R$1448,'ReEDs Generation Data'!$E$729:$E$1448,Calculations!$A61)</f>
        <v>7.0851719850926573E-2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0.7444726776724262</v>
      </c>
      <c r="C63" s="91">
        <f>SUMIFS('ReEDs Generation Data'!H$729:H$1448,'ReEDs Generation Data'!$E$729:$E$1448,Calculations!$A63)</f>
        <v>0.72374663758000879</v>
      </c>
      <c r="D63" s="91">
        <f>SUMIFS('ReEDs Generation Data'!I$729:I$1448,'ReEDs Generation Data'!$E$729:$E$1448,Calculations!$A63)</f>
        <v>0.71677745107310287</v>
      </c>
      <c r="E63" s="91">
        <f>SUMIFS('ReEDs Generation Data'!J$729:J$1448,'ReEDs Generation Data'!$E$729:$E$1448,Calculations!$A63)</f>
        <v>0.70978230666716746</v>
      </c>
      <c r="F63" s="91">
        <f>SUMIFS('ReEDs Generation Data'!K$729:K$1448,'ReEDs Generation Data'!$E$729:$E$1448,Calculations!$A63)</f>
        <v>0.71687577676443504</v>
      </c>
      <c r="G63" s="91">
        <f>SUMIFS('ReEDs Generation Data'!L$729:L$1448,'ReEDs Generation Data'!$E$729:$E$1448,Calculations!$A63)</f>
        <v>0.72461024560100507</v>
      </c>
      <c r="H63" s="91">
        <f>SUMIFS('ReEDs Generation Data'!M$729:M$1448,'ReEDs Generation Data'!$E$729:$E$1448,Calculations!$A63)</f>
        <v>0.73340515035079001</v>
      </c>
      <c r="I63" s="91">
        <f>SUMIFS('ReEDs Generation Data'!N$729:N$1448,'ReEDs Generation Data'!$E$729:$E$1448,Calculations!$A63)</f>
        <v>0.74319621926571933</v>
      </c>
      <c r="J63" s="91">
        <f>SUMIFS('ReEDs Generation Data'!O$729:O$1448,'ReEDs Generation Data'!$E$729:$E$1448,Calculations!$A63)</f>
        <v>0.74892083965196532</v>
      </c>
      <c r="K63" s="91">
        <f>SUMIFS('ReEDs Generation Data'!P$729:P$1448,'ReEDs Generation Data'!$E$729:$E$1448,Calculations!$A63)</f>
        <v>0.75512090952210364</v>
      </c>
      <c r="L63" s="91">
        <f>SUMIFS('ReEDs Generation Data'!Q$729:Q$1448,'ReEDs Generation Data'!$E$729:$E$1448,Calculations!$A63)</f>
        <v>0.76305933382464608</v>
      </c>
      <c r="M63" s="91">
        <f>SUMIFS('ReEDs Generation Data'!R$729:R$1448,'ReEDs Generation Data'!$E$729:$E$1448,Calculations!$A63)</f>
        <v>0.77129845518001638</v>
      </c>
    </row>
    <row r="64" spans="1:33" ht="15.75" customHeight="1">
      <c r="A64" s="111" t="s">
        <v>100</v>
      </c>
      <c r="B64" s="91">
        <f>SUMIFS('ReEDs Generation Data'!G$729:G$1448,'ReEDs Generation Data'!$E$729:$E$1448,Calculations!$A64)</f>
        <v>0.10488636853468819</v>
      </c>
      <c r="C64" s="91">
        <f>SUMIFS('ReEDs Generation Data'!H$729:H$1448,'ReEDs Generation Data'!$E$729:$E$1448,Calculations!$A64)</f>
        <v>0.1009556562782114</v>
      </c>
      <c r="D64" s="91">
        <f>SUMIFS('ReEDs Generation Data'!I$729:I$1448,'ReEDs Generation Data'!$E$729:$E$1448,Calculations!$A64)</f>
        <v>0.10121094245747483</v>
      </c>
      <c r="E64" s="91">
        <f>SUMIFS('ReEDs Generation Data'!J$729:J$1448,'ReEDs Generation Data'!$E$729:$E$1448,Calculations!$A64)</f>
        <v>0.101470855570599</v>
      </c>
      <c r="F64" s="91">
        <f>SUMIFS('ReEDs Generation Data'!K$729:K$1448,'ReEDs Generation Data'!$E$729:$E$1448,Calculations!$A64)</f>
        <v>0.10544785810125275</v>
      </c>
      <c r="G64" s="91">
        <f>SUMIFS('ReEDs Generation Data'!L$729:L$1448,'ReEDs Generation Data'!$E$729:$E$1448,Calculations!$A64)</f>
        <v>0.10979408538714475</v>
      </c>
      <c r="H64" s="91">
        <f>SUMIFS('ReEDs Generation Data'!M$729:M$1448,'ReEDs Generation Data'!$E$729:$E$1448,Calculations!$A64)</f>
        <v>0.11500383151484497</v>
      </c>
      <c r="I64" s="91">
        <f>SUMIFS('ReEDs Generation Data'!N$729:N$1448,'ReEDs Generation Data'!$E$729:$E$1448,Calculations!$A64)</f>
        <v>0.12076312936909119</v>
      </c>
      <c r="J64" s="91">
        <f>SUMIFS('ReEDs Generation Data'!O$729:O$1448,'ReEDs Generation Data'!$E$729:$E$1448,Calculations!$A64)</f>
        <v>0.12490245442953417</v>
      </c>
      <c r="K64" s="91">
        <f>SUMIFS('ReEDs Generation Data'!P$729:P$1448,'ReEDs Generation Data'!$E$729:$E$1448,Calculations!$A64)</f>
        <v>0.1293876718717889</v>
      </c>
      <c r="L64" s="91">
        <f>SUMIFS('ReEDs Generation Data'!Q$729:Q$1448,'ReEDs Generation Data'!$E$729:$E$1448,Calculations!$A64)</f>
        <v>0.13171495464499666</v>
      </c>
      <c r="M64" s="91">
        <f>SUMIFS('ReEDs Generation Data'!R$729:R$1448,'ReEDs Generation Data'!$E$729:$E$1448,Calculations!$A64)</f>
        <v>0.13412785621727355</v>
      </c>
    </row>
    <row r="65" spans="1:37" ht="15.75" customHeight="1">
      <c r="A65" s="111" t="s">
        <v>102</v>
      </c>
      <c r="B65" s="91">
        <f>SUMIFS('ReEDs Generation Data'!G$729:G$1448,'ReEDs Generation Data'!$E$729:$E$1448,Calculations!$A65)</f>
        <v>1.0395950131989502E-2</v>
      </c>
      <c r="C65" s="91">
        <f>SUMIFS('ReEDs Generation Data'!H$729:H$1448,'ReEDs Generation Data'!$E$729:$E$1448,Calculations!$A65)</f>
        <v>1.0750898237974361E-2</v>
      </c>
      <c r="D65" s="91">
        <f>SUMIFS('ReEDs Generation Data'!I$729:I$1448,'ReEDs Generation Data'!$E$729:$E$1448,Calculations!$A65)</f>
        <v>1.1240090267897278E-2</v>
      </c>
      <c r="E65" s="91">
        <f>SUMIFS('ReEDs Generation Data'!J$729:J$1448,'ReEDs Generation Data'!$E$729:$E$1448,Calculations!$A65)</f>
        <v>1.1736357906844779E-2</v>
      </c>
      <c r="F65" s="91">
        <f>SUMIFS('ReEDs Generation Data'!K$729:K$1448,'ReEDs Generation Data'!$E$729:$E$1448,Calculations!$A65)</f>
        <v>1.2277650761481915E-2</v>
      </c>
      <c r="G65" s="91">
        <f>SUMIFS('ReEDs Generation Data'!L$729:L$1448,'ReEDs Generation Data'!$E$729:$E$1448,Calculations!$A65)</f>
        <v>1.2861285793763524E-2</v>
      </c>
      <c r="H65" s="91">
        <f>SUMIFS('ReEDs Generation Data'!M$729:M$1448,'ReEDs Generation Data'!$E$729:$E$1448,Calculations!$A65)</f>
        <v>1.3786695539831494E-2</v>
      </c>
      <c r="I65" s="91">
        <f>SUMIFS('ReEDs Generation Data'!N$729:N$1448,'ReEDs Generation Data'!$E$729:$E$1448,Calculations!$A65)</f>
        <v>1.4791056916540379E-2</v>
      </c>
      <c r="J65" s="91">
        <f>SUMIFS('ReEDs Generation Data'!O$729:O$1448,'ReEDs Generation Data'!$E$729:$E$1448,Calculations!$A65)</f>
        <v>1.5841436263609454E-2</v>
      </c>
      <c r="K65" s="91">
        <f>SUMIFS('ReEDs Generation Data'!P$729:P$1448,'ReEDs Generation Data'!$E$729:$E$1448,Calculations!$A65)</f>
        <v>1.696021383698789E-2</v>
      </c>
      <c r="L65" s="91">
        <f>SUMIFS('ReEDs Generation Data'!Q$729:Q$1448,'ReEDs Generation Data'!$E$729:$E$1448,Calculations!$A65)</f>
        <v>1.8307525314746314E-2</v>
      </c>
      <c r="M65" s="91">
        <f>SUMIFS('ReEDs Generation Data'!R$729:R$1448,'ReEDs Generation Data'!$E$729:$E$1448,Calculations!$A65)</f>
        <v>1.9701770314488144E-2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1.2015923041099265E-3</v>
      </c>
      <c r="C70" s="91">
        <f>SUMIFS('ReEDs Generation Data'!H$729:H$1448,'ReEDs Generation Data'!$E$729:$E$1448,Calculations!$A70)</f>
        <v>1.1890199930197352E-3</v>
      </c>
      <c r="D70" s="91">
        <f>SUMIFS('ReEDs Generation Data'!I$729:I$1448,'ReEDs Generation Data'!$E$729:$E$1448,Calculations!$A70)</f>
        <v>1.1783135147354832E-3</v>
      </c>
      <c r="E70" s="91">
        <f>SUMIFS('ReEDs Generation Data'!J$729:J$1448,'ReEDs Generation Data'!$E$729:$E$1448,Calculations!$A70)</f>
        <v>1.1679511754727943E-3</v>
      </c>
      <c r="F70" s="91">
        <f>SUMIFS('ReEDs Generation Data'!K$729:K$1448,'ReEDs Generation Data'!$E$729:$E$1448,Calculations!$A70)</f>
        <v>8.588381357178584E-4</v>
      </c>
      <c r="G70" s="91">
        <f>SUMIFS('ReEDs Generation Data'!L$729:L$1448,'ReEDs Generation Data'!$E$729:$E$1448,Calculations!$A70)</f>
        <v>5.4436931203648428E-4</v>
      </c>
      <c r="H70" s="91">
        <f>SUMIFS('ReEDs Generation Data'!M$729:M$1448,'ReEDs Generation Data'!$E$729:$E$1448,Calculations!$A70)</f>
        <v>6.9357884696729646E-4</v>
      </c>
      <c r="I70" s="91">
        <f>SUMIFS('ReEDs Generation Data'!N$729:N$1448,'ReEDs Generation Data'!$E$729:$E$1448,Calculations!$A70)</f>
        <v>8.4728767706727785E-4</v>
      </c>
      <c r="J70" s="91">
        <f>SUMIFS('ReEDs Generation Data'!O$729:O$1448,'ReEDs Generation Data'!$E$729:$E$1448,Calculations!$A70)</f>
        <v>8.6883621774056646E-4</v>
      </c>
      <c r="K70" s="91">
        <f>SUMIFS('ReEDs Generation Data'!P$729:P$1448,'ReEDs Generation Data'!$E$729:$E$1448,Calculations!$A70)</f>
        <v>8.9051471035614946E-4</v>
      </c>
      <c r="L70" s="91">
        <f>SUMIFS('ReEDs Generation Data'!Q$729:Q$1448,'ReEDs Generation Data'!$E$729:$E$1448,Calculations!$A70)</f>
        <v>7.8177525280065147E-4</v>
      </c>
      <c r="M70" s="91">
        <f>SUMIFS('ReEDs Generation Data'!R$729:R$1448,'ReEDs Generation Data'!$E$729:$E$1448,Calculations!$A70)</f>
        <v>6.6988200664533934E-4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2.5936650147813812E-3</v>
      </c>
      <c r="C73" s="91">
        <f>SUMIFS('ReEDs Generation Data'!H$729:H$1448,'ReEDs Generation Data'!$E$729:$E$1448,Calculations!$A73)</f>
        <v>2.4921094117260948E-3</v>
      </c>
      <c r="D73" s="91">
        <f>SUMIFS('ReEDs Generation Data'!I$729:I$1448,'ReEDs Generation Data'!$E$729:$E$1448,Calculations!$A73)</f>
        <v>2.4968953749054047E-3</v>
      </c>
      <c r="E73" s="91">
        <f>SUMIFS('ReEDs Generation Data'!J$729:J$1448,'ReEDs Generation Data'!$E$729:$E$1448,Calculations!$A73)</f>
        <v>2.5017492305833256E-3</v>
      </c>
      <c r="F73" s="91">
        <f>SUMIFS('ReEDs Generation Data'!K$729:K$1448,'ReEDs Generation Data'!$E$729:$E$1448,Calculations!$A73)</f>
        <v>2.6052420389550755E-3</v>
      </c>
      <c r="G73" s="91">
        <f>SUMIFS('ReEDs Generation Data'!L$729:L$1448,'ReEDs Generation Data'!$E$729:$E$1448,Calculations!$A73)</f>
        <v>2.7183342356036921E-3</v>
      </c>
      <c r="H73" s="91">
        <f>SUMIFS('ReEDs Generation Data'!M$729:M$1448,'ReEDs Generation Data'!$E$729:$E$1448,Calculations!$A73)</f>
        <v>2.8517598187450376E-3</v>
      </c>
      <c r="I73" s="91">
        <f>SUMIFS('ReEDs Generation Data'!N$729:N$1448,'ReEDs Generation Data'!$E$729:$E$1448,Calculations!$A73)</f>
        <v>2.999412253911188E-3</v>
      </c>
      <c r="J73" s="91">
        <f>SUMIFS('ReEDs Generation Data'!O$729:O$1448,'ReEDs Generation Data'!$E$729:$E$1448,Calculations!$A73)</f>
        <v>3.1106657901761813E-3</v>
      </c>
      <c r="K73" s="91">
        <f>SUMIFS('ReEDs Generation Data'!P$729:P$1448,'ReEDs Generation Data'!$E$729:$E$1448,Calculations!$A73)</f>
        <v>3.2309341435326619E-3</v>
      </c>
      <c r="L73" s="91">
        <f>SUMIFS('ReEDs Generation Data'!Q$729:Q$1448,'ReEDs Generation Data'!$E$729:$E$1448,Calculations!$A73)</f>
        <v>3.2895398564655905E-3</v>
      </c>
      <c r="M73" s="91">
        <f>SUMIFS('ReEDs Generation Data'!R$729:R$1448,'ReEDs Generation Data'!$E$729:$E$1448,Calculations!$A73)</f>
        <v>3.3503164306499912E-3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New Hampshire</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8778659</v>
      </c>
      <c r="C5" s="174">
        <f>SUMIFS(Cambium!C:C,Cambium!B:B,About!B2)</f>
        <v>8778659</v>
      </c>
      <c r="D5">
        <f>C5</f>
        <v>8778659</v>
      </c>
      <c r="E5">
        <f t="shared" ref="E5:AF5" si="0">D5</f>
        <v>8778659</v>
      </c>
      <c r="F5">
        <f t="shared" si="0"/>
        <v>8778659</v>
      </c>
      <c r="G5">
        <f t="shared" si="0"/>
        <v>8778659</v>
      </c>
      <c r="H5">
        <f t="shared" si="0"/>
        <v>8778659</v>
      </c>
      <c r="I5">
        <f t="shared" si="0"/>
        <v>8778659</v>
      </c>
      <c r="J5">
        <f t="shared" si="0"/>
        <v>8778659</v>
      </c>
      <c r="K5">
        <f t="shared" si="0"/>
        <v>8778659</v>
      </c>
      <c r="L5">
        <f t="shared" si="0"/>
        <v>8778659</v>
      </c>
      <c r="M5">
        <f t="shared" si="0"/>
        <v>8778659</v>
      </c>
      <c r="N5">
        <f t="shared" si="0"/>
        <v>8778659</v>
      </c>
      <c r="O5">
        <f t="shared" si="0"/>
        <v>8778659</v>
      </c>
      <c r="P5">
        <f t="shared" si="0"/>
        <v>8778659</v>
      </c>
      <c r="Q5">
        <f t="shared" si="0"/>
        <v>8778659</v>
      </c>
      <c r="R5">
        <f t="shared" si="0"/>
        <v>8778659</v>
      </c>
      <c r="S5">
        <f t="shared" si="0"/>
        <v>8778659</v>
      </c>
      <c r="T5">
        <f t="shared" si="0"/>
        <v>8778659</v>
      </c>
      <c r="U5">
        <f t="shared" si="0"/>
        <v>8778659</v>
      </c>
      <c r="V5">
        <f t="shared" si="0"/>
        <v>8778659</v>
      </c>
      <c r="W5">
        <f t="shared" si="0"/>
        <v>8778659</v>
      </c>
      <c r="X5">
        <f t="shared" si="0"/>
        <v>8778659</v>
      </c>
      <c r="Y5">
        <f t="shared" si="0"/>
        <v>8778659</v>
      </c>
      <c r="Z5">
        <f t="shared" si="0"/>
        <v>8778659</v>
      </c>
      <c r="AA5">
        <f t="shared" si="0"/>
        <v>8778659</v>
      </c>
      <c r="AB5">
        <f t="shared" si="0"/>
        <v>8778659</v>
      </c>
      <c r="AC5">
        <f t="shared" si="0"/>
        <v>8778659</v>
      </c>
      <c r="AD5">
        <f t="shared" si="0"/>
        <v>8778659</v>
      </c>
      <c r="AE5">
        <f t="shared" si="0"/>
        <v>8778659</v>
      </c>
      <c r="AF5">
        <f t="shared" si="0"/>
        <v>8778659</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s="170">
        <f>SUM(D$5*SUMIFS(C$39:C$48,$B$39:$B$48,$A10),D$6*IF($B$2=TRUE,SUMIFS($B$147:$B$162,$A$147:$A$162,$A10),SUMIFS(E$125:E$140,$A$125:$A$140,$A10)))</f>
        <v>0</v>
      </c>
      <c r="E10">
        <f t="shared" ref="E10:N10" si="2">SUM(E$5*SUMIFS(D$39:D$48,$B$39:$B$48,$A10),E$6*IF($B$2=TRUE,SUMIFS($B$147:$B$162,$A$147:$A$162,$A10),SUMIFS(F$125:F$140,$A$125:$A$140,$A10)))</f>
        <v>0</v>
      </c>
      <c r="F10">
        <f t="shared" si="2"/>
        <v>0</v>
      </c>
      <c r="G10">
        <f t="shared" si="2"/>
        <v>12156.711599043285</v>
      </c>
      <c r="H10">
        <f t="shared" si="2"/>
        <v>20427.540778834904</v>
      </c>
      <c r="I10">
        <f t="shared" si="2"/>
        <v>27321.529056831372</v>
      </c>
      <c r="J10">
        <f t="shared" si="2"/>
        <v>0</v>
      </c>
      <c r="K10">
        <f t="shared" si="2"/>
        <v>0</v>
      </c>
      <c r="L10">
        <f t="shared" si="2"/>
        <v>0</v>
      </c>
      <c r="M10">
        <f t="shared" si="2"/>
        <v>0</v>
      </c>
      <c r="N10">
        <f t="shared" si="2"/>
        <v>0</v>
      </c>
      <c r="O10">
        <f t="shared" ref="O10:AE10" si="3">SUM(O$5*SUMIFS(N$39:N$48,$B$39:$B$48,$A10),O$6*IF($B$2=TRUE,SUMIFS($B$147:$B$162,$A$147:$A$162,$A10),SUMIFS(P$125:P$140,$A$125:$A$140,$A10)))</f>
        <v>0</v>
      </c>
      <c r="P10">
        <f t="shared" si="3"/>
        <v>0</v>
      </c>
      <c r="Q10">
        <f t="shared" si="3"/>
        <v>0</v>
      </c>
      <c r="R10">
        <f t="shared" si="3"/>
        <v>0</v>
      </c>
      <c r="S10">
        <f t="shared" si="3"/>
        <v>0</v>
      </c>
      <c r="T10">
        <f t="shared" si="3"/>
        <v>0</v>
      </c>
      <c r="U10">
        <f t="shared" si="3"/>
        <v>0</v>
      </c>
      <c r="V10">
        <f t="shared" si="3"/>
        <v>0</v>
      </c>
      <c r="W10">
        <f t="shared" si="3"/>
        <v>0</v>
      </c>
      <c r="X10">
        <f t="shared" si="3"/>
        <v>0</v>
      </c>
      <c r="Y10">
        <f t="shared" si="3"/>
        <v>0</v>
      </c>
      <c r="Z10">
        <f t="shared" si="3"/>
        <v>0</v>
      </c>
      <c r="AA10">
        <f t="shared" si="3"/>
        <v>0</v>
      </c>
      <c r="AB10">
        <f t="shared" si="3"/>
        <v>0</v>
      </c>
      <c r="AC10">
        <f t="shared" si="3"/>
        <v>0</v>
      </c>
      <c r="AD10">
        <f t="shared" si="3"/>
        <v>0</v>
      </c>
      <c r="AE10">
        <f t="shared" si="3"/>
        <v>0</v>
      </c>
      <c r="AF10">
        <f>SUM(AF$5*SUMIFS(AE$39:AE$48,$B$39:$B$48,$A10),AF$6*IF($B$2=TRUE,SUMIFS($B$147:$B$162,$A$147:$A$162,$A10),SUMIFS(AG$125:AG$140,$A$125:$A$140,$A10)))</f>
        <v>0</v>
      </c>
    </row>
    <row r="11" spans="1:32">
      <c r="A11" s="100" t="s">
        <v>347</v>
      </c>
      <c r="B11">
        <f t="shared" ref="B11:B33" si="4">D11</f>
        <v>3268063.5335938293</v>
      </c>
      <c r="C11">
        <f t="shared" ref="C11:C33" si="5">D11</f>
        <v>3268063.5335938293</v>
      </c>
      <c r="D11" s="170">
        <f t="shared" ref="D11:D33" si="6">SUM(D$5*SUMIFS(C$39:C$48,$B$39:$B$48,$A11),D$6*IF($B$2=TRUE,SUMIFS($B$147:$B$162,$A$147:$A$162,$A11),SUMIFS(E$125:E$140,$A$125:$A$140,$A11)))</f>
        <v>3268063.5335938293</v>
      </c>
      <c r="E11">
        <f t="shared" ref="E11:N11" si="7">SUM(E$5*SUMIFS(D$39:D$48,$B$39:$B$48,$A11),E$6*IF($B$2=TRUE,SUMIFS($B$147:$B$162,$A$147:$A$162,$A11),SUMIFS(F$125:F$140,$A$125:$A$140,$A11)))</f>
        <v>2488518.6913333801</v>
      </c>
      <c r="F11">
        <f t="shared" si="7"/>
        <v>2353287.4467114308</v>
      </c>
      <c r="G11">
        <f t="shared" si="7"/>
        <v>2336311.8467278131</v>
      </c>
      <c r="H11">
        <f t="shared" si="7"/>
        <v>2020649.6840248487</v>
      </c>
      <c r="I11">
        <f t="shared" si="7"/>
        <v>1648033.5024400279</v>
      </c>
      <c r="J11">
        <f t="shared" si="7"/>
        <v>1343185.0685121883</v>
      </c>
      <c r="K11">
        <f t="shared" si="7"/>
        <v>1232892.1874159381</v>
      </c>
      <c r="L11">
        <f t="shared" si="7"/>
        <v>815606.49157385144</v>
      </c>
      <c r="M11">
        <f t="shared" si="7"/>
        <v>815606.49157385144</v>
      </c>
      <c r="N11">
        <f t="shared" si="7"/>
        <v>815606.49157385144</v>
      </c>
      <c r="O11">
        <f t="shared" ref="O11:AF11" si="8">SUM(O$5*SUMIFS(N$39:N$48,$B$39:$B$48,$A11),O$6*IF($B$2=TRUE,SUMIFS($B$147:$B$162,$A$147:$A$162,$A11),SUMIFS(P$125:P$140,$A$125:$A$140,$A11)))</f>
        <v>815606.49157385144</v>
      </c>
      <c r="P11">
        <f t="shared" si="8"/>
        <v>815606.49157385144</v>
      </c>
      <c r="Q11">
        <f t="shared" si="8"/>
        <v>815606.49157385144</v>
      </c>
      <c r="R11">
        <f t="shared" si="8"/>
        <v>815606.49157385144</v>
      </c>
      <c r="S11">
        <f t="shared" si="8"/>
        <v>815606.49157385144</v>
      </c>
      <c r="T11">
        <f t="shared" si="8"/>
        <v>815606.49157385144</v>
      </c>
      <c r="U11">
        <f t="shared" si="8"/>
        <v>815606.49157385144</v>
      </c>
      <c r="V11">
        <f t="shared" si="8"/>
        <v>815606.49157385144</v>
      </c>
      <c r="W11">
        <f t="shared" si="8"/>
        <v>815606.49157385144</v>
      </c>
      <c r="X11">
        <f t="shared" si="8"/>
        <v>815606.49157385144</v>
      </c>
      <c r="Y11">
        <f t="shared" si="8"/>
        <v>815606.49157385144</v>
      </c>
      <c r="Z11">
        <f t="shared" si="8"/>
        <v>815606.49157385144</v>
      </c>
      <c r="AA11">
        <f t="shared" si="8"/>
        <v>815606.49157385144</v>
      </c>
      <c r="AB11">
        <f t="shared" si="8"/>
        <v>815606.49157385144</v>
      </c>
      <c r="AC11">
        <f t="shared" si="8"/>
        <v>815606.49157385144</v>
      </c>
      <c r="AD11">
        <f t="shared" si="8"/>
        <v>815606.49157385144</v>
      </c>
      <c r="AE11">
        <f t="shared" si="8"/>
        <v>815606.49157385144</v>
      </c>
      <c r="AF11">
        <f t="shared" si="8"/>
        <v>815606.49157385144</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0</v>
      </c>
      <c r="C13">
        <f t="shared" si="5"/>
        <v>0</v>
      </c>
      <c r="D13" s="170">
        <f t="shared" si="6"/>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4"/>
        <v>3458488.7292090594</v>
      </c>
      <c r="C14">
        <f t="shared" si="5"/>
        <v>3458488.7292090594</v>
      </c>
      <c r="D14" s="170">
        <f t="shared" si="6"/>
        <v>3458488.7292090594</v>
      </c>
      <c r="E14">
        <f t="shared" ref="E14:N14" si="13">SUM(E$5*SUMIFS(D$39:D$48,$B$39:$B$48,$A14),E$6*IF($B$2=TRUE,SUMIFS($B$147:$B$162,$A$147:$A$162,$A14),SUMIFS(F$125:F$140,$A$125:$A$140,$A14)))</f>
        <v>1931116.4544670503</v>
      </c>
      <c r="F14">
        <f t="shared" si="13"/>
        <v>1995495.8636046748</v>
      </c>
      <c r="G14">
        <f t="shared" si="13"/>
        <v>1924441.2547421325</v>
      </c>
      <c r="H14">
        <f t="shared" si="13"/>
        <v>1690535.0441446933</v>
      </c>
      <c r="I14">
        <f t="shared" si="13"/>
        <v>1558755.4103255761</v>
      </c>
      <c r="J14">
        <f t="shared" si="13"/>
        <v>1524109.6518542184</v>
      </c>
      <c r="K14">
        <f t="shared" si="13"/>
        <v>1474192.201520897</v>
      </c>
      <c r="L14">
        <f t="shared" si="13"/>
        <v>1396546.4523780381</v>
      </c>
      <c r="M14">
        <f t="shared" si="13"/>
        <v>1396546.4523780381</v>
      </c>
      <c r="N14">
        <f t="shared" si="13"/>
        <v>1396546.4523780381</v>
      </c>
      <c r="O14">
        <f t="shared" ref="O14:AF14" si="14">SUM(O$5*SUMIFS(N$39:N$48,$B$39:$B$48,$A14),O$6*IF($B$2=TRUE,SUMIFS($B$147:$B$162,$A$147:$A$162,$A14),SUMIFS(P$125:P$140,$A$125:$A$140,$A14)))</f>
        <v>1396546.4523780381</v>
      </c>
      <c r="P14">
        <f t="shared" si="14"/>
        <v>1396546.4523780381</v>
      </c>
      <c r="Q14">
        <f t="shared" si="14"/>
        <v>1396546.4523780381</v>
      </c>
      <c r="R14">
        <f t="shared" si="14"/>
        <v>1396546.4523780381</v>
      </c>
      <c r="S14">
        <f t="shared" si="14"/>
        <v>1396546.4523780381</v>
      </c>
      <c r="T14">
        <f t="shared" si="14"/>
        <v>1396546.4523780381</v>
      </c>
      <c r="U14">
        <f t="shared" si="14"/>
        <v>1396546.4523780381</v>
      </c>
      <c r="V14">
        <f t="shared" si="14"/>
        <v>1396546.4523780381</v>
      </c>
      <c r="W14">
        <f t="shared" si="14"/>
        <v>1396546.4523780381</v>
      </c>
      <c r="X14">
        <f t="shared" si="14"/>
        <v>1396546.4523780381</v>
      </c>
      <c r="Y14">
        <f t="shared" si="14"/>
        <v>1396546.4523780381</v>
      </c>
      <c r="Z14">
        <f t="shared" si="14"/>
        <v>1396546.4523780381</v>
      </c>
      <c r="AA14">
        <f t="shared" si="14"/>
        <v>1396546.4523780381</v>
      </c>
      <c r="AB14">
        <f t="shared" si="14"/>
        <v>1396546.4523780381</v>
      </c>
      <c r="AC14">
        <f t="shared" si="14"/>
        <v>1396546.4523780381</v>
      </c>
      <c r="AD14">
        <f t="shared" si="14"/>
        <v>1396546.4523780381</v>
      </c>
      <c r="AE14">
        <f t="shared" si="14"/>
        <v>1396546.4523780381</v>
      </c>
      <c r="AF14">
        <f t="shared" si="14"/>
        <v>1396546.4523780381</v>
      </c>
    </row>
    <row r="15" spans="1:32">
      <c r="A15" s="100" t="s">
        <v>100</v>
      </c>
      <c r="B15">
        <f t="shared" si="4"/>
        <v>1091058.1979257611</v>
      </c>
      <c r="C15">
        <f t="shared" si="5"/>
        <v>1091058.1979257611</v>
      </c>
      <c r="D15" s="170">
        <f t="shared" si="6"/>
        <v>1091058.1979257611</v>
      </c>
      <c r="E15">
        <f t="shared" ref="E15:N15" si="15">SUM(E$5*SUMIFS(D$39:D$48,$B$39:$B$48,$A15),E$6*IF($B$2=TRUE,SUMIFS($B$147:$B$162,$A$147:$A$162,$A15),SUMIFS(F$125:F$140,$A$125:$A$140,$A15)))</f>
        <v>2484466.5170789044</v>
      </c>
      <c r="F15">
        <f t="shared" si="15"/>
        <v>2536070.8648731411</v>
      </c>
      <c r="G15">
        <f t="shared" si="15"/>
        <v>2518374.1621774025</v>
      </c>
      <c r="H15">
        <f t="shared" si="15"/>
        <v>2777128.6950669624</v>
      </c>
      <c r="I15">
        <f t="shared" si="15"/>
        <v>2850111.5540574947</v>
      </c>
      <c r="J15">
        <f t="shared" si="15"/>
        <v>3076132.1595663996</v>
      </c>
      <c r="K15">
        <f t="shared" si="15"/>
        <v>3216823.1479447307</v>
      </c>
      <c r="L15">
        <f t="shared" si="15"/>
        <v>3266305.5831970004</v>
      </c>
      <c r="M15">
        <f t="shared" si="15"/>
        <v>3266305.5831970004</v>
      </c>
      <c r="N15">
        <f t="shared" si="15"/>
        <v>3266305.5831970004</v>
      </c>
      <c r="O15">
        <f t="shared" ref="O15:AF15" si="16">SUM(O$5*SUMIFS(N$39:N$48,$B$39:$B$48,$A15),O$6*IF($B$2=TRUE,SUMIFS($B$147:$B$162,$A$147:$A$162,$A15),SUMIFS(P$125:P$140,$A$125:$A$140,$A15)))</f>
        <v>3266305.5831970004</v>
      </c>
      <c r="P15">
        <f t="shared" si="16"/>
        <v>3266305.5831970004</v>
      </c>
      <c r="Q15">
        <f t="shared" si="16"/>
        <v>3266305.5831970004</v>
      </c>
      <c r="R15">
        <f t="shared" si="16"/>
        <v>3266305.5831970004</v>
      </c>
      <c r="S15">
        <f t="shared" si="16"/>
        <v>3266305.5831970004</v>
      </c>
      <c r="T15">
        <f t="shared" si="16"/>
        <v>3266305.5831970004</v>
      </c>
      <c r="U15">
        <f t="shared" si="16"/>
        <v>3266305.5831970004</v>
      </c>
      <c r="V15">
        <f t="shared" si="16"/>
        <v>3266305.5831970004</v>
      </c>
      <c r="W15">
        <f t="shared" si="16"/>
        <v>3266305.5831970004</v>
      </c>
      <c r="X15">
        <f t="shared" si="16"/>
        <v>3266305.5831970004</v>
      </c>
      <c r="Y15">
        <f t="shared" si="16"/>
        <v>3266305.5831970004</v>
      </c>
      <c r="Z15">
        <f t="shared" si="16"/>
        <v>3266305.5831970004</v>
      </c>
      <c r="AA15">
        <f t="shared" si="16"/>
        <v>3266305.5831970004</v>
      </c>
      <c r="AB15">
        <f t="shared" si="16"/>
        <v>3266305.5831970004</v>
      </c>
      <c r="AC15">
        <f t="shared" si="16"/>
        <v>3266305.5831970004</v>
      </c>
      <c r="AD15">
        <f t="shared" si="16"/>
        <v>3266305.5831970004</v>
      </c>
      <c r="AE15">
        <f t="shared" si="16"/>
        <v>3266305.5831970004</v>
      </c>
      <c r="AF15">
        <f t="shared" si="16"/>
        <v>3266305.5831970004</v>
      </c>
    </row>
    <row r="16" spans="1:32">
      <c r="A16" s="100" t="s">
        <v>102</v>
      </c>
      <c r="B16">
        <f t="shared" si="4"/>
        <v>400894.44144645054</v>
      </c>
      <c r="C16">
        <f t="shared" si="5"/>
        <v>400894.44144645054</v>
      </c>
      <c r="D16" s="170">
        <f t="shared" si="6"/>
        <v>400894.44144645054</v>
      </c>
      <c r="E16">
        <f t="shared" ref="E16:N16" si="17">SUM(E$5*SUMIFS(D$39:D$48,$B$39:$B$48,$A16),E$6*IF($B$2=TRUE,SUMIFS($B$147:$B$162,$A$147:$A$162,$A16),SUMIFS(F$125:F$140,$A$125:$A$140,$A16)))</f>
        <v>689972.18374926294</v>
      </c>
      <c r="F16">
        <f t="shared" si="17"/>
        <v>698103.88751946285</v>
      </c>
      <c r="G16">
        <f t="shared" si="17"/>
        <v>720026.27052182658</v>
      </c>
      <c r="H16">
        <f t="shared" si="17"/>
        <v>611098.72955735668</v>
      </c>
      <c r="I16">
        <f t="shared" si="17"/>
        <v>522344.09266657953</v>
      </c>
      <c r="J16">
        <f t="shared" si="17"/>
        <v>512260.05695889436</v>
      </c>
      <c r="K16">
        <f t="shared" si="17"/>
        <v>487151.57255744998</v>
      </c>
      <c r="L16">
        <f t="shared" si="17"/>
        <v>475527.73831073235</v>
      </c>
      <c r="M16">
        <f t="shared" si="17"/>
        <v>475527.73831073235</v>
      </c>
      <c r="N16">
        <f t="shared" si="17"/>
        <v>475527.73831073235</v>
      </c>
      <c r="O16">
        <f t="shared" ref="O16:AF16" si="18">SUM(O$5*SUMIFS(N$39:N$48,$B$39:$B$48,$A16),O$6*IF($B$2=TRUE,SUMIFS($B$147:$B$162,$A$147:$A$162,$A16),SUMIFS(P$125:P$140,$A$125:$A$140,$A16)))</f>
        <v>475527.73831073235</v>
      </c>
      <c r="P16">
        <f t="shared" si="18"/>
        <v>475527.73831073235</v>
      </c>
      <c r="Q16">
        <f t="shared" si="18"/>
        <v>475527.73831073235</v>
      </c>
      <c r="R16">
        <f t="shared" si="18"/>
        <v>475527.73831073235</v>
      </c>
      <c r="S16">
        <f t="shared" si="18"/>
        <v>475527.73831073235</v>
      </c>
      <c r="T16">
        <f t="shared" si="18"/>
        <v>475527.73831073235</v>
      </c>
      <c r="U16">
        <f t="shared" si="18"/>
        <v>475527.73831073235</v>
      </c>
      <c r="V16">
        <f t="shared" si="18"/>
        <v>475527.73831073235</v>
      </c>
      <c r="W16">
        <f t="shared" si="18"/>
        <v>475527.73831073235</v>
      </c>
      <c r="X16">
        <f t="shared" si="18"/>
        <v>475527.73831073235</v>
      </c>
      <c r="Y16">
        <f t="shared" si="18"/>
        <v>475527.73831073235</v>
      </c>
      <c r="Z16">
        <f t="shared" si="18"/>
        <v>475527.73831073235</v>
      </c>
      <c r="AA16">
        <f t="shared" si="18"/>
        <v>475527.73831073235</v>
      </c>
      <c r="AB16">
        <f t="shared" si="18"/>
        <v>475527.73831073235</v>
      </c>
      <c r="AC16">
        <f t="shared" si="18"/>
        <v>475527.73831073235</v>
      </c>
      <c r="AD16">
        <f t="shared" si="18"/>
        <v>475527.73831073235</v>
      </c>
      <c r="AE16">
        <f t="shared" si="18"/>
        <v>475527.73831073235</v>
      </c>
      <c r="AF16">
        <f t="shared" si="18"/>
        <v>475527.73831073235</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259412.78273574295</v>
      </c>
      <c r="C18">
        <f t="shared" si="5"/>
        <v>259412.78273574295</v>
      </c>
      <c r="D18" s="170">
        <f t="shared" si="6"/>
        <v>259412.78273574295</v>
      </c>
      <c r="E18">
        <f t="shared" ref="E18:N18" si="21">SUM(E$5*SUMIFS(D$39:D$48,$B$39:$B$48,$A18),E$6*IF($B$2=TRUE,SUMIFS($B$147:$B$162,$A$147:$A$162,$A18),SUMIFS(F$125:F$140,$A$125:$A$140,$A18)))</f>
        <v>344034.15386189963</v>
      </c>
      <c r="F18">
        <f t="shared" si="21"/>
        <v>334246.82542092341</v>
      </c>
      <c r="G18">
        <f t="shared" si="21"/>
        <v>323158.07779400772</v>
      </c>
      <c r="H18">
        <f t="shared" si="21"/>
        <v>285523.15412530478</v>
      </c>
      <c r="I18">
        <f t="shared" si="21"/>
        <v>231375.42525516014</v>
      </c>
      <c r="J18">
        <f t="shared" si="21"/>
        <v>232319.32610169114</v>
      </c>
      <c r="K18">
        <f t="shared" si="21"/>
        <v>232093.70834223926</v>
      </c>
      <c r="L18">
        <f t="shared" si="21"/>
        <v>220107.75812166088</v>
      </c>
      <c r="M18">
        <f t="shared" si="21"/>
        <v>220107.75812166088</v>
      </c>
      <c r="N18">
        <f t="shared" si="21"/>
        <v>220107.75812166088</v>
      </c>
      <c r="O18">
        <f t="shared" ref="O18:AF18" si="22">SUM(O$5*SUMIFS(N$39:N$48,$B$39:$B$48,$A18),O$6*IF($B$2=TRUE,SUMIFS($B$147:$B$162,$A$147:$A$162,$A18),SUMIFS(P$125:P$140,$A$125:$A$140,$A18)))</f>
        <v>220107.75812166088</v>
      </c>
      <c r="P18">
        <f t="shared" si="22"/>
        <v>220107.75812166088</v>
      </c>
      <c r="Q18">
        <f t="shared" si="22"/>
        <v>220107.75812166088</v>
      </c>
      <c r="R18">
        <f t="shared" si="22"/>
        <v>220107.75812166088</v>
      </c>
      <c r="S18">
        <f t="shared" si="22"/>
        <v>220107.75812166088</v>
      </c>
      <c r="T18">
        <f t="shared" si="22"/>
        <v>220107.75812166088</v>
      </c>
      <c r="U18">
        <f t="shared" si="22"/>
        <v>220107.75812166088</v>
      </c>
      <c r="V18">
        <f t="shared" si="22"/>
        <v>220107.75812166088</v>
      </c>
      <c r="W18">
        <f t="shared" si="22"/>
        <v>220107.75812166088</v>
      </c>
      <c r="X18">
        <f t="shared" si="22"/>
        <v>220107.75812166088</v>
      </c>
      <c r="Y18">
        <f t="shared" si="22"/>
        <v>220107.75812166088</v>
      </c>
      <c r="Z18">
        <f t="shared" si="22"/>
        <v>220107.75812166088</v>
      </c>
      <c r="AA18">
        <f t="shared" si="22"/>
        <v>220107.75812166088</v>
      </c>
      <c r="AB18">
        <f t="shared" si="22"/>
        <v>220107.75812166088</v>
      </c>
      <c r="AC18">
        <f t="shared" si="22"/>
        <v>220107.75812166088</v>
      </c>
      <c r="AD18">
        <f t="shared" si="22"/>
        <v>220107.75812166088</v>
      </c>
      <c r="AE18">
        <f t="shared" si="22"/>
        <v>220107.75812166088</v>
      </c>
      <c r="AF18">
        <f t="shared" si="22"/>
        <v>220107.75812166088</v>
      </c>
    </row>
    <row r="19" spans="1:32">
      <c r="A19" s="100" t="s">
        <v>105</v>
      </c>
      <c r="B19">
        <f t="shared" si="4"/>
        <v>0</v>
      </c>
      <c r="C19">
        <f t="shared" si="5"/>
        <v>0</v>
      </c>
      <c r="D19" s="170">
        <f t="shared" si="6"/>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4"/>
        <v>300741.31508915673</v>
      </c>
      <c r="C20">
        <f t="shared" si="5"/>
        <v>300741.31508915673</v>
      </c>
      <c r="D20" s="170">
        <f t="shared" si="6"/>
        <v>300741.31508915673</v>
      </c>
      <c r="E20">
        <f t="shared" ref="E20:N20" si="25">SUM(E$5*SUMIFS(D$39:D$48,$B$39:$B$48,$A20),E$6*IF($B$2=TRUE,SUMIFS($B$147:$B$162,$A$147:$A$162,$A20),SUMIFS(F$125:F$140,$A$125:$A$140,$A20)))</f>
        <v>550714.22187188431</v>
      </c>
      <c r="F20">
        <f t="shared" si="25"/>
        <v>259386.53297800495</v>
      </c>
      <c r="G20">
        <f t="shared" si="25"/>
        <v>243377.74425242891</v>
      </c>
      <c r="H20">
        <f t="shared" si="25"/>
        <v>215864.39901071013</v>
      </c>
      <c r="I20">
        <f t="shared" si="25"/>
        <v>165296.9486770595</v>
      </c>
      <c r="J20">
        <f t="shared" si="25"/>
        <v>165527.90462984107</v>
      </c>
      <c r="K20">
        <f t="shared" si="25"/>
        <v>165793.63601514147</v>
      </c>
      <c r="L20">
        <f t="shared" si="25"/>
        <v>127050.03294244193</v>
      </c>
      <c r="M20">
        <f t="shared" si="25"/>
        <v>127050.03294244193</v>
      </c>
      <c r="N20">
        <f t="shared" si="25"/>
        <v>127050.03294244193</v>
      </c>
      <c r="O20">
        <f t="shared" ref="O20:AF20" si="26">SUM(O$5*SUMIFS(N$39:N$48,$B$39:$B$48,$A20),O$6*IF($B$2=TRUE,SUMIFS($B$147:$B$162,$A$147:$A$162,$A20),SUMIFS(P$125:P$140,$A$125:$A$140,$A20)))</f>
        <v>127050.03294244193</v>
      </c>
      <c r="P20">
        <f t="shared" si="26"/>
        <v>127050.03294244193</v>
      </c>
      <c r="Q20">
        <f t="shared" si="26"/>
        <v>127050.03294244193</v>
      </c>
      <c r="R20">
        <f t="shared" si="26"/>
        <v>127050.03294244193</v>
      </c>
      <c r="S20">
        <f t="shared" si="26"/>
        <v>127050.03294244193</v>
      </c>
      <c r="T20">
        <f t="shared" si="26"/>
        <v>127050.03294244193</v>
      </c>
      <c r="U20">
        <f t="shared" si="26"/>
        <v>127050.03294244193</v>
      </c>
      <c r="V20">
        <f t="shared" si="26"/>
        <v>127050.03294244193</v>
      </c>
      <c r="W20">
        <f t="shared" si="26"/>
        <v>127050.03294244193</v>
      </c>
      <c r="X20">
        <f t="shared" si="26"/>
        <v>127050.03294244193</v>
      </c>
      <c r="Y20">
        <f t="shared" si="26"/>
        <v>127050.03294244193</v>
      </c>
      <c r="Z20">
        <f t="shared" si="26"/>
        <v>127050.03294244193</v>
      </c>
      <c r="AA20">
        <f t="shared" si="26"/>
        <v>127050.03294244193</v>
      </c>
      <c r="AB20">
        <f t="shared" si="26"/>
        <v>127050.03294244193</v>
      </c>
      <c r="AC20">
        <f t="shared" si="26"/>
        <v>127050.03294244193</v>
      </c>
      <c r="AD20">
        <f t="shared" si="26"/>
        <v>127050.03294244193</v>
      </c>
      <c r="AE20">
        <f t="shared" si="26"/>
        <v>127050.03294244193</v>
      </c>
      <c r="AF20">
        <f t="shared" si="26"/>
        <v>127050.03294244193</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289836.77763761894</v>
      </c>
      <c r="F23">
        <f t="shared" si="31"/>
        <v>602067.57889236207</v>
      </c>
      <c r="G23">
        <f t="shared" si="31"/>
        <v>700812.93218534533</v>
      </c>
      <c r="H23">
        <f t="shared" si="31"/>
        <v>1157431.7532912889</v>
      </c>
      <c r="I23">
        <f t="shared" si="31"/>
        <v>1775420.5375212713</v>
      </c>
      <c r="J23">
        <f t="shared" si="31"/>
        <v>1925124.8323767674</v>
      </c>
      <c r="K23">
        <f t="shared" si="31"/>
        <v>1969712.5462036042</v>
      </c>
      <c r="L23">
        <f t="shared" si="31"/>
        <v>2477514.9434762751</v>
      </c>
      <c r="M23">
        <f t="shared" si="31"/>
        <v>2477514.9434762751</v>
      </c>
      <c r="N23">
        <f t="shared" si="31"/>
        <v>2477514.9434762751</v>
      </c>
      <c r="O23">
        <f t="shared" ref="O23:AF23" si="32">SUM(O$5*SUMIFS(N$39:N$48,$B$39:$B$48,$A23),O$6*IF($B$2=TRUE,SUMIFS($B$147:$B$162,$A$147:$A$162,$A23),SUMIFS(P$125:P$140,$A$125:$A$140,$A23)))</f>
        <v>2477514.9434762751</v>
      </c>
      <c r="P23">
        <f t="shared" si="32"/>
        <v>2477514.9434762751</v>
      </c>
      <c r="Q23">
        <f t="shared" si="32"/>
        <v>2477514.9434762751</v>
      </c>
      <c r="R23">
        <f t="shared" si="32"/>
        <v>2477514.9434762751</v>
      </c>
      <c r="S23">
        <f t="shared" si="32"/>
        <v>2477514.9434762751</v>
      </c>
      <c r="T23">
        <f t="shared" si="32"/>
        <v>2477514.9434762751</v>
      </c>
      <c r="U23">
        <f t="shared" si="32"/>
        <v>2477514.9434762751</v>
      </c>
      <c r="V23">
        <f t="shared" si="32"/>
        <v>2477514.9434762751</v>
      </c>
      <c r="W23">
        <f t="shared" si="32"/>
        <v>2477514.9434762751</v>
      </c>
      <c r="X23">
        <f t="shared" si="32"/>
        <v>2477514.9434762751</v>
      </c>
      <c r="Y23">
        <f t="shared" si="32"/>
        <v>2477514.9434762751</v>
      </c>
      <c r="Z23">
        <f t="shared" si="32"/>
        <v>2477514.9434762751</v>
      </c>
      <c r="AA23">
        <f t="shared" si="32"/>
        <v>2477514.9434762751</v>
      </c>
      <c r="AB23">
        <f t="shared" si="32"/>
        <v>2477514.9434762751</v>
      </c>
      <c r="AC23">
        <f t="shared" si="32"/>
        <v>2477514.9434762751</v>
      </c>
      <c r="AD23">
        <f t="shared" si="32"/>
        <v>2477514.9434762751</v>
      </c>
      <c r="AE23">
        <f t="shared" si="32"/>
        <v>2477514.9434762751</v>
      </c>
      <c r="AF23">
        <f t="shared" si="32"/>
        <v>2477514.9434762751</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2.9550388360653143E-2</v>
      </c>
      <c r="D39">
        <f>SUMPRODUCT(P$57:P$106,$B$57:$B$106)</f>
        <v>3.9189830002725884E-2</v>
      </c>
      <c r="E39">
        <f>SUMPRODUCT(AB$57:AB$106,$B$57:$B$106)</f>
        <v>3.8074929829364987E-2</v>
      </c>
      <c r="F39">
        <f>SUMPRODUCT(AN$57:AN$106,$B$57:$B$106)</f>
        <v>3.6811781593749995E-2</v>
      </c>
      <c r="G39">
        <f>SUMPRODUCT(AZ$57:AZ$106,$B$57:$B$106)</f>
        <v>3.2524689035683556E-2</v>
      </c>
      <c r="H39">
        <f>SUMPRODUCT(BL$57:BL$106,$B$57:$B$106)</f>
        <v>2.6356579661558802E-2</v>
      </c>
      <c r="I39">
        <f>SUMPRODUCT(BX$57:BX$106,$B$57:$B$106)</f>
        <v>2.6464101874977847E-2</v>
      </c>
      <c r="J39">
        <f>SUMPRODUCT(CJ$57:CJ$106,$B$57:$B$106)</f>
        <v>2.6438401166082343E-2</v>
      </c>
      <c r="K39">
        <f>SUMPRODUCT(CV$57:CV$106,$B$57:$B$106)</f>
        <v>2.5073050237133129E-2</v>
      </c>
      <c r="L39" s="156">
        <f>K39</f>
        <v>2.5073050237133129E-2</v>
      </c>
      <c r="M39" s="156">
        <f t="shared" ref="M39:AE50" si="54">L39</f>
        <v>2.5073050237133129E-2</v>
      </c>
      <c r="N39" s="156">
        <f t="shared" si="54"/>
        <v>2.5073050237133129E-2</v>
      </c>
      <c r="O39" s="156">
        <f t="shared" si="54"/>
        <v>2.5073050237133129E-2</v>
      </c>
      <c r="P39" s="156">
        <f t="shared" si="54"/>
        <v>2.5073050237133129E-2</v>
      </c>
      <c r="Q39" s="156">
        <f t="shared" si="54"/>
        <v>2.5073050237133129E-2</v>
      </c>
      <c r="R39" s="156">
        <f t="shared" si="54"/>
        <v>2.5073050237133129E-2</v>
      </c>
      <c r="S39" s="156">
        <f t="shared" si="54"/>
        <v>2.5073050237133129E-2</v>
      </c>
      <c r="T39" s="156">
        <f t="shared" si="54"/>
        <v>2.5073050237133129E-2</v>
      </c>
      <c r="U39" s="156">
        <f t="shared" si="54"/>
        <v>2.5073050237133129E-2</v>
      </c>
      <c r="V39" s="156">
        <f t="shared" si="54"/>
        <v>2.5073050237133129E-2</v>
      </c>
      <c r="W39" s="156">
        <f t="shared" si="54"/>
        <v>2.5073050237133129E-2</v>
      </c>
      <c r="X39" s="156">
        <f t="shared" si="54"/>
        <v>2.5073050237133129E-2</v>
      </c>
      <c r="Y39" s="156">
        <f t="shared" si="54"/>
        <v>2.5073050237133129E-2</v>
      </c>
      <c r="Z39" s="156">
        <f t="shared" si="54"/>
        <v>2.5073050237133129E-2</v>
      </c>
      <c r="AA39" s="156">
        <f t="shared" si="54"/>
        <v>2.5073050237133129E-2</v>
      </c>
      <c r="AB39" s="156">
        <f t="shared" si="54"/>
        <v>2.5073050237133129E-2</v>
      </c>
      <c r="AC39" s="156">
        <f t="shared" si="54"/>
        <v>2.5073050237133129E-2</v>
      </c>
      <c r="AD39" s="156">
        <f t="shared" si="54"/>
        <v>2.5073050237133129E-2</v>
      </c>
      <c r="AE39" s="156">
        <f t="shared" si="54"/>
        <v>2.5073050237133129E-2</v>
      </c>
    </row>
    <row r="40" spans="1:32">
      <c r="B40" s="2" t="s">
        <v>98</v>
      </c>
      <c r="C40">
        <f>SUMPRODUCT(E57:E106,$B$57:$B$106)</f>
        <v>0</v>
      </c>
      <c r="D40">
        <f>SUMPRODUCT(Q$57:Q$106,$B$57:$B$106)</f>
        <v>0</v>
      </c>
      <c r="E40">
        <f>SUMPRODUCT(AC$57:AC$106,$B$57:$B$106)</f>
        <v>0</v>
      </c>
      <c r="F40">
        <f>SUMPRODUCT(AO$57:AO$106,$B$57:$B$106)</f>
        <v>1.3848028040550709E-3</v>
      </c>
      <c r="G40">
        <f>SUMPRODUCT(BA$57:BA$106,$B$57:$B$106)</f>
        <v>2.3269545814269474E-3</v>
      </c>
      <c r="H40">
        <f>SUMPRODUCT(BM$57:BM$106,$B$57:$B$106)</f>
        <v>3.1122668116885929E-3</v>
      </c>
      <c r="I40">
        <f>SUMPRODUCT(BY$57:BY$106,$B$57:$B$106)</f>
        <v>0</v>
      </c>
      <c r="J40">
        <f>SUMPRODUCT(CK$57:CK$106,$B$57:$B$106)</f>
        <v>0</v>
      </c>
      <c r="K40">
        <f>SUMPRODUCT(CW$57:CW$106,$B$57:$B$106)</f>
        <v>0</v>
      </c>
      <c r="L40" s="156">
        <f t="shared" ref="L40:AA50" si="55">K40</f>
        <v>0</v>
      </c>
      <c r="M40" s="156">
        <f t="shared" si="55"/>
        <v>0</v>
      </c>
      <c r="N40" s="156">
        <f t="shared" si="55"/>
        <v>0</v>
      </c>
      <c r="O40" s="156">
        <f t="shared" si="55"/>
        <v>0</v>
      </c>
      <c r="P40" s="156">
        <f t="shared" si="55"/>
        <v>0</v>
      </c>
      <c r="Q40" s="156">
        <f t="shared" si="55"/>
        <v>0</v>
      </c>
      <c r="R40" s="156">
        <f t="shared" si="55"/>
        <v>0</v>
      </c>
      <c r="S40" s="156">
        <f t="shared" si="55"/>
        <v>0</v>
      </c>
      <c r="T40" s="156">
        <f t="shared" si="55"/>
        <v>0</v>
      </c>
      <c r="U40" s="156">
        <f t="shared" si="55"/>
        <v>0</v>
      </c>
      <c r="V40" s="156">
        <f t="shared" si="55"/>
        <v>0</v>
      </c>
      <c r="W40" s="156">
        <f t="shared" si="55"/>
        <v>0</v>
      </c>
      <c r="X40" s="156">
        <f t="shared" si="55"/>
        <v>0</v>
      </c>
      <c r="Y40" s="156">
        <f t="shared" si="55"/>
        <v>0</v>
      </c>
      <c r="Z40" s="156">
        <f t="shared" si="55"/>
        <v>0</v>
      </c>
      <c r="AA40" s="156">
        <f t="shared" si="55"/>
        <v>0</v>
      </c>
      <c r="AB40" s="156">
        <f t="shared" si="54"/>
        <v>0</v>
      </c>
      <c r="AC40" s="156">
        <f t="shared" si="54"/>
        <v>0</v>
      </c>
      <c r="AD40" s="156">
        <f t="shared" si="54"/>
        <v>0</v>
      </c>
      <c r="AE40" s="156">
        <f t="shared" si="54"/>
        <v>0</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0.39396549395631603</v>
      </c>
      <c r="D42">
        <f>SUMPRODUCT(S$57:S$106,$B$57:$B$106)</f>
        <v>0.21997852456360933</v>
      </c>
      <c r="E42">
        <f>SUMPRODUCT(AE$57:AE$106,$B$57:$B$106)</f>
        <v>0.22731215138948613</v>
      </c>
      <c r="F42">
        <f>SUMPRODUCT(AQ$57:AQ$106,$B$57:$B$106)</f>
        <v>0.21921813510948909</v>
      </c>
      <c r="G42">
        <f>SUMPRODUCT(BC$57:BC$106,$B$57:$B$106)</f>
        <v>0.19257326707241884</v>
      </c>
      <c r="H42">
        <f>SUMPRODUCT(BO$57:BO$106,$B$57:$B$106)</f>
        <v>0.1775619044236228</v>
      </c>
      <c r="I42">
        <f>SUMPRODUCT(CA$57:CA$106,$B$57:$B$106)</f>
        <v>0.17361531548887119</v>
      </c>
      <c r="J42">
        <f>SUMPRODUCT(CM$57:CM$106,$B$57:$B$106)</f>
        <v>0.16792908820366492</v>
      </c>
      <c r="K42">
        <f>SUMPRODUCT(CY$57:CY$106,$B$57:$B$106)</f>
        <v>0.15908425790067005</v>
      </c>
      <c r="L42" s="156">
        <f t="shared" si="55"/>
        <v>0.15908425790067005</v>
      </c>
      <c r="M42" s="156">
        <f t="shared" si="54"/>
        <v>0.15908425790067005</v>
      </c>
      <c r="N42" s="156">
        <f t="shared" si="54"/>
        <v>0.15908425790067005</v>
      </c>
      <c r="O42" s="156">
        <f t="shared" si="54"/>
        <v>0.15908425790067005</v>
      </c>
      <c r="P42" s="156">
        <f t="shared" si="54"/>
        <v>0.15908425790067005</v>
      </c>
      <c r="Q42" s="156">
        <f t="shared" si="54"/>
        <v>0.15908425790067005</v>
      </c>
      <c r="R42" s="156">
        <f t="shared" si="54"/>
        <v>0.15908425790067005</v>
      </c>
      <c r="S42" s="156">
        <f t="shared" si="54"/>
        <v>0.15908425790067005</v>
      </c>
      <c r="T42" s="156">
        <f t="shared" si="54"/>
        <v>0.15908425790067005</v>
      </c>
      <c r="U42" s="156">
        <f t="shared" si="54"/>
        <v>0.15908425790067005</v>
      </c>
      <c r="V42" s="156">
        <f t="shared" si="54"/>
        <v>0.15908425790067005</v>
      </c>
      <c r="W42" s="156">
        <f t="shared" si="54"/>
        <v>0.15908425790067005</v>
      </c>
      <c r="X42" s="156">
        <f t="shared" si="54"/>
        <v>0.15908425790067005</v>
      </c>
      <c r="Y42" s="156">
        <f t="shared" si="54"/>
        <v>0.15908425790067005</v>
      </c>
      <c r="Z42" s="156">
        <f t="shared" si="54"/>
        <v>0.15908425790067005</v>
      </c>
      <c r="AA42" s="156">
        <f t="shared" si="54"/>
        <v>0.15908425790067005</v>
      </c>
      <c r="AB42" s="156">
        <f t="shared" si="54"/>
        <v>0.15908425790067005</v>
      </c>
      <c r="AC42" s="156">
        <f t="shared" si="54"/>
        <v>0.15908425790067005</v>
      </c>
      <c r="AD42" s="156">
        <f t="shared" si="54"/>
        <v>0.15908425790067005</v>
      </c>
      <c r="AE42" s="156">
        <f t="shared" si="54"/>
        <v>0.15908425790067005</v>
      </c>
    </row>
    <row r="43" spans="1:32">
      <c r="B43" s="2" t="s">
        <v>347</v>
      </c>
      <c r="C43">
        <f>SUMPRODUCT(H57:H106,$B$57:$B$106)</f>
        <v>0.3722736620244424</v>
      </c>
      <c r="D43">
        <f>SUMPRODUCT(T$57:T$106,$B$57:$B$106)</f>
        <v>0.28347367078882779</v>
      </c>
      <c r="E43">
        <f>SUMPRODUCT(AF$57:AF$106,$B$57:$B$106)</f>
        <v>0.26806912612865252</v>
      </c>
      <c r="F43">
        <f>SUMPRODUCT(AR$57:AR$106,$B$57:$B$106)</f>
        <v>0.26613539114890022</v>
      </c>
      <c r="G43">
        <f>SUMPRODUCT(BD$57:BD$106,$B$57:$B$106)</f>
        <v>0.23017748884252695</v>
      </c>
      <c r="H43">
        <f>SUMPRODUCT(BP$57:BP$106,$B$57:$B$106)</f>
        <v>0.18773180532926817</v>
      </c>
      <c r="I43">
        <f>SUMPRODUCT(CB$57:CB$106,$B$57:$B$106)</f>
        <v>0.15300572314201841</v>
      </c>
      <c r="J43">
        <f>SUMPRODUCT(CN$57:CN$106,$B$57:$B$106)</f>
        <v>0.14044197267668537</v>
      </c>
      <c r="K43">
        <f>SUMPRODUCT(CZ$57:CZ$106,$B$57:$B$106)</f>
        <v>9.2907867998273025E-2</v>
      </c>
      <c r="L43" s="156">
        <f t="shared" si="55"/>
        <v>9.2907867998273025E-2</v>
      </c>
      <c r="M43" s="156">
        <f t="shared" si="54"/>
        <v>9.2907867998273025E-2</v>
      </c>
      <c r="N43" s="156">
        <f t="shared" si="54"/>
        <v>9.2907867998273025E-2</v>
      </c>
      <c r="O43" s="156">
        <f t="shared" si="54"/>
        <v>9.2907867998273025E-2</v>
      </c>
      <c r="P43" s="156">
        <f t="shared" si="54"/>
        <v>9.2907867998273025E-2</v>
      </c>
      <c r="Q43" s="156">
        <f t="shared" si="54"/>
        <v>9.2907867998273025E-2</v>
      </c>
      <c r="R43" s="156">
        <f t="shared" si="54"/>
        <v>9.2907867998273025E-2</v>
      </c>
      <c r="S43" s="156">
        <f t="shared" si="54"/>
        <v>9.2907867998273025E-2</v>
      </c>
      <c r="T43" s="156">
        <f t="shared" si="54"/>
        <v>9.2907867998273025E-2</v>
      </c>
      <c r="U43" s="156">
        <f t="shared" si="54"/>
        <v>9.2907867998273025E-2</v>
      </c>
      <c r="V43" s="156">
        <f t="shared" si="54"/>
        <v>9.2907867998273025E-2</v>
      </c>
      <c r="W43" s="156">
        <f t="shared" si="54"/>
        <v>9.2907867998273025E-2</v>
      </c>
      <c r="X43" s="156">
        <f t="shared" si="54"/>
        <v>9.2907867998273025E-2</v>
      </c>
      <c r="Y43" s="156">
        <f t="shared" si="54"/>
        <v>9.2907867998273025E-2</v>
      </c>
      <c r="Z43" s="156">
        <f t="shared" si="54"/>
        <v>9.2907867998273025E-2</v>
      </c>
      <c r="AA43" s="156">
        <f t="shared" si="54"/>
        <v>9.2907867998273025E-2</v>
      </c>
      <c r="AB43" s="156">
        <f t="shared" si="54"/>
        <v>9.2907867998273025E-2</v>
      </c>
      <c r="AC43" s="156">
        <f t="shared" si="54"/>
        <v>9.2907867998273025E-2</v>
      </c>
      <c r="AD43" s="156">
        <f t="shared" si="54"/>
        <v>9.2907867998273025E-2</v>
      </c>
      <c r="AE43" s="156">
        <f t="shared" si="54"/>
        <v>9.2907867998273025E-2</v>
      </c>
    </row>
    <row r="44" spans="1:32">
      <c r="B44" s="2" t="s">
        <v>99</v>
      </c>
      <c r="C44">
        <f>SUMPRODUCT(I57:I106,$B$57:$B$106)</f>
        <v>0</v>
      </c>
      <c r="D44">
        <f>SUMPRODUCT(U$57:U$106,$B$57:$B$106)</f>
        <v>0</v>
      </c>
      <c r="E44">
        <f>SUMPRODUCT(AG$57:AG$106,$B$57:$B$106)</f>
        <v>0</v>
      </c>
      <c r="F44">
        <f>SUMPRODUCT(AS$57:AS$106,$B$57:$B$106)</f>
        <v>0</v>
      </c>
      <c r="G44">
        <f>SUMPRODUCT(BE$57:BE$106,$B$57:$B$106)</f>
        <v>0</v>
      </c>
      <c r="H44">
        <f>SUMPRODUCT(BQ$57:BQ$106,$B$57:$B$106)</f>
        <v>0</v>
      </c>
      <c r="I44">
        <f>SUMPRODUCT(CC$57:CC$106,$B$57:$B$106)</f>
        <v>0</v>
      </c>
      <c r="J44">
        <f>SUMPRODUCT(CO$57:CO$106,$B$57:$B$106)</f>
        <v>0</v>
      </c>
      <c r="K44">
        <f>SUMPRODUCT(DA$57:DA$106,$B$57:$B$106)</f>
        <v>0</v>
      </c>
      <c r="L44" s="156">
        <f t="shared" si="55"/>
        <v>0</v>
      </c>
      <c r="M44" s="156">
        <f t="shared" si="54"/>
        <v>0</v>
      </c>
      <c r="N44" s="156">
        <f t="shared" si="54"/>
        <v>0</v>
      </c>
      <c r="O44" s="156">
        <f t="shared" si="54"/>
        <v>0</v>
      </c>
      <c r="P44" s="156">
        <f t="shared" si="54"/>
        <v>0</v>
      </c>
      <c r="Q44" s="156">
        <f t="shared" si="54"/>
        <v>0</v>
      </c>
      <c r="R44" s="156">
        <f t="shared" si="54"/>
        <v>0</v>
      </c>
      <c r="S44" s="156">
        <f t="shared" si="54"/>
        <v>0</v>
      </c>
      <c r="T44" s="156">
        <f t="shared" si="54"/>
        <v>0</v>
      </c>
      <c r="U44" s="156">
        <f t="shared" si="54"/>
        <v>0</v>
      </c>
      <c r="V44" s="156">
        <f t="shared" si="54"/>
        <v>0</v>
      </c>
      <c r="W44" s="156">
        <f t="shared" si="54"/>
        <v>0</v>
      </c>
      <c r="X44" s="156">
        <f t="shared" si="54"/>
        <v>0</v>
      </c>
      <c r="Y44" s="156">
        <f t="shared" si="54"/>
        <v>0</v>
      </c>
      <c r="Z44" s="156">
        <f t="shared" si="54"/>
        <v>0</v>
      </c>
      <c r="AA44" s="156">
        <f t="shared" si="54"/>
        <v>0</v>
      </c>
      <c r="AB44" s="156">
        <f t="shared" si="54"/>
        <v>0</v>
      </c>
      <c r="AC44" s="156">
        <f t="shared" si="54"/>
        <v>0</v>
      </c>
      <c r="AD44" s="156">
        <f t="shared" si="54"/>
        <v>0</v>
      </c>
      <c r="AE44" s="156">
        <f t="shared" si="54"/>
        <v>0</v>
      </c>
    </row>
    <row r="45" spans="1:32">
      <c r="B45" s="2" t="s">
        <v>109</v>
      </c>
      <c r="C45">
        <f>SUMPRODUCT(J57:J106,$B$57:$B$106)</f>
        <v>0</v>
      </c>
      <c r="D45">
        <f>SUMPRODUCT(V$57:V$106,$B$57:$B$106)</f>
        <v>3.301606516867997E-2</v>
      </c>
      <c r="E45">
        <f>SUMPRODUCT(AH$57:AH$106,$B$57:$B$106)</f>
        <v>6.8583092120603165E-2</v>
      </c>
      <c r="F45">
        <f>SUMPRODUCT(AT$57:AT$106,$B$57:$B$106)</f>
        <v>7.9831433500873572E-2</v>
      </c>
      <c r="G45">
        <f>SUMPRODUCT(BF$57:BF$106,$B$57:$B$106)</f>
        <v>0.13184607732129575</v>
      </c>
      <c r="H45">
        <f>SUMPRODUCT(BR$57:BR$106,$B$57:$B$106)</f>
        <v>0.20224279557063002</v>
      </c>
      <c r="I45">
        <f>SUMPRODUCT(CD$57:CD$106,$B$57:$B$106)</f>
        <v>0.21929600322518136</v>
      </c>
      <c r="J45">
        <f>SUMPRODUCT(CP$57:CP$106,$B$57:$B$106)</f>
        <v>0.2243751062894235</v>
      </c>
      <c r="K45">
        <f>SUMPRODUCT(DB$57:DB$106,$B$57:$B$106)</f>
        <v>0.2822202050992384</v>
      </c>
      <c r="L45" s="156">
        <f t="shared" si="55"/>
        <v>0.2822202050992384</v>
      </c>
      <c r="M45" s="156">
        <f t="shared" si="54"/>
        <v>0.2822202050992384</v>
      </c>
      <c r="N45" s="156">
        <f t="shared" si="54"/>
        <v>0.2822202050992384</v>
      </c>
      <c r="O45" s="156">
        <f t="shared" si="54"/>
        <v>0.2822202050992384</v>
      </c>
      <c r="P45" s="156">
        <f t="shared" si="54"/>
        <v>0.2822202050992384</v>
      </c>
      <c r="Q45" s="156">
        <f t="shared" si="54"/>
        <v>0.2822202050992384</v>
      </c>
      <c r="R45" s="156">
        <f t="shared" si="54"/>
        <v>0.2822202050992384</v>
      </c>
      <c r="S45" s="156">
        <f t="shared" si="54"/>
        <v>0.2822202050992384</v>
      </c>
      <c r="T45" s="156">
        <f t="shared" si="54"/>
        <v>0.2822202050992384</v>
      </c>
      <c r="U45" s="156">
        <f t="shared" si="54"/>
        <v>0.2822202050992384</v>
      </c>
      <c r="V45" s="156">
        <f t="shared" si="54"/>
        <v>0.2822202050992384</v>
      </c>
      <c r="W45" s="156">
        <f t="shared" si="54"/>
        <v>0.2822202050992384</v>
      </c>
      <c r="X45" s="156">
        <f t="shared" si="54"/>
        <v>0.2822202050992384</v>
      </c>
      <c r="Y45" s="156">
        <f t="shared" si="54"/>
        <v>0.2822202050992384</v>
      </c>
      <c r="Z45" s="156">
        <f t="shared" si="54"/>
        <v>0.2822202050992384</v>
      </c>
      <c r="AA45" s="156">
        <f t="shared" si="54"/>
        <v>0.2822202050992384</v>
      </c>
      <c r="AB45" s="156">
        <f t="shared" si="54"/>
        <v>0.2822202050992384</v>
      </c>
      <c r="AC45" s="156">
        <f t="shared" si="54"/>
        <v>0.2822202050992384</v>
      </c>
      <c r="AD45" s="156">
        <f t="shared" si="54"/>
        <v>0.2822202050992384</v>
      </c>
      <c r="AE45" s="156">
        <f t="shared" si="54"/>
        <v>0.2822202050992384</v>
      </c>
    </row>
    <row r="46" spans="1:32">
      <c r="B46" s="2" t="s">
        <v>106</v>
      </c>
      <c r="C46">
        <f>SUMPRODUCT(K57:K106,$B$57:$B$106)</f>
        <v>3.4258229541568562E-2</v>
      </c>
      <c r="D46">
        <f>SUMPRODUCT(W$57:W$106,$B$57:$B$106)</f>
        <v>6.2733296950238562E-2</v>
      </c>
      <c r="E46">
        <f>SUMPRODUCT(AI$57:AI$106,$B$57:$B$106)</f>
        <v>2.9547398182114711E-2</v>
      </c>
      <c r="F46">
        <f>SUMPRODUCT(AU$57:AU$106,$B$57:$B$106)</f>
        <v>2.7723795200659793E-2</v>
      </c>
      <c r="G46">
        <f>SUMPRODUCT(BG$57:BG$106,$B$57:$B$106)</f>
        <v>2.4589678105814354E-2</v>
      </c>
      <c r="H46">
        <f>SUMPRODUCT(BS$57:BS$106,$B$57:$B$106)</f>
        <v>1.8829407621034088E-2</v>
      </c>
      <c r="I46">
        <f>SUMPRODUCT(CE$57:CE$106,$B$57:$B$106)</f>
        <v>1.8855716417489399E-2</v>
      </c>
      <c r="J46">
        <f>SUMPRODUCT(CQ$57:CQ$106,$B$57:$B$106)</f>
        <v>1.8885986574389262E-2</v>
      </c>
      <c r="K46">
        <f>SUMPRODUCT(DC$57:DC$106,$B$57:$B$106)</f>
        <v>1.4472601446581071E-2</v>
      </c>
      <c r="L46" s="156">
        <f t="shared" si="55"/>
        <v>1.4472601446581071E-2</v>
      </c>
      <c r="M46" s="156">
        <f t="shared" si="54"/>
        <v>1.4472601446581071E-2</v>
      </c>
      <c r="N46" s="156">
        <f t="shared" si="54"/>
        <v>1.4472601446581071E-2</v>
      </c>
      <c r="O46" s="156">
        <f t="shared" si="54"/>
        <v>1.4472601446581071E-2</v>
      </c>
      <c r="P46" s="156">
        <f t="shared" si="54"/>
        <v>1.4472601446581071E-2</v>
      </c>
      <c r="Q46" s="156">
        <f t="shared" si="54"/>
        <v>1.4472601446581071E-2</v>
      </c>
      <c r="R46" s="156">
        <f t="shared" si="54"/>
        <v>1.4472601446581071E-2</v>
      </c>
      <c r="S46" s="156">
        <f t="shared" si="54"/>
        <v>1.4472601446581071E-2</v>
      </c>
      <c r="T46" s="156">
        <f t="shared" si="54"/>
        <v>1.4472601446581071E-2</v>
      </c>
      <c r="U46" s="156">
        <f t="shared" si="54"/>
        <v>1.4472601446581071E-2</v>
      </c>
      <c r="V46" s="156">
        <f t="shared" si="54"/>
        <v>1.4472601446581071E-2</v>
      </c>
      <c r="W46" s="156">
        <f t="shared" si="54"/>
        <v>1.4472601446581071E-2</v>
      </c>
      <c r="X46" s="156">
        <f t="shared" si="54"/>
        <v>1.4472601446581071E-2</v>
      </c>
      <c r="Y46" s="156">
        <f t="shared" si="54"/>
        <v>1.4472601446581071E-2</v>
      </c>
      <c r="Z46" s="156">
        <f t="shared" si="54"/>
        <v>1.4472601446581071E-2</v>
      </c>
      <c r="AA46" s="156">
        <f t="shared" si="54"/>
        <v>1.4472601446581071E-2</v>
      </c>
      <c r="AB46" s="156">
        <f t="shared" si="54"/>
        <v>1.4472601446581071E-2</v>
      </c>
      <c r="AC46" s="156">
        <f t="shared" si="54"/>
        <v>1.4472601446581071E-2</v>
      </c>
      <c r="AD46" s="156">
        <f t="shared" si="54"/>
        <v>1.4472601446581071E-2</v>
      </c>
      <c r="AE46" s="156">
        <f t="shared" si="54"/>
        <v>1.4472601446581071E-2</v>
      </c>
    </row>
    <row r="47" spans="1:32">
      <c r="B47" s="2" t="s">
        <v>100</v>
      </c>
      <c r="C47">
        <f>SUMPRODUCT(L57:L106,$B$57:$B$106)</f>
        <v>0.1242852920845611</v>
      </c>
      <c r="D47">
        <f>SUMPRODUCT(X$57:X$106,$B$57:$B$106)</f>
        <v>0.28301207702439568</v>
      </c>
      <c r="E47">
        <f>SUMPRODUCT(AJ$57:AJ$106,$B$57:$B$106)</f>
        <v>0.28889046321005762</v>
      </c>
      <c r="F47">
        <f>SUMPRODUCT(AV$57:AV$106,$B$57:$B$106)</f>
        <v>0.28687458553492085</v>
      </c>
      <c r="G47">
        <f>SUMPRODUCT(BH$57:BH$106,$B$57:$B$106)</f>
        <v>0.31634999093448812</v>
      </c>
      <c r="H47">
        <f>SUMPRODUCT(BT$57:BT$106,$B$57:$B$106)</f>
        <v>0.3246636592283052</v>
      </c>
      <c r="I47">
        <f>SUMPRODUCT(CF$57:CF$106,$B$57:$B$106)</f>
        <v>0.35041025737147319</v>
      </c>
      <c r="J47">
        <f>SUMPRODUCT(CR$57:CR$106,$B$57:$B$106)</f>
        <v>0.3664367357183746</v>
      </c>
      <c r="K47">
        <f>SUMPRODUCT(DD$57:DD$106,$B$57:$B$106)</f>
        <v>0.3720734092982767</v>
      </c>
      <c r="L47" s="156">
        <f t="shared" si="55"/>
        <v>0.3720734092982767</v>
      </c>
      <c r="M47" s="156">
        <f t="shared" si="54"/>
        <v>0.3720734092982767</v>
      </c>
      <c r="N47" s="156">
        <f t="shared" si="54"/>
        <v>0.3720734092982767</v>
      </c>
      <c r="O47" s="156">
        <f t="shared" si="54"/>
        <v>0.3720734092982767</v>
      </c>
      <c r="P47" s="156">
        <f t="shared" si="54"/>
        <v>0.3720734092982767</v>
      </c>
      <c r="Q47" s="156">
        <f t="shared" si="54"/>
        <v>0.3720734092982767</v>
      </c>
      <c r="R47" s="156">
        <f t="shared" si="54"/>
        <v>0.3720734092982767</v>
      </c>
      <c r="S47" s="156">
        <f t="shared" si="54"/>
        <v>0.3720734092982767</v>
      </c>
      <c r="T47" s="156">
        <f t="shared" si="54"/>
        <v>0.3720734092982767</v>
      </c>
      <c r="U47" s="156">
        <f t="shared" si="54"/>
        <v>0.3720734092982767</v>
      </c>
      <c r="V47" s="156">
        <f t="shared" si="54"/>
        <v>0.3720734092982767</v>
      </c>
      <c r="W47" s="156">
        <f t="shared" si="54"/>
        <v>0.3720734092982767</v>
      </c>
      <c r="X47" s="156">
        <f t="shared" si="54"/>
        <v>0.3720734092982767</v>
      </c>
      <c r="Y47" s="156">
        <f t="shared" si="54"/>
        <v>0.3720734092982767</v>
      </c>
      <c r="Z47" s="156">
        <f t="shared" si="54"/>
        <v>0.3720734092982767</v>
      </c>
      <c r="AA47" s="156">
        <f t="shared" si="54"/>
        <v>0.3720734092982767</v>
      </c>
      <c r="AB47" s="156">
        <f t="shared" si="54"/>
        <v>0.3720734092982767</v>
      </c>
      <c r="AC47" s="156">
        <f t="shared" si="54"/>
        <v>0.3720734092982767</v>
      </c>
      <c r="AD47" s="156">
        <f t="shared" si="54"/>
        <v>0.3720734092982767</v>
      </c>
      <c r="AE47" s="156">
        <f t="shared" si="54"/>
        <v>0.3720734092982767</v>
      </c>
    </row>
    <row r="48" spans="1:32">
      <c r="B48" s="2" t="s">
        <v>102</v>
      </c>
      <c r="C48">
        <f>SUMPRODUCT(N57:N106,$B$57:$B$106)</f>
        <v>4.5666934032458778E-2</v>
      </c>
      <c r="D48">
        <f>SUMPRODUCT(Z$57:Z$106,$B$57:$B$106)</f>
        <v>7.8596535501522832E-2</v>
      </c>
      <c r="E48">
        <f>SUMPRODUCT(AL$57:AL$106,$B$57:$B$106)</f>
        <v>7.9522839139720872E-2</v>
      </c>
      <c r="F48">
        <f>SUMPRODUCT(AX$57:AX$106,$B$57:$B$106)</f>
        <v>8.2020075107351431E-2</v>
      </c>
      <c r="G48">
        <f>SUMPRODUCT(BJ$57:BJ$106,$B$57:$B$106)</f>
        <v>6.9611854106345475E-2</v>
      </c>
      <c r="H48">
        <f>SUMPRODUCT(BV$57:BV$106,$B$57:$B$106)</f>
        <v>5.9501581353892379E-2</v>
      </c>
      <c r="I48">
        <f>SUMPRODUCT(CH$57:CH$106,$B$57:$B$106)</f>
        <v>5.8352882479988613E-2</v>
      </c>
      <c r="J48">
        <f>SUMPRODUCT(CT$57:CT$106,$B$57:$B$106)</f>
        <v>5.5492709371380067E-2</v>
      </c>
      <c r="K48">
        <f>SUMPRODUCT(DF$57:DF$106,$B$57:$B$106)</f>
        <v>5.4168608019827667E-2</v>
      </c>
      <c r="L48" s="156">
        <f t="shared" si="55"/>
        <v>5.4168608019827667E-2</v>
      </c>
      <c r="M48" s="156">
        <f t="shared" si="54"/>
        <v>5.4168608019827667E-2</v>
      </c>
      <c r="N48" s="156">
        <f t="shared" si="54"/>
        <v>5.4168608019827667E-2</v>
      </c>
      <c r="O48" s="156">
        <f t="shared" si="54"/>
        <v>5.4168608019827667E-2</v>
      </c>
      <c r="P48" s="156">
        <f t="shared" si="54"/>
        <v>5.4168608019827667E-2</v>
      </c>
      <c r="Q48" s="156">
        <f t="shared" si="54"/>
        <v>5.4168608019827667E-2</v>
      </c>
      <c r="R48" s="156">
        <f t="shared" si="54"/>
        <v>5.4168608019827667E-2</v>
      </c>
      <c r="S48" s="156">
        <f t="shared" si="54"/>
        <v>5.4168608019827667E-2</v>
      </c>
      <c r="T48" s="156">
        <f t="shared" si="54"/>
        <v>5.4168608019827667E-2</v>
      </c>
      <c r="U48" s="156">
        <f t="shared" si="54"/>
        <v>5.4168608019827667E-2</v>
      </c>
      <c r="V48" s="156">
        <f t="shared" si="54"/>
        <v>5.4168608019827667E-2</v>
      </c>
      <c r="W48" s="156">
        <f t="shared" si="54"/>
        <v>5.4168608019827667E-2</v>
      </c>
      <c r="X48" s="156">
        <f t="shared" si="54"/>
        <v>5.4168608019827667E-2</v>
      </c>
      <c r="Y48" s="156">
        <f t="shared" si="54"/>
        <v>5.4168608019827667E-2</v>
      </c>
      <c r="Z48" s="156">
        <f t="shared" si="54"/>
        <v>5.4168608019827667E-2</v>
      </c>
      <c r="AA48" s="156">
        <f t="shared" si="54"/>
        <v>5.4168608019827667E-2</v>
      </c>
      <c r="AB48" s="156">
        <f t="shared" si="54"/>
        <v>5.4168608019827667E-2</v>
      </c>
      <c r="AC48" s="156">
        <f t="shared" si="54"/>
        <v>5.4168608019827667E-2</v>
      </c>
      <c r="AD48" s="156">
        <f t="shared" si="54"/>
        <v>5.4168608019827667E-2</v>
      </c>
      <c r="AE48" s="156">
        <f t="shared" si="54"/>
        <v>5.4168608019827667E-2</v>
      </c>
    </row>
    <row r="49" spans="1:110">
      <c r="B49" s="1"/>
    </row>
    <row r="50" spans="1:110">
      <c r="B50" s="1"/>
      <c r="C50" s="160">
        <f>SUM(C39:C48)</f>
        <v>1</v>
      </c>
      <c r="D50" s="160">
        <f>SUM(D39:D48)</f>
        <v>1</v>
      </c>
      <c r="E50" s="160">
        <f>SUM(E39:E48)</f>
        <v>1</v>
      </c>
      <c r="F50" s="160">
        <f>SUM(F39:F48)</f>
        <v>1</v>
      </c>
      <c r="G50" s="160">
        <f t="shared" ref="G50:K50" si="56">SUM(G39:G48)</f>
        <v>1</v>
      </c>
      <c r="H50" s="160">
        <f t="shared" si="56"/>
        <v>1</v>
      </c>
      <c r="I50" s="160">
        <f t="shared" si="56"/>
        <v>1</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0.23374580860194535</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0.44321743175447342</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0.32303675964358125</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13843795</v>
      </c>
      <c r="D2" s="91">
        <f>C2</f>
        <v>13843795</v>
      </c>
      <c r="E2" s="91">
        <f t="shared" ref="E2:AH2" si="0">D2</f>
        <v>13843795</v>
      </c>
      <c r="F2" s="91">
        <f t="shared" si="0"/>
        <v>13843795</v>
      </c>
      <c r="G2" s="91">
        <f t="shared" si="0"/>
        <v>13843795</v>
      </c>
      <c r="H2" s="91">
        <f t="shared" si="0"/>
        <v>13843795</v>
      </c>
      <c r="I2" s="91">
        <f t="shared" si="0"/>
        <v>13843795</v>
      </c>
      <c r="J2" s="91">
        <f t="shared" si="0"/>
        <v>13843795</v>
      </c>
      <c r="K2" s="91">
        <f t="shared" si="0"/>
        <v>13843795</v>
      </c>
      <c r="L2" s="91">
        <f t="shared" si="0"/>
        <v>13843795</v>
      </c>
      <c r="M2" s="91">
        <f t="shared" si="0"/>
        <v>13843795</v>
      </c>
      <c r="N2" s="91">
        <f t="shared" si="0"/>
        <v>13843795</v>
      </c>
      <c r="O2" s="91">
        <f t="shared" si="0"/>
        <v>13843795</v>
      </c>
      <c r="P2" s="91">
        <f t="shared" si="0"/>
        <v>13843795</v>
      </c>
      <c r="Q2" s="91">
        <f t="shared" si="0"/>
        <v>13843795</v>
      </c>
      <c r="R2" s="91">
        <f t="shared" si="0"/>
        <v>13843795</v>
      </c>
      <c r="S2" s="91">
        <f t="shared" si="0"/>
        <v>13843795</v>
      </c>
      <c r="T2" s="91">
        <f t="shared" si="0"/>
        <v>13843795</v>
      </c>
      <c r="U2" s="91">
        <f t="shared" si="0"/>
        <v>13843795</v>
      </c>
      <c r="V2" s="91">
        <f t="shared" si="0"/>
        <v>13843795</v>
      </c>
      <c r="W2" s="91">
        <f t="shared" si="0"/>
        <v>13843795</v>
      </c>
      <c r="X2" s="91">
        <f t="shared" si="0"/>
        <v>13843795</v>
      </c>
      <c r="Y2" s="91">
        <f t="shared" si="0"/>
        <v>13843795</v>
      </c>
      <c r="Z2" s="91">
        <f t="shared" si="0"/>
        <v>13843795</v>
      </c>
      <c r="AA2" s="91">
        <f t="shared" si="0"/>
        <v>13843795</v>
      </c>
      <c r="AB2" s="91">
        <f t="shared" si="0"/>
        <v>13843795</v>
      </c>
      <c r="AC2" s="91">
        <f t="shared" si="0"/>
        <v>13843795</v>
      </c>
      <c r="AD2" s="91">
        <f t="shared" si="0"/>
        <v>13843795</v>
      </c>
      <c r="AE2" s="91">
        <f t="shared" si="0"/>
        <v>13843795</v>
      </c>
      <c r="AF2" s="91">
        <f t="shared" si="0"/>
        <v>13843795</v>
      </c>
      <c r="AG2" s="91">
        <f t="shared" si="0"/>
        <v>13843795</v>
      </c>
      <c r="AH2" s="91">
        <f t="shared" si="0"/>
        <v>13843795</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12156.711599043285</v>
      </c>
      <c r="H2" s="5">
        <f>SUMIFS(Imports_new!H$10:H$33,Imports_new!$A$10:$A$33,$A2)</f>
        <v>20427.540778834904</v>
      </c>
      <c r="I2" s="5">
        <f>SUMIFS(Imports_new!I$10:I$33,Imports_new!$A$10:$A$33,$A2)</f>
        <v>27321.529056831372</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3268063.5335938293</v>
      </c>
      <c r="C3" s="5">
        <f>SUMIFS(Imports_new!C$10:C$33,Imports_new!$A$10:$A$33,$A3)</f>
        <v>3268063.5335938293</v>
      </c>
      <c r="D3" s="5">
        <f>SUMIFS(Imports_new!D$10:D$33,Imports_new!$A$10:$A$33,$A3)</f>
        <v>3268063.5335938293</v>
      </c>
      <c r="E3" s="5">
        <f>SUMIFS(Imports_new!E$10:E$33,Imports_new!$A$10:$A$33,$A3)</f>
        <v>2488518.6913333801</v>
      </c>
      <c r="F3" s="5">
        <f>SUMIFS(Imports_new!F$10:F$33,Imports_new!$A$10:$A$33,$A3)</f>
        <v>2353287.4467114308</v>
      </c>
      <c r="G3" s="5">
        <f>SUMIFS(Imports_new!G$10:G$33,Imports_new!$A$10:$A$33,$A3)</f>
        <v>2336311.8467278131</v>
      </c>
      <c r="H3" s="5">
        <f>SUMIFS(Imports_new!H$10:H$33,Imports_new!$A$10:$A$33,$A3)</f>
        <v>2020649.6840248487</v>
      </c>
      <c r="I3" s="5">
        <f>SUMIFS(Imports_new!I$10:I$33,Imports_new!$A$10:$A$33,$A3)</f>
        <v>1648033.5024400279</v>
      </c>
      <c r="J3" s="5">
        <f>SUMIFS(Imports_new!J$10:J$33,Imports_new!$A$10:$A$33,$A3)</f>
        <v>1343185.0685121883</v>
      </c>
      <c r="K3" s="5">
        <f>SUMIFS(Imports_new!K$10:K$33,Imports_new!$A$10:$A$33,$A3)</f>
        <v>1232892.1874159381</v>
      </c>
      <c r="L3" s="5">
        <f>SUMIFS(Imports_new!L$10:L$33,Imports_new!$A$10:$A$33,$A3)</f>
        <v>815606.49157385144</v>
      </c>
      <c r="M3" s="5">
        <f>SUMIFS(Imports_new!M$10:M$33,Imports_new!$A$10:$A$33,$A3)</f>
        <v>815606.49157385144</v>
      </c>
      <c r="N3" s="5">
        <f>SUMIFS(Imports_new!N$10:N$33,Imports_new!$A$10:$A$33,$A3)</f>
        <v>815606.49157385144</v>
      </c>
      <c r="O3" s="5">
        <f>SUMIFS(Imports_new!O$10:O$33,Imports_new!$A$10:$A$33,$A3)</f>
        <v>815606.49157385144</v>
      </c>
      <c r="P3" s="5">
        <f>SUMIFS(Imports_new!P$10:P$33,Imports_new!$A$10:$A$33,$A3)</f>
        <v>815606.49157385144</v>
      </c>
      <c r="Q3" s="5">
        <f>SUMIFS(Imports_new!Q$10:Q$33,Imports_new!$A$10:$A$33,$A3)</f>
        <v>815606.49157385144</v>
      </c>
      <c r="R3" s="5">
        <f>SUMIFS(Imports_new!R$10:R$33,Imports_new!$A$10:$A$33,$A3)</f>
        <v>815606.49157385144</v>
      </c>
      <c r="S3" s="5">
        <f>SUMIFS(Imports_new!S$10:S$33,Imports_new!$A$10:$A$33,$A3)</f>
        <v>815606.49157385144</v>
      </c>
      <c r="T3" s="5">
        <f>SUMIFS(Imports_new!T$10:T$33,Imports_new!$A$10:$A$33,$A3)</f>
        <v>815606.49157385144</v>
      </c>
      <c r="U3" s="5">
        <f>SUMIFS(Imports_new!U$10:U$33,Imports_new!$A$10:$A$33,$A3)</f>
        <v>815606.49157385144</v>
      </c>
      <c r="V3" s="5">
        <f>SUMIFS(Imports_new!V$10:V$33,Imports_new!$A$10:$A$33,$A3)</f>
        <v>815606.49157385144</v>
      </c>
      <c r="W3" s="5">
        <f>SUMIFS(Imports_new!W$10:W$33,Imports_new!$A$10:$A$33,$A3)</f>
        <v>815606.49157385144</v>
      </c>
      <c r="X3" s="5">
        <f>SUMIFS(Imports_new!X$10:X$33,Imports_new!$A$10:$A$33,$A3)</f>
        <v>815606.49157385144</v>
      </c>
      <c r="Y3" s="5">
        <f>SUMIFS(Imports_new!Y$10:Y$33,Imports_new!$A$10:$A$33,$A3)</f>
        <v>815606.49157385144</v>
      </c>
      <c r="Z3" s="5">
        <f>SUMIFS(Imports_new!Z$10:Z$33,Imports_new!$A$10:$A$33,$A3)</f>
        <v>815606.49157385144</v>
      </c>
      <c r="AA3" s="5">
        <f>SUMIFS(Imports_new!AA$10:AA$33,Imports_new!$A$10:$A$33,$A3)</f>
        <v>815606.49157385144</v>
      </c>
      <c r="AB3" s="5">
        <f>SUMIFS(Imports_new!AB$10:AB$33,Imports_new!$A$10:$A$33,$A3)</f>
        <v>815606.49157385144</v>
      </c>
      <c r="AC3" s="5">
        <f>SUMIFS(Imports_new!AC$10:AC$33,Imports_new!$A$10:$A$33,$A3)</f>
        <v>815606.49157385144</v>
      </c>
      <c r="AD3" s="5">
        <f>SUMIFS(Imports_new!AD$10:AD$33,Imports_new!$A$10:$A$33,$A3)</f>
        <v>815606.49157385144</v>
      </c>
      <c r="AE3" s="5">
        <f>SUMIFS(Imports_new!AE$10:AE$33,Imports_new!$A$10:$A$33,$A3)</f>
        <v>815606.49157385144</v>
      </c>
      <c r="AF3" s="5">
        <f>SUMIFS(Imports_new!AF$10:AF$33,Imports_new!$A$10:$A$33,$A3)</f>
        <v>815606.49157385144</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3458488.7292090594</v>
      </c>
      <c r="C6" s="5">
        <f>SUMIFS(Imports_new!C$10:C$33,Imports_new!$A$10:$A$33,$A6)</f>
        <v>3458488.7292090594</v>
      </c>
      <c r="D6" s="5">
        <f>SUMIFS(Imports_new!D$10:D$33,Imports_new!$A$10:$A$33,$A6)</f>
        <v>3458488.7292090594</v>
      </c>
      <c r="E6" s="5">
        <f>SUMIFS(Imports_new!E$10:E$33,Imports_new!$A$10:$A$33,$A6)</f>
        <v>1931116.4544670503</v>
      </c>
      <c r="F6" s="5">
        <f>SUMIFS(Imports_new!F$10:F$33,Imports_new!$A$10:$A$33,$A6)</f>
        <v>1995495.8636046748</v>
      </c>
      <c r="G6" s="5">
        <f>SUMIFS(Imports_new!G$10:G$33,Imports_new!$A$10:$A$33,$A6)</f>
        <v>1924441.2547421325</v>
      </c>
      <c r="H6" s="5">
        <f>SUMIFS(Imports_new!H$10:H$33,Imports_new!$A$10:$A$33,$A6)</f>
        <v>1690535.0441446933</v>
      </c>
      <c r="I6" s="5">
        <f>SUMIFS(Imports_new!I$10:I$33,Imports_new!$A$10:$A$33,$A6)</f>
        <v>1558755.4103255761</v>
      </c>
      <c r="J6" s="5">
        <f>SUMIFS(Imports_new!J$10:J$33,Imports_new!$A$10:$A$33,$A6)</f>
        <v>1524109.6518542184</v>
      </c>
      <c r="K6" s="5">
        <f>SUMIFS(Imports_new!K$10:K$33,Imports_new!$A$10:$A$33,$A6)</f>
        <v>1474192.201520897</v>
      </c>
      <c r="L6" s="5">
        <f>SUMIFS(Imports_new!L$10:L$33,Imports_new!$A$10:$A$33,$A6)</f>
        <v>1396546.4523780381</v>
      </c>
      <c r="M6" s="5">
        <f>SUMIFS(Imports_new!M$10:M$33,Imports_new!$A$10:$A$33,$A6)</f>
        <v>1396546.4523780381</v>
      </c>
      <c r="N6" s="5">
        <f>SUMIFS(Imports_new!N$10:N$33,Imports_new!$A$10:$A$33,$A6)</f>
        <v>1396546.4523780381</v>
      </c>
      <c r="O6" s="5">
        <f>SUMIFS(Imports_new!O$10:O$33,Imports_new!$A$10:$A$33,$A6)</f>
        <v>1396546.4523780381</v>
      </c>
      <c r="P6" s="5">
        <f>SUMIFS(Imports_new!P$10:P$33,Imports_new!$A$10:$A$33,$A6)</f>
        <v>1396546.4523780381</v>
      </c>
      <c r="Q6" s="5">
        <f>SUMIFS(Imports_new!Q$10:Q$33,Imports_new!$A$10:$A$33,$A6)</f>
        <v>1396546.4523780381</v>
      </c>
      <c r="R6" s="5">
        <f>SUMIFS(Imports_new!R$10:R$33,Imports_new!$A$10:$A$33,$A6)</f>
        <v>1396546.4523780381</v>
      </c>
      <c r="S6" s="5">
        <f>SUMIFS(Imports_new!S$10:S$33,Imports_new!$A$10:$A$33,$A6)</f>
        <v>1396546.4523780381</v>
      </c>
      <c r="T6" s="5">
        <f>SUMIFS(Imports_new!T$10:T$33,Imports_new!$A$10:$A$33,$A6)</f>
        <v>1396546.4523780381</v>
      </c>
      <c r="U6" s="5">
        <f>SUMIFS(Imports_new!U$10:U$33,Imports_new!$A$10:$A$33,$A6)</f>
        <v>1396546.4523780381</v>
      </c>
      <c r="V6" s="5">
        <f>SUMIFS(Imports_new!V$10:V$33,Imports_new!$A$10:$A$33,$A6)</f>
        <v>1396546.4523780381</v>
      </c>
      <c r="W6" s="5">
        <f>SUMIFS(Imports_new!W$10:W$33,Imports_new!$A$10:$A$33,$A6)</f>
        <v>1396546.4523780381</v>
      </c>
      <c r="X6" s="5">
        <f>SUMIFS(Imports_new!X$10:X$33,Imports_new!$A$10:$A$33,$A6)</f>
        <v>1396546.4523780381</v>
      </c>
      <c r="Y6" s="5">
        <f>SUMIFS(Imports_new!Y$10:Y$33,Imports_new!$A$10:$A$33,$A6)</f>
        <v>1396546.4523780381</v>
      </c>
      <c r="Z6" s="5">
        <f>SUMIFS(Imports_new!Z$10:Z$33,Imports_new!$A$10:$A$33,$A6)</f>
        <v>1396546.4523780381</v>
      </c>
      <c r="AA6" s="5">
        <f>SUMIFS(Imports_new!AA$10:AA$33,Imports_new!$A$10:$A$33,$A6)</f>
        <v>1396546.4523780381</v>
      </c>
      <c r="AB6" s="5">
        <f>SUMIFS(Imports_new!AB$10:AB$33,Imports_new!$A$10:$A$33,$A6)</f>
        <v>1396546.4523780381</v>
      </c>
      <c r="AC6" s="5">
        <f>SUMIFS(Imports_new!AC$10:AC$33,Imports_new!$A$10:$A$33,$A6)</f>
        <v>1396546.4523780381</v>
      </c>
      <c r="AD6" s="5">
        <f>SUMIFS(Imports_new!AD$10:AD$33,Imports_new!$A$10:$A$33,$A6)</f>
        <v>1396546.4523780381</v>
      </c>
      <c r="AE6" s="5">
        <f>SUMIFS(Imports_new!AE$10:AE$33,Imports_new!$A$10:$A$33,$A6)</f>
        <v>1396546.4523780381</v>
      </c>
      <c r="AF6" s="5">
        <f>SUMIFS(Imports_new!AF$10:AF$33,Imports_new!$A$10:$A$33,$A6)</f>
        <v>1396546.4523780381</v>
      </c>
    </row>
    <row r="7" spans="1:32">
      <c r="A7" s="2" t="s">
        <v>100</v>
      </c>
      <c r="B7" s="5">
        <f>SUMIFS(Imports_new!B$10:B$33,Imports_new!$A$10:$A$33,$A7)</f>
        <v>1091058.1979257611</v>
      </c>
      <c r="C7" s="5">
        <f>SUMIFS(Imports_new!C$10:C$33,Imports_new!$A$10:$A$33,$A7)</f>
        <v>1091058.1979257611</v>
      </c>
      <c r="D7" s="5">
        <f>SUMIFS(Imports_new!D$10:D$33,Imports_new!$A$10:$A$33,$A7)</f>
        <v>1091058.1979257611</v>
      </c>
      <c r="E7" s="5">
        <f>SUMIFS(Imports_new!E$10:E$33,Imports_new!$A$10:$A$33,$A7)</f>
        <v>2484466.5170789044</v>
      </c>
      <c r="F7" s="5">
        <f>SUMIFS(Imports_new!F$10:F$33,Imports_new!$A$10:$A$33,$A7)</f>
        <v>2536070.8648731411</v>
      </c>
      <c r="G7" s="5">
        <f>SUMIFS(Imports_new!G$10:G$33,Imports_new!$A$10:$A$33,$A7)</f>
        <v>2518374.1621774025</v>
      </c>
      <c r="H7" s="5">
        <f>SUMIFS(Imports_new!H$10:H$33,Imports_new!$A$10:$A$33,$A7)</f>
        <v>2777128.6950669624</v>
      </c>
      <c r="I7" s="5">
        <f>SUMIFS(Imports_new!I$10:I$33,Imports_new!$A$10:$A$33,$A7)</f>
        <v>2850111.5540574947</v>
      </c>
      <c r="J7" s="5">
        <f>SUMIFS(Imports_new!J$10:J$33,Imports_new!$A$10:$A$33,$A7)</f>
        <v>3076132.1595663996</v>
      </c>
      <c r="K7" s="5">
        <f>SUMIFS(Imports_new!K$10:K$33,Imports_new!$A$10:$A$33,$A7)</f>
        <v>3216823.1479447307</v>
      </c>
      <c r="L7" s="5">
        <f>SUMIFS(Imports_new!L$10:L$33,Imports_new!$A$10:$A$33,$A7)</f>
        <v>3266305.5831970004</v>
      </c>
      <c r="M7" s="5">
        <f>SUMIFS(Imports_new!M$10:M$33,Imports_new!$A$10:$A$33,$A7)</f>
        <v>3266305.5831970004</v>
      </c>
      <c r="N7" s="5">
        <f>SUMIFS(Imports_new!N$10:N$33,Imports_new!$A$10:$A$33,$A7)</f>
        <v>3266305.5831970004</v>
      </c>
      <c r="O7" s="5">
        <f>SUMIFS(Imports_new!O$10:O$33,Imports_new!$A$10:$A$33,$A7)</f>
        <v>3266305.5831970004</v>
      </c>
      <c r="P7" s="5">
        <f>SUMIFS(Imports_new!P$10:P$33,Imports_new!$A$10:$A$33,$A7)</f>
        <v>3266305.5831970004</v>
      </c>
      <c r="Q7" s="5">
        <f>SUMIFS(Imports_new!Q$10:Q$33,Imports_new!$A$10:$A$33,$A7)</f>
        <v>3266305.5831970004</v>
      </c>
      <c r="R7" s="5">
        <f>SUMIFS(Imports_new!R$10:R$33,Imports_new!$A$10:$A$33,$A7)</f>
        <v>3266305.5831970004</v>
      </c>
      <c r="S7" s="5">
        <f>SUMIFS(Imports_new!S$10:S$33,Imports_new!$A$10:$A$33,$A7)</f>
        <v>3266305.5831970004</v>
      </c>
      <c r="T7" s="5">
        <f>SUMIFS(Imports_new!T$10:T$33,Imports_new!$A$10:$A$33,$A7)</f>
        <v>3266305.5831970004</v>
      </c>
      <c r="U7" s="5">
        <f>SUMIFS(Imports_new!U$10:U$33,Imports_new!$A$10:$A$33,$A7)</f>
        <v>3266305.5831970004</v>
      </c>
      <c r="V7" s="5">
        <f>SUMIFS(Imports_new!V$10:V$33,Imports_new!$A$10:$A$33,$A7)</f>
        <v>3266305.5831970004</v>
      </c>
      <c r="W7" s="5">
        <f>SUMIFS(Imports_new!W$10:W$33,Imports_new!$A$10:$A$33,$A7)</f>
        <v>3266305.5831970004</v>
      </c>
      <c r="X7" s="5">
        <f>SUMIFS(Imports_new!X$10:X$33,Imports_new!$A$10:$A$33,$A7)</f>
        <v>3266305.5831970004</v>
      </c>
      <c r="Y7" s="5">
        <f>SUMIFS(Imports_new!Y$10:Y$33,Imports_new!$A$10:$A$33,$A7)</f>
        <v>3266305.5831970004</v>
      </c>
      <c r="Z7" s="5">
        <f>SUMIFS(Imports_new!Z$10:Z$33,Imports_new!$A$10:$A$33,$A7)</f>
        <v>3266305.5831970004</v>
      </c>
      <c r="AA7" s="5">
        <f>SUMIFS(Imports_new!AA$10:AA$33,Imports_new!$A$10:$A$33,$A7)</f>
        <v>3266305.5831970004</v>
      </c>
      <c r="AB7" s="5">
        <f>SUMIFS(Imports_new!AB$10:AB$33,Imports_new!$A$10:$A$33,$A7)</f>
        <v>3266305.5831970004</v>
      </c>
      <c r="AC7" s="5">
        <f>SUMIFS(Imports_new!AC$10:AC$33,Imports_new!$A$10:$A$33,$A7)</f>
        <v>3266305.5831970004</v>
      </c>
      <c r="AD7" s="5">
        <f>SUMIFS(Imports_new!AD$10:AD$33,Imports_new!$A$10:$A$33,$A7)</f>
        <v>3266305.5831970004</v>
      </c>
      <c r="AE7" s="5">
        <f>SUMIFS(Imports_new!AE$10:AE$33,Imports_new!$A$10:$A$33,$A7)</f>
        <v>3266305.5831970004</v>
      </c>
      <c r="AF7" s="5">
        <f>SUMIFS(Imports_new!AF$10:AF$33,Imports_new!$A$10:$A$33,$A7)</f>
        <v>3266305.5831970004</v>
      </c>
    </row>
    <row r="8" spans="1:32">
      <c r="A8" s="2" t="s">
        <v>102</v>
      </c>
      <c r="B8" s="5">
        <f>SUMIFS(Imports_new!B$10:B$33,Imports_new!$A$10:$A$33,$A8)</f>
        <v>400894.44144645054</v>
      </c>
      <c r="C8" s="5">
        <f>SUMIFS(Imports_new!C$10:C$33,Imports_new!$A$10:$A$33,$A8)</f>
        <v>400894.44144645054</v>
      </c>
      <c r="D8" s="5">
        <f>SUMIFS(Imports_new!D$10:D$33,Imports_new!$A$10:$A$33,$A8)</f>
        <v>400894.44144645054</v>
      </c>
      <c r="E8" s="5">
        <f>SUMIFS(Imports_new!E$10:E$33,Imports_new!$A$10:$A$33,$A8)</f>
        <v>689972.18374926294</v>
      </c>
      <c r="F8" s="5">
        <f>SUMIFS(Imports_new!F$10:F$33,Imports_new!$A$10:$A$33,$A8)</f>
        <v>698103.88751946285</v>
      </c>
      <c r="G8" s="5">
        <f>SUMIFS(Imports_new!G$10:G$33,Imports_new!$A$10:$A$33,$A8)</f>
        <v>720026.27052182658</v>
      </c>
      <c r="H8" s="5">
        <f>SUMIFS(Imports_new!H$10:H$33,Imports_new!$A$10:$A$33,$A8)</f>
        <v>611098.72955735668</v>
      </c>
      <c r="I8" s="5">
        <f>SUMIFS(Imports_new!I$10:I$33,Imports_new!$A$10:$A$33,$A8)</f>
        <v>522344.09266657953</v>
      </c>
      <c r="J8" s="5">
        <f>SUMIFS(Imports_new!J$10:J$33,Imports_new!$A$10:$A$33,$A8)</f>
        <v>512260.05695889436</v>
      </c>
      <c r="K8" s="5">
        <f>SUMIFS(Imports_new!K$10:K$33,Imports_new!$A$10:$A$33,$A8)</f>
        <v>487151.57255744998</v>
      </c>
      <c r="L8" s="5">
        <f>SUMIFS(Imports_new!L$10:L$33,Imports_new!$A$10:$A$33,$A8)</f>
        <v>475527.73831073235</v>
      </c>
      <c r="M8" s="5">
        <f>SUMIFS(Imports_new!M$10:M$33,Imports_new!$A$10:$A$33,$A8)</f>
        <v>475527.73831073235</v>
      </c>
      <c r="N8" s="5">
        <f>SUMIFS(Imports_new!N$10:N$33,Imports_new!$A$10:$A$33,$A8)</f>
        <v>475527.73831073235</v>
      </c>
      <c r="O8" s="5">
        <f>SUMIFS(Imports_new!O$10:O$33,Imports_new!$A$10:$A$33,$A8)</f>
        <v>475527.73831073235</v>
      </c>
      <c r="P8" s="5">
        <f>SUMIFS(Imports_new!P$10:P$33,Imports_new!$A$10:$A$33,$A8)</f>
        <v>475527.73831073235</v>
      </c>
      <c r="Q8" s="5">
        <f>SUMIFS(Imports_new!Q$10:Q$33,Imports_new!$A$10:$A$33,$A8)</f>
        <v>475527.73831073235</v>
      </c>
      <c r="R8" s="5">
        <f>SUMIFS(Imports_new!R$10:R$33,Imports_new!$A$10:$A$33,$A8)</f>
        <v>475527.73831073235</v>
      </c>
      <c r="S8" s="5">
        <f>SUMIFS(Imports_new!S$10:S$33,Imports_new!$A$10:$A$33,$A8)</f>
        <v>475527.73831073235</v>
      </c>
      <c r="T8" s="5">
        <f>SUMIFS(Imports_new!T$10:T$33,Imports_new!$A$10:$A$33,$A8)</f>
        <v>475527.73831073235</v>
      </c>
      <c r="U8" s="5">
        <f>SUMIFS(Imports_new!U$10:U$33,Imports_new!$A$10:$A$33,$A8)</f>
        <v>475527.73831073235</v>
      </c>
      <c r="V8" s="5">
        <f>SUMIFS(Imports_new!V$10:V$33,Imports_new!$A$10:$A$33,$A8)</f>
        <v>475527.73831073235</v>
      </c>
      <c r="W8" s="5">
        <f>SUMIFS(Imports_new!W$10:W$33,Imports_new!$A$10:$A$33,$A8)</f>
        <v>475527.73831073235</v>
      </c>
      <c r="X8" s="5">
        <f>SUMIFS(Imports_new!X$10:X$33,Imports_new!$A$10:$A$33,$A8)</f>
        <v>475527.73831073235</v>
      </c>
      <c r="Y8" s="5">
        <f>SUMIFS(Imports_new!Y$10:Y$33,Imports_new!$A$10:$A$33,$A8)</f>
        <v>475527.73831073235</v>
      </c>
      <c r="Z8" s="5">
        <f>SUMIFS(Imports_new!Z$10:Z$33,Imports_new!$A$10:$A$33,$A8)</f>
        <v>475527.73831073235</v>
      </c>
      <c r="AA8" s="5">
        <f>SUMIFS(Imports_new!AA$10:AA$33,Imports_new!$A$10:$A$33,$A8)</f>
        <v>475527.73831073235</v>
      </c>
      <c r="AB8" s="5">
        <f>SUMIFS(Imports_new!AB$10:AB$33,Imports_new!$A$10:$A$33,$A8)</f>
        <v>475527.73831073235</v>
      </c>
      <c r="AC8" s="5">
        <f>SUMIFS(Imports_new!AC$10:AC$33,Imports_new!$A$10:$A$33,$A8)</f>
        <v>475527.73831073235</v>
      </c>
      <c r="AD8" s="5">
        <f>SUMIFS(Imports_new!AD$10:AD$33,Imports_new!$A$10:$A$33,$A8)</f>
        <v>475527.73831073235</v>
      </c>
      <c r="AE8" s="5">
        <f>SUMIFS(Imports_new!AE$10:AE$33,Imports_new!$A$10:$A$33,$A8)</f>
        <v>475527.73831073235</v>
      </c>
      <c r="AF8" s="5">
        <f>SUMIFS(Imports_new!AF$10:AF$33,Imports_new!$A$10:$A$33,$A8)</f>
        <v>475527.73831073235</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259412.78273574295</v>
      </c>
      <c r="C10" s="5">
        <f>SUMIFS(Imports_new!C$10:C$33,Imports_new!$A$10:$A$33,$A10)</f>
        <v>259412.78273574295</v>
      </c>
      <c r="D10" s="5">
        <f>SUMIFS(Imports_new!D$10:D$33,Imports_new!$A$10:$A$33,$A10)</f>
        <v>259412.78273574295</v>
      </c>
      <c r="E10" s="5">
        <f>SUMIFS(Imports_new!E$10:E$33,Imports_new!$A$10:$A$33,$A10)</f>
        <v>344034.15386189963</v>
      </c>
      <c r="F10" s="5">
        <f>SUMIFS(Imports_new!F$10:F$33,Imports_new!$A$10:$A$33,$A10)</f>
        <v>334246.82542092341</v>
      </c>
      <c r="G10" s="5">
        <f>SUMIFS(Imports_new!G$10:G$33,Imports_new!$A$10:$A$33,$A10)</f>
        <v>323158.07779400772</v>
      </c>
      <c r="H10" s="5">
        <f>SUMIFS(Imports_new!H$10:H$33,Imports_new!$A$10:$A$33,$A10)</f>
        <v>285523.15412530478</v>
      </c>
      <c r="I10" s="5">
        <f>SUMIFS(Imports_new!I$10:I$33,Imports_new!$A$10:$A$33,$A10)</f>
        <v>231375.42525516014</v>
      </c>
      <c r="J10" s="5">
        <f>SUMIFS(Imports_new!J$10:J$33,Imports_new!$A$10:$A$33,$A10)</f>
        <v>232319.32610169114</v>
      </c>
      <c r="K10" s="5">
        <f>SUMIFS(Imports_new!K$10:K$33,Imports_new!$A$10:$A$33,$A10)</f>
        <v>232093.70834223926</v>
      </c>
      <c r="L10" s="5">
        <f>SUMIFS(Imports_new!L$10:L$33,Imports_new!$A$10:$A$33,$A10)</f>
        <v>220107.75812166088</v>
      </c>
      <c r="M10" s="5">
        <f>SUMIFS(Imports_new!M$10:M$33,Imports_new!$A$10:$A$33,$A10)</f>
        <v>220107.75812166088</v>
      </c>
      <c r="N10" s="5">
        <f>SUMIFS(Imports_new!N$10:N$33,Imports_new!$A$10:$A$33,$A10)</f>
        <v>220107.75812166088</v>
      </c>
      <c r="O10" s="5">
        <f>SUMIFS(Imports_new!O$10:O$33,Imports_new!$A$10:$A$33,$A10)</f>
        <v>220107.75812166088</v>
      </c>
      <c r="P10" s="5">
        <f>SUMIFS(Imports_new!P$10:P$33,Imports_new!$A$10:$A$33,$A10)</f>
        <v>220107.75812166088</v>
      </c>
      <c r="Q10" s="5">
        <f>SUMIFS(Imports_new!Q$10:Q$33,Imports_new!$A$10:$A$33,$A10)</f>
        <v>220107.75812166088</v>
      </c>
      <c r="R10" s="5">
        <f>SUMIFS(Imports_new!R$10:R$33,Imports_new!$A$10:$A$33,$A10)</f>
        <v>220107.75812166088</v>
      </c>
      <c r="S10" s="5">
        <f>SUMIFS(Imports_new!S$10:S$33,Imports_new!$A$10:$A$33,$A10)</f>
        <v>220107.75812166088</v>
      </c>
      <c r="T10" s="5">
        <f>SUMIFS(Imports_new!T$10:T$33,Imports_new!$A$10:$A$33,$A10)</f>
        <v>220107.75812166088</v>
      </c>
      <c r="U10" s="5">
        <f>SUMIFS(Imports_new!U$10:U$33,Imports_new!$A$10:$A$33,$A10)</f>
        <v>220107.75812166088</v>
      </c>
      <c r="V10" s="5">
        <f>SUMIFS(Imports_new!V$10:V$33,Imports_new!$A$10:$A$33,$A10)</f>
        <v>220107.75812166088</v>
      </c>
      <c r="W10" s="5">
        <f>SUMIFS(Imports_new!W$10:W$33,Imports_new!$A$10:$A$33,$A10)</f>
        <v>220107.75812166088</v>
      </c>
      <c r="X10" s="5">
        <f>SUMIFS(Imports_new!X$10:X$33,Imports_new!$A$10:$A$33,$A10)</f>
        <v>220107.75812166088</v>
      </c>
      <c r="Y10" s="5">
        <f>SUMIFS(Imports_new!Y$10:Y$33,Imports_new!$A$10:$A$33,$A10)</f>
        <v>220107.75812166088</v>
      </c>
      <c r="Z10" s="5">
        <f>SUMIFS(Imports_new!Z$10:Z$33,Imports_new!$A$10:$A$33,$A10)</f>
        <v>220107.75812166088</v>
      </c>
      <c r="AA10" s="5">
        <f>SUMIFS(Imports_new!AA$10:AA$33,Imports_new!$A$10:$A$33,$A10)</f>
        <v>220107.75812166088</v>
      </c>
      <c r="AB10" s="5">
        <f>SUMIFS(Imports_new!AB$10:AB$33,Imports_new!$A$10:$A$33,$A10)</f>
        <v>220107.75812166088</v>
      </c>
      <c r="AC10" s="5">
        <f>SUMIFS(Imports_new!AC$10:AC$33,Imports_new!$A$10:$A$33,$A10)</f>
        <v>220107.75812166088</v>
      </c>
      <c r="AD10" s="5">
        <f>SUMIFS(Imports_new!AD$10:AD$33,Imports_new!$A$10:$A$33,$A10)</f>
        <v>220107.75812166088</v>
      </c>
      <c r="AE10" s="5">
        <f>SUMIFS(Imports_new!AE$10:AE$33,Imports_new!$A$10:$A$33,$A10)</f>
        <v>220107.75812166088</v>
      </c>
      <c r="AF10" s="5">
        <f>SUMIFS(Imports_new!AF$10:AF$33,Imports_new!$A$10:$A$33,$A10)</f>
        <v>220107.75812166088</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300741.31508915673</v>
      </c>
      <c r="C12" s="5">
        <f>SUMIFS(Imports_new!C$10:C$33,Imports_new!$A$10:$A$33,$A12)</f>
        <v>300741.31508915673</v>
      </c>
      <c r="D12" s="5">
        <f>SUMIFS(Imports_new!D$10:D$33,Imports_new!$A$10:$A$33,$A12)</f>
        <v>300741.31508915673</v>
      </c>
      <c r="E12" s="5">
        <f>SUMIFS(Imports_new!E$10:E$33,Imports_new!$A$10:$A$33,$A12)</f>
        <v>550714.22187188431</v>
      </c>
      <c r="F12" s="5">
        <f>SUMIFS(Imports_new!F$10:F$33,Imports_new!$A$10:$A$33,$A12)</f>
        <v>259386.53297800495</v>
      </c>
      <c r="G12" s="5">
        <f>SUMIFS(Imports_new!G$10:G$33,Imports_new!$A$10:$A$33,$A12)</f>
        <v>243377.74425242891</v>
      </c>
      <c r="H12" s="5">
        <f>SUMIFS(Imports_new!H$10:H$33,Imports_new!$A$10:$A$33,$A12)</f>
        <v>215864.39901071013</v>
      </c>
      <c r="I12" s="5">
        <f>SUMIFS(Imports_new!I$10:I$33,Imports_new!$A$10:$A$33,$A12)</f>
        <v>165296.9486770595</v>
      </c>
      <c r="J12" s="5">
        <f>SUMIFS(Imports_new!J$10:J$33,Imports_new!$A$10:$A$33,$A12)</f>
        <v>165527.90462984107</v>
      </c>
      <c r="K12" s="5">
        <f>SUMIFS(Imports_new!K$10:K$33,Imports_new!$A$10:$A$33,$A12)</f>
        <v>165793.63601514147</v>
      </c>
      <c r="L12" s="5">
        <f>SUMIFS(Imports_new!L$10:L$33,Imports_new!$A$10:$A$33,$A12)</f>
        <v>127050.03294244193</v>
      </c>
      <c r="M12" s="5">
        <f>SUMIFS(Imports_new!M$10:M$33,Imports_new!$A$10:$A$33,$A12)</f>
        <v>127050.03294244193</v>
      </c>
      <c r="N12" s="5">
        <f>SUMIFS(Imports_new!N$10:N$33,Imports_new!$A$10:$A$33,$A12)</f>
        <v>127050.03294244193</v>
      </c>
      <c r="O12" s="5">
        <f>SUMIFS(Imports_new!O$10:O$33,Imports_new!$A$10:$A$33,$A12)</f>
        <v>127050.03294244193</v>
      </c>
      <c r="P12" s="5">
        <f>SUMIFS(Imports_new!P$10:P$33,Imports_new!$A$10:$A$33,$A12)</f>
        <v>127050.03294244193</v>
      </c>
      <c r="Q12" s="5">
        <f>SUMIFS(Imports_new!Q$10:Q$33,Imports_new!$A$10:$A$33,$A12)</f>
        <v>127050.03294244193</v>
      </c>
      <c r="R12" s="5">
        <f>SUMIFS(Imports_new!R$10:R$33,Imports_new!$A$10:$A$33,$A12)</f>
        <v>127050.03294244193</v>
      </c>
      <c r="S12" s="5">
        <f>SUMIFS(Imports_new!S$10:S$33,Imports_new!$A$10:$A$33,$A12)</f>
        <v>127050.03294244193</v>
      </c>
      <c r="T12" s="5">
        <f>SUMIFS(Imports_new!T$10:T$33,Imports_new!$A$10:$A$33,$A12)</f>
        <v>127050.03294244193</v>
      </c>
      <c r="U12" s="5">
        <f>SUMIFS(Imports_new!U$10:U$33,Imports_new!$A$10:$A$33,$A12)</f>
        <v>127050.03294244193</v>
      </c>
      <c r="V12" s="5">
        <f>SUMIFS(Imports_new!V$10:V$33,Imports_new!$A$10:$A$33,$A12)</f>
        <v>127050.03294244193</v>
      </c>
      <c r="W12" s="5">
        <f>SUMIFS(Imports_new!W$10:W$33,Imports_new!$A$10:$A$33,$A12)</f>
        <v>127050.03294244193</v>
      </c>
      <c r="X12" s="5">
        <f>SUMIFS(Imports_new!X$10:X$33,Imports_new!$A$10:$A$33,$A12)</f>
        <v>127050.03294244193</v>
      </c>
      <c r="Y12" s="5">
        <f>SUMIFS(Imports_new!Y$10:Y$33,Imports_new!$A$10:$A$33,$A12)</f>
        <v>127050.03294244193</v>
      </c>
      <c r="Z12" s="5">
        <f>SUMIFS(Imports_new!Z$10:Z$33,Imports_new!$A$10:$A$33,$A12)</f>
        <v>127050.03294244193</v>
      </c>
      <c r="AA12" s="5">
        <f>SUMIFS(Imports_new!AA$10:AA$33,Imports_new!$A$10:$A$33,$A12)</f>
        <v>127050.03294244193</v>
      </c>
      <c r="AB12" s="5">
        <f>SUMIFS(Imports_new!AB$10:AB$33,Imports_new!$A$10:$A$33,$A12)</f>
        <v>127050.03294244193</v>
      </c>
      <c r="AC12" s="5">
        <f>SUMIFS(Imports_new!AC$10:AC$33,Imports_new!$A$10:$A$33,$A12)</f>
        <v>127050.03294244193</v>
      </c>
      <c r="AD12" s="5">
        <f>SUMIFS(Imports_new!AD$10:AD$33,Imports_new!$A$10:$A$33,$A12)</f>
        <v>127050.03294244193</v>
      </c>
      <c r="AE12" s="5">
        <f>SUMIFS(Imports_new!AE$10:AE$33,Imports_new!$A$10:$A$33,$A12)</f>
        <v>127050.03294244193</v>
      </c>
      <c r="AF12" s="5">
        <f>SUMIFS(Imports_new!AF$10:AF$33,Imports_new!$A$10:$A$33,$A12)</f>
        <v>127050.03294244193</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289836.77763761894</v>
      </c>
      <c r="F15" s="5">
        <f>SUMIFS(Imports_new!F$10:F$33,Imports_new!$A$10:$A$33,$A15)</f>
        <v>602067.57889236207</v>
      </c>
      <c r="G15" s="5">
        <f>SUMIFS(Imports_new!G$10:G$33,Imports_new!$A$10:$A$33,$A15)</f>
        <v>700812.93218534533</v>
      </c>
      <c r="H15" s="5">
        <f>SUMIFS(Imports_new!H$10:H$33,Imports_new!$A$10:$A$33,$A15)</f>
        <v>1157431.7532912889</v>
      </c>
      <c r="I15" s="5">
        <f>SUMIFS(Imports_new!I$10:I$33,Imports_new!$A$10:$A$33,$A15)</f>
        <v>1775420.5375212713</v>
      </c>
      <c r="J15" s="5">
        <f>SUMIFS(Imports_new!J$10:J$33,Imports_new!$A$10:$A$33,$A15)</f>
        <v>1925124.8323767674</v>
      </c>
      <c r="K15" s="5">
        <f>SUMIFS(Imports_new!K$10:K$33,Imports_new!$A$10:$A$33,$A15)</f>
        <v>1969712.5462036042</v>
      </c>
      <c r="L15" s="5">
        <f>SUMIFS(Imports_new!L$10:L$33,Imports_new!$A$10:$A$33,$A15)</f>
        <v>2477514.9434762751</v>
      </c>
      <c r="M15" s="5">
        <f>SUMIFS(Imports_new!M$10:M$33,Imports_new!$A$10:$A$33,$A15)</f>
        <v>2477514.9434762751</v>
      </c>
      <c r="N15" s="5">
        <f>SUMIFS(Imports_new!N$10:N$33,Imports_new!$A$10:$A$33,$A15)</f>
        <v>2477514.9434762751</v>
      </c>
      <c r="O15" s="5">
        <f>SUMIFS(Imports_new!O$10:O$33,Imports_new!$A$10:$A$33,$A15)</f>
        <v>2477514.9434762751</v>
      </c>
      <c r="P15" s="5">
        <f>SUMIFS(Imports_new!P$10:P$33,Imports_new!$A$10:$A$33,$A15)</f>
        <v>2477514.9434762751</v>
      </c>
      <c r="Q15" s="5">
        <f>SUMIFS(Imports_new!Q$10:Q$33,Imports_new!$A$10:$A$33,$A15)</f>
        <v>2477514.9434762751</v>
      </c>
      <c r="R15" s="5">
        <f>SUMIFS(Imports_new!R$10:R$33,Imports_new!$A$10:$A$33,$A15)</f>
        <v>2477514.9434762751</v>
      </c>
      <c r="S15" s="5">
        <f>SUMIFS(Imports_new!S$10:S$33,Imports_new!$A$10:$A$33,$A15)</f>
        <v>2477514.9434762751</v>
      </c>
      <c r="T15" s="5">
        <f>SUMIFS(Imports_new!T$10:T$33,Imports_new!$A$10:$A$33,$A15)</f>
        <v>2477514.9434762751</v>
      </c>
      <c r="U15" s="5">
        <f>SUMIFS(Imports_new!U$10:U$33,Imports_new!$A$10:$A$33,$A15)</f>
        <v>2477514.9434762751</v>
      </c>
      <c r="V15" s="5">
        <f>SUMIFS(Imports_new!V$10:V$33,Imports_new!$A$10:$A$33,$A15)</f>
        <v>2477514.9434762751</v>
      </c>
      <c r="W15" s="5">
        <f>SUMIFS(Imports_new!W$10:W$33,Imports_new!$A$10:$A$33,$A15)</f>
        <v>2477514.9434762751</v>
      </c>
      <c r="X15" s="5">
        <f>SUMIFS(Imports_new!X$10:X$33,Imports_new!$A$10:$A$33,$A15)</f>
        <v>2477514.9434762751</v>
      </c>
      <c r="Y15" s="5">
        <f>SUMIFS(Imports_new!Y$10:Y$33,Imports_new!$A$10:$A$33,$A15)</f>
        <v>2477514.9434762751</v>
      </c>
      <c r="Z15" s="5">
        <f>SUMIFS(Imports_new!Z$10:Z$33,Imports_new!$A$10:$A$33,$A15)</f>
        <v>2477514.9434762751</v>
      </c>
      <c r="AA15" s="5">
        <f>SUMIFS(Imports_new!AA$10:AA$33,Imports_new!$A$10:$A$33,$A15)</f>
        <v>2477514.9434762751</v>
      </c>
      <c r="AB15" s="5">
        <f>SUMIFS(Imports_new!AB$10:AB$33,Imports_new!$A$10:$A$33,$A15)</f>
        <v>2477514.9434762751</v>
      </c>
      <c r="AC15" s="5">
        <f>SUMIFS(Imports_new!AC$10:AC$33,Imports_new!$A$10:$A$33,$A15)</f>
        <v>2477514.9434762751</v>
      </c>
      <c r="AD15" s="5">
        <f>SUMIFS(Imports_new!AD$10:AD$33,Imports_new!$A$10:$A$33,$A15)</f>
        <v>2477514.9434762751</v>
      </c>
      <c r="AE15" s="5">
        <f>SUMIFS(Imports_new!AE$10:AE$33,Imports_new!$A$10:$A$33,$A15)</f>
        <v>2477514.9434762751</v>
      </c>
      <c r="AF15" s="5">
        <f>SUMIFS(Imports_new!AF$10:AF$33,Imports_new!$A$10:$A$33,$A15)</f>
        <v>2477514.9434762751</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13843795</v>
      </c>
      <c r="C2">
        <f>exports!E2</f>
        <v>13843795</v>
      </c>
      <c r="D2">
        <f>exports!F2</f>
        <v>13843795</v>
      </c>
      <c r="E2">
        <f>exports!G2</f>
        <v>13843795</v>
      </c>
      <c r="F2">
        <f>exports!H2</f>
        <v>13843795</v>
      </c>
      <c r="G2">
        <f>exports!I2</f>
        <v>13843795</v>
      </c>
      <c r="H2">
        <f>exports!J2</f>
        <v>13843795</v>
      </c>
      <c r="I2">
        <f>exports!K2</f>
        <v>13843795</v>
      </c>
      <c r="J2">
        <f>exports!L2</f>
        <v>13843795</v>
      </c>
      <c r="K2">
        <f>exports!M2</f>
        <v>13843795</v>
      </c>
      <c r="L2">
        <f>exports!N2</f>
        <v>13843795</v>
      </c>
      <c r="M2">
        <f>exports!O2</f>
        <v>13843795</v>
      </c>
      <c r="N2">
        <f>exports!P2</f>
        <v>13843795</v>
      </c>
      <c r="O2">
        <f>exports!Q2</f>
        <v>13843795</v>
      </c>
      <c r="P2">
        <f>exports!R2</f>
        <v>13843795</v>
      </c>
      <c r="Q2">
        <f>exports!S2</f>
        <v>13843795</v>
      </c>
      <c r="R2">
        <f>exports!T2</f>
        <v>13843795</v>
      </c>
      <c r="S2">
        <f>exports!U2</f>
        <v>13843795</v>
      </c>
      <c r="T2">
        <f>exports!V2</f>
        <v>13843795</v>
      </c>
      <c r="U2">
        <f>exports!W2</f>
        <v>13843795</v>
      </c>
      <c r="V2">
        <f>exports!X2</f>
        <v>13843795</v>
      </c>
      <c r="W2">
        <f>exports!Y2</f>
        <v>13843795</v>
      </c>
      <c r="X2">
        <f>exports!Z2</f>
        <v>13843795</v>
      </c>
      <c r="Y2">
        <f>exports!AA2</f>
        <v>13843795</v>
      </c>
      <c r="Z2">
        <f>exports!AB2</f>
        <v>13843795</v>
      </c>
      <c r="AA2">
        <f>exports!AC2</f>
        <v>13843795</v>
      </c>
      <c r="AB2">
        <f>exports!AD2</f>
        <v>13843795</v>
      </c>
      <c r="AC2">
        <f>exports!AE2</f>
        <v>13843795</v>
      </c>
      <c r="AD2">
        <f>exports!AF2</f>
        <v>13843795</v>
      </c>
      <c r="AE2">
        <f>exports!AG2</f>
        <v>13843795</v>
      </c>
      <c r="AF2">
        <f>exports!AH2</f>
        <v>13843795</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83.236114128570776</v>
      </c>
      <c r="C2" s="12">
        <f>SUMIFS('State Generation Costs Calcs'!C105:C155,'State Generation Costs Calcs'!$A$105:$A$155,About!$B$2)*About!$A$67</f>
        <v>81.612939102575979</v>
      </c>
      <c r="D2" s="12">
        <f>SUMIFS('State Generation Costs Calcs'!D105:D155,'State Generation Costs Calcs'!$A$105:$A$155,About!$B$2)*About!$A$67</f>
        <v>80.096906421379188</v>
      </c>
      <c r="E2" s="12">
        <f>SUMIFS('State Generation Costs Calcs'!E105:E155,'State Generation Costs Calcs'!$A$105:$A$155,About!$B$2)*About!$A$67</f>
        <v>78.850171587484368</v>
      </c>
      <c r="F2" s="12">
        <f>SUMIFS('State Generation Costs Calcs'!F105:F155,'State Generation Costs Calcs'!$A$105:$A$155,About!$B$2)*About!$A$67</f>
        <v>78.507997815485624</v>
      </c>
      <c r="G2" s="12">
        <f>SUMIFS('State Generation Costs Calcs'!G105:G155,'State Generation Costs Calcs'!$A$105:$A$155,About!$B$2)*About!$A$67</f>
        <v>78.615938334722159</v>
      </c>
      <c r="H2" s="12">
        <f>SUMIFS('State Generation Costs Calcs'!H105:H155,'State Generation Costs Calcs'!$A$105:$A$155,About!$B$2)*About!$A$67</f>
        <v>79.362300938858752</v>
      </c>
      <c r="I2" s="12">
        <f>SUMIFS('State Generation Costs Calcs'!I105:I155,'State Generation Costs Calcs'!$A$105:$A$155,About!$B$2)*About!$A$67</f>
        <v>80.038095568276603</v>
      </c>
      <c r="J2" s="12">
        <f>SUMIFS('State Generation Costs Calcs'!J105:J155,'State Generation Costs Calcs'!$A$105:$A$155,About!$B$2)*About!$A$67</f>
        <v>79.67916280290126</v>
      </c>
      <c r="K2" s="12">
        <f>SUMIFS('State Generation Costs Calcs'!K105:K155,'State Generation Costs Calcs'!$A$105:$A$155,About!$B$2)*About!$A$67</f>
        <v>78.632114139948143</v>
      </c>
      <c r="L2" s="12">
        <f>SUMIFS('State Generation Costs Calcs'!L105:L155,'State Generation Costs Calcs'!$A$105:$A$155,About!$B$2)*About!$A$67</f>
        <v>77.430237541092865</v>
      </c>
      <c r="M2" s="12">
        <f>SUMIFS('State Generation Costs Calcs'!M105:M155,'State Generation Costs Calcs'!$A$105:$A$155,About!$B$2)*About!$A$67</f>
        <v>76.375144480431942</v>
      </c>
      <c r="N2" s="12">
        <f>SUMIFS('State Generation Costs Calcs'!N105:N155,'State Generation Costs Calcs'!$A$105:$A$155,About!$B$2)*About!$A$67</f>
        <v>75.258043240370654</v>
      </c>
      <c r="O2" s="12">
        <f>SUMIFS('State Generation Costs Calcs'!O105:O155,'State Generation Costs Calcs'!$A$105:$A$155,About!$B$2)*About!$A$67</f>
        <v>74.669226552169917</v>
      </c>
      <c r="P2" s="12">
        <f>SUMIFS('State Generation Costs Calcs'!P105:P155,'State Generation Costs Calcs'!$A$105:$A$155,About!$B$2)*About!$A$67</f>
        <v>74.522731732427076</v>
      </c>
      <c r="Q2" s="12">
        <f>SUMIFS('State Generation Costs Calcs'!Q105:Q155,'State Generation Costs Calcs'!$A$105:$A$155,About!$B$2)*About!$A$67</f>
        <v>73.849330096948179</v>
      </c>
      <c r="R2" s="12">
        <f>SUMIFS('State Generation Costs Calcs'!R105:R155,'State Generation Costs Calcs'!$A$105:$A$155,About!$B$2)*About!$A$67</f>
        <v>73.03280657462588</v>
      </c>
      <c r="S2" s="12">
        <f>SUMIFS('State Generation Costs Calcs'!S105:S155,'State Generation Costs Calcs'!$A$105:$A$155,About!$B$2)*About!$A$67</f>
        <v>72.452326595691176</v>
      </c>
      <c r="T2" s="12">
        <f>SUMIFS('State Generation Costs Calcs'!T105:T155,'State Generation Costs Calcs'!$A$105:$A$155,About!$B$2)*About!$A$67</f>
        <v>72.212170108130181</v>
      </c>
      <c r="U2" s="12">
        <f>SUMIFS('State Generation Costs Calcs'!U105:U155,'State Generation Costs Calcs'!$A$105:$A$155,About!$B$2)*About!$A$67</f>
        <v>72.01312855497892</v>
      </c>
      <c r="V2" s="12">
        <f>SUMIFS('State Generation Costs Calcs'!V105:V155,'State Generation Costs Calcs'!$A$105:$A$155,About!$B$2)*About!$A$67</f>
        <v>71.253883060379394</v>
      </c>
      <c r="W2" s="12">
        <f>SUMIFS('State Generation Costs Calcs'!W105:W155,'State Generation Costs Calcs'!$A$105:$A$155,About!$B$2)*About!$A$67</f>
        <v>70.557881090044035</v>
      </c>
      <c r="X2" s="12">
        <f>SUMIFS('State Generation Costs Calcs'!X105:X155,'State Generation Costs Calcs'!$A$105:$A$155,About!$B$2)*About!$A$67</f>
        <v>70.163402745282553</v>
      </c>
      <c r="Y2" s="12">
        <f>SUMIFS('State Generation Costs Calcs'!Y105:Y155,'State Generation Costs Calcs'!$A$105:$A$155,About!$B$2)*About!$A$67</f>
        <v>69.720482214863083</v>
      </c>
      <c r="Z2" s="12">
        <f>SUMIFS('State Generation Costs Calcs'!Z105:Z155,'State Generation Costs Calcs'!$A$105:$A$155,About!$B$2)*About!$A$67</f>
        <v>69.46196333256394</v>
      </c>
      <c r="AA2" s="12">
        <f>SUMIFS('State Generation Costs Calcs'!AA105:AA155,'State Generation Costs Calcs'!$A$105:$A$155,About!$B$2)*About!$A$67</f>
        <v>69.276343899793233</v>
      </c>
      <c r="AB2" s="12">
        <f>SUMIFS('State Generation Costs Calcs'!AB105:AB155,'State Generation Costs Calcs'!$A$105:$A$155,About!$B$2)*About!$A$67</f>
        <v>68.996353397777682</v>
      </c>
      <c r="AC2" s="12">
        <f>SUMIFS('State Generation Costs Calcs'!AC105:AC155,'State Generation Costs Calcs'!$A$105:$A$155,About!$B$2)*About!$A$67</f>
        <v>69.003465626658226</v>
      </c>
      <c r="AD2" s="12">
        <f>SUMIFS('State Generation Costs Calcs'!AD105:AD155,'State Generation Costs Calcs'!$A$105:$A$155,About!$B$2)*About!$A$67</f>
        <v>69.072145716596296</v>
      </c>
      <c r="AE2" s="12">
        <f>SUMIFS('State Generation Costs Calcs'!AE105:AE155,'State Generation Costs Calcs'!$A$105:$A$155,About!$B$2)*About!$A$67</f>
        <v>68.990487210370787</v>
      </c>
      <c r="AF2" s="12">
        <f>SUMIFS('State Generation Costs Calcs'!AF105:AF155,'State Generation Costs Calcs'!$A$105:$A$155,About!$B$2)*About!$A$67</f>
        <v>68.952003488037576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83.236114128570776</v>
      </c>
      <c r="C2" s="12">
        <f>SUMIFS('State Generation Costs Calcs'!C105:C155,'State Generation Costs Calcs'!$A$105:$A$155,About!$B$2)*About!$A$67</f>
        <v>81.612939102575979</v>
      </c>
      <c r="D2" s="12">
        <f>SUMIFS('State Generation Costs Calcs'!D105:D155,'State Generation Costs Calcs'!$A$105:$A$155,About!$B$2)*About!$A$67</f>
        <v>80.096906421379188</v>
      </c>
      <c r="E2" s="12">
        <f>SUMIFS('State Generation Costs Calcs'!E105:E155,'State Generation Costs Calcs'!$A$105:$A$155,About!$B$2)*About!$A$67</f>
        <v>78.850171587484368</v>
      </c>
      <c r="F2" s="12">
        <f>SUMIFS('State Generation Costs Calcs'!F105:F155,'State Generation Costs Calcs'!$A$105:$A$155,About!$B$2)*About!$A$67</f>
        <v>78.507997815485624</v>
      </c>
      <c r="G2" s="12">
        <f>SUMIFS('State Generation Costs Calcs'!G105:G155,'State Generation Costs Calcs'!$A$105:$A$155,About!$B$2)*About!$A$67</f>
        <v>78.615938334722159</v>
      </c>
      <c r="H2" s="12">
        <f>SUMIFS('State Generation Costs Calcs'!H105:H155,'State Generation Costs Calcs'!$A$105:$A$155,About!$B$2)*About!$A$67</f>
        <v>79.362300938858752</v>
      </c>
      <c r="I2" s="12">
        <f>SUMIFS('State Generation Costs Calcs'!I105:I155,'State Generation Costs Calcs'!$A$105:$A$155,About!$B$2)*About!$A$67</f>
        <v>80.038095568276603</v>
      </c>
      <c r="J2" s="12">
        <f>SUMIFS('State Generation Costs Calcs'!J105:J155,'State Generation Costs Calcs'!$A$105:$A$155,About!$B$2)*About!$A$67</f>
        <v>79.67916280290126</v>
      </c>
      <c r="K2" s="12">
        <f>SUMIFS('State Generation Costs Calcs'!K105:K155,'State Generation Costs Calcs'!$A$105:$A$155,About!$B$2)*About!$A$67</f>
        <v>78.632114139948143</v>
      </c>
      <c r="L2" s="12">
        <f>SUMIFS('State Generation Costs Calcs'!L105:L155,'State Generation Costs Calcs'!$A$105:$A$155,About!$B$2)*About!$A$67</f>
        <v>77.430237541092865</v>
      </c>
      <c r="M2" s="12">
        <f>SUMIFS('State Generation Costs Calcs'!M105:M155,'State Generation Costs Calcs'!$A$105:$A$155,About!$B$2)*About!$A$67</f>
        <v>76.375144480431942</v>
      </c>
      <c r="N2" s="12">
        <f>SUMIFS('State Generation Costs Calcs'!N105:N155,'State Generation Costs Calcs'!$A$105:$A$155,About!$B$2)*About!$A$67</f>
        <v>75.258043240370654</v>
      </c>
      <c r="O2" s="12">
        <f>SUMIFS('State Generation Costs Calcs'!O105:O155,'State Generation Costs Calcs'!$A$105:$A$155,About!$B$2)*About!$A$67</f>
        <v>74.669226552169917</v>
      </c>
      <c r="P2" s="12">
        <f>SUMIFS('State Generation Costs Calcs'!P105:P155,'State Generation Costs Calcs'!$A$105:$A$155,About!$B$2)*About!$A$67</f>
        <v>74.522731732427076</v>
      </c>
      <c r="Q2" s="12">
        <f>SUMIFS('State Generation Costs Calcs'!Q105:Q155,'State Generation Costs Calcs'!$A$105:$A$155,About!$B$2)*About!$A$67</f>
        <v>73.849330096948179</v>
      </c>
      <c r="R2" s="12">
        <f>SUMIFS('State Generation Costs Calcs'!R105:R155,'State Generation Costs Calcs'!$A$105:$A$155,About!$B$2)*About!$A$67</f>
        <v>73.03280657462588</v>
      </c>
      <c r="S2" s="12">
        <f>SUMIFS('State Generation Costs Calcs'!S105:S155,'State Generation Costs Calcs'!$A$105:$A$155,About!$B$2)*About!$A$67</f>
        <v>72.452326595691176</v>
      </c>
      <c r="T2" s="12">
        <f>SUMIFS('State Generation Costs Calcs'!T105:T155,'State Generation Costs Calcs'!$A$105:$A$155,About!$B$2)*About!$A$67</f>
        <v>72.212170108130181</v>
      </c>
      <c r="U2" s="12">
        <f>SUMIFS('State Generation Costs Calcs'!U105:U155,'State Generation Costs Calcs'!$A$105:$A$155,About!$B$2)*About!$A$67</f>
        <v>72.01312855497892</v>
      </c>
      <c r="V2" s="12">
        <f>SUMIFS('State Generation Costs Calcs'!V105:V155,'State Generation Costs Calcs'!$A$105:$A$155,About!$B$2)*About!$A$67</f>
        <v>71.253883060379394</v>
      </c>
      <c r="W2" s="12">
        <f>SUMIFS('State Generation Costs Calcs'!W105:W155,'State Generation Costs Calcs'!$A$105:$A$155,About!$B$2)*About!$A$67</f>
        <v>70.557881090044035</v>
      </c>
      <c r="X2" s="12">
        <f>SUMIFS('State Generation Costs Calcs'!X105:X155,'State Generation Costs Calcs'!$A$105:$A$155,About!$B$2)*About!$A$67</f>
        <v>70.163402745282553</v>
      </c>
      <c r="Y2" s="12">
        <f>SUMIFS('State Generation Costs Calcs'!Y105:Y155,'State Generation Costs Calcs'!$A$105:$A$155,About!$B$2)*About!$A$67</f>
        <v>69.720482214863083</v>
      </c>
      <c r="Z2" s="12">
        <f>SUMIFS('State Generation Costs Calcs'!Z105:Z155,'State Generation Costs Calcs'!$A$105:$A$155,About!$B$2)*About!$A$67</f>
        <v>69.46196333256394</v>
      </c>
      <c r="AA2" s="12">
        <f>SUMIFS('State Generation Costs Calcs'!AA105:AA155,'State Generation Costs Calcs'!$A$105:$A$155,About!$B$2)*About!$A$67</f>
        <v>69.276343899793233</v>
      </c>
      <c r="AB2" s="12">
        <f>SUMIFS('State Generation Costs Calcs'!AB105:AB155,'State Generation Costs Calcs'!$A$105:$A$155,About!$B$2)*About!$A$67</f>
        <v>68.996353397777682</v>
      </c>
      <c r="AC2" s="12">
        <f>SUMIFS('State Generation Costs Calcs'!AC105:AC155,'State Generation Costs Calcs'!$A$105:$A$155,About!$B$2)*About!$A$67</f>
        <v>69.003465626658226</v>
      </c>
      <c r="AD2" s="12">
        <f>SUMIFS('State Generation Costs Calcs'!AD105:AD155,'State Generation Costs Calcs'!$A$105:$A$155,About!$B$2)*About!$A$67</f>
        <v>69.072145716596296</v>
      </c>
      <c r="AE2" s="12">
        <f>SUMIFS('State Generation Costs Calcs'!AE105:AE155,'State Generation Costs Calcs'!$A$105:$A$155,About!$B$2)*About!$A$67</f>
        <v>68.990487210370787</v>
      </c>
      <c r="AF2" s="12">
        <f>SUMIFS('State Generation Costs Calcs'!AF105:AF155,'State Generation Costs Calcs'!$A$105:$A$155,About!$B$2)*About!$A$67</f>
        <v>68.952003488037576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2024-01-09T21:48:52Z</dcterms:modified>
</cp:coreProperties>
</file>