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92EAB06C-0A03-4A68-A6FF-6A1A11DA9A24}"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2" i="23" s="1"/>
  <c r="J32" i="23" s="1"/>
  <c r="K32"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<sst xmlns="http://schemas.openxmlformats.org/spreadsheetml/2006/main" count="42870" uniqueCount="4487">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</sst>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4058</v>
      </c>
      <c r="C1" s="380">
        <v>46286</v>
      </c>
      <c r="G1" s="381" t="s">
        <v>3999</v>
      </c>
      <c r="H1" s="381" t="s">
        <v>4000</v>
      </c>
    </row>
    <row r="2" spans="1:8" x14ac:dyDescent="0.45">
      <c r="B2" t="str">
        <f>_xlfn.XLOOKUP(B1,H:H,G:G,0,0,1)</f>
        <v>NH</v>
      </c>
      <c r="C2" t="str">
        <f>_xlfn.XLOOKUP(B2,G:G, H:H, 0,0,1)</f>
        <v>New Hampshire</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16.684460000000001</v>
      </c>
      <c r="E2" s="437">
        <f>SUMIFS('frozen policy trendline'!E:E,'frozen policy trendline'!$A:$A,About!$B$2)-SUMIFS('frozen policy trendline'!E:E,'frozen policy trendline'!$A:$A,About!$B$2,'frozen policy trendline'!$B:$B,"Output Total CO2e Emissions by Sector[LULUCF sector]")</f>
        <v>16.880790000000001</v>
      </c>
      <c r="F2" s="437">
        <f>SUMIFS('frozen policy trendline'!F:F,'frozen policy trendline'!$A:$A,About!$B$2)-SUMIFS('frozen policy trendline'!F:F,'frozen policy trendline'!$A:$A,About!$B$2,'frozen policy trendline'!$B:$B,"Output Total CO2e Emissions by Sector[LULUCF sector]")</f>
        <v>15.85848</v>
      </c>
      <c r="G2" s="437">
        <f>SUMIFS('frozen policy trendline'!G:G,'frozen policy trendline'!$A:$A,About!$B$2)-SUMIFS('frozen policy trendline'!G:G,'frozen policy trendline'!$A:$A,About!$B$2,'frozen policy trendline'!$B:$B,"Output Total CO2e Emissions by Sector[LULUCF sector]")</f>
        <v>15.170229999999997</v>
      </c>
      <c r="H2" s="437">
        <f>SUMIFS('frozen policy trendline'!H:H,'frozen policy trendline'!$A:$A,About!$B$2)-SUMIFS('frozen policy trendline'!H:H,'frozen policy trendline'!$A:$A,About!$B$2,'frozen policy trendline'!$B:$B,"Output Total CO2e Emissions by Sector[LULUCF sector]")</f>
        <v>14.433630000000001</v>
      </c>
      <c r="I2" s="437">
        <f>SUMIFS('frozen policy trendline'!I:I,'frozen policy trendline'!$A:$A,About!$B$2)-SUMIFS('frozen policy trendline'!I:I,'frozen policy trendline'!$A:$A,About!$B$2,'frozen policy trendline'!$B:$B,"Output Total CO2e Emissions by Sector[LULUCF sector]")</f>
        <v>13.563894000000001</v>
      </c>
      <c r="J2" s="437">
        <f>SUMIFS('frozen policy trendline'!J:J,'frozen policy trendline'!$A:$A,About!$B$2)-SUMIFS('frozen policy trendline'!J:J,'frozen policy trendline'!$A:$A,About!$B$2,'frozen policy trendline'!$B:$B,"Output Total CO2e Emissions by Sector[LULUCF sector]")</f>
        <v>12.985939000000002</v>
      </c>
      <c r="K2" s="437">
        <f>SUMIFS('frozen policy trendline'!K:K,'frozen policy trendline'!$A:$A,About!$B$2)-SUMIFS('frozen policy trendline'!K:K,'frozen policy trendline'!$A:$A,About!$B$2,'frozen policy trendline'!$B:$B,"Output Total CO2e Emissions by Sector[LULUCF sector]")</f>
        <v>12.691479999999999</v>
      </c>
      <c r="L2" s="437">
        <f>SUMIFS('frozen policy trendline'!L:L,'frozen policy trendline'!$A:$A,About!$B$2)-SUMIFS('frozen policy trendline'!L:L,'frozen policy trendline'!$A:$A,About!$B$2,'frozen policy trendline'!$B:$B,"Output Total CO2e Emissions by Sector[LULUCF sector]")</f>
        <v>12.493142000000001</v>
      </c>
      <c r="M2" s="437">
        <f>SUMIFS('frozen policy trendline'!M:M,'frozen policy trendline'!$A:$A,About!$B$2)-SUMIFS('frozen policy trendline'!M:M,'frozen policy trendline'!$A:$A,About!$B$2,'frozen policy trendline'!$B:$B,"Output Total CO2e Emissions by Sector[LULUCF sector]")</f>
        <v>12.244629999999999</v>
      </c>
      <c r="N2" s="437">
        <f>SUMIFS('frozen policy trendline'!N:N,'frozen policy trendline'!$A:$A,About!$B$2)-SUMIFS('frozen policy trendline'!N:N,'frozen policy trendline'!$A:$A,About!$B$2,'frozen policy trendline'!$B:$B,"Output Total CO2e Emissions by Sector[LULUCF sector]")</f>
        <v>12.040559</v>
      </c>
      <c r="O2" s="437">
        <f>SUMIFS('frozen policy trendline'!O:O,'frozen policy trendline'!$A:$A,About!$B$2)-SUMIFS('frozen policy trendline'!O:O,'frozen policy trendline'!$A:$A,About!$B$2,'frozen policy trendline'!$B:$B,"Output Total CO2e Emissions by Sector[LULUCF sector]")</f>
        <v>11.820444</v>
      </c>
      <c r="P2" s="437">
        <f>SUMIFS('frozen policy trendline'!P:P,'frozen policy trendline'!$A:$A,About!$B$2)-SUMIFS('frozen policy trendline'!P:P,'frozen policy trendline'!$A:$A,About!$B$2,'frozen policy trendline'!$B:$B,"Output Total CO2e Emissions by Sector[LULUCF sector]")</f>
        <v>12.978669999999999</v>
      </c>
      <c r="Q2" s="437">
        <f>SUMIFS('frozen policy trendline'!Q:Q,'frozen policy trendline'!$A:$A,About!$B$2)-SUMIFS('frozen policy trendline'!Q:Q,'frozen policy trendline'!$A:$A,About!$B$2,'frozen policy trendline'!$B:$B,"Output Total CO2e Emissions by Sector[LULUCF sector]")</f>
        <v>12.004330000000001</v>
      </c>
      <c r="R2" s="437">
        <f>SUMIFS('frozen policy trendline'!R:R,'frozen policy trendline'!$A:$A,About!$B$2)-SUMIFS('frozen policy trendline'!R:R,'frozen policy trendline'!$A:$A,About!$B$2,'frozen policy trendline'!$B:$B,"Output Total CO2e Emissions by Sector[LULUCF sector]")</f>
        <v>11.401510000000002</v>
      </c>
      <c r="S2" s="437">
        <f>SUMIFS('frozen policy trendline'!S:S,'frozen policy trendline'!$A:$A,About!$B$2)-SUMIFS('frozen policy trendline'!S:S,'frozen policy trendline'!$A:$A,About!$B$2,'frozen policy trendline'!$B:$B,"Output Total CO2e Emissions by Sector[LULUCF sector]")</f>
        <v>11.086210000000001</v>
      </c>
      <c r="T2" s="437">
        <f>SUMIFS('frozen policy trendline'!T:T,'frozen policy trendline'!$A:$A,About!$B$2)-SUMIFS('frozen policy trendline'!T:T,'frozen policy trendline'!$A:$A,About!$B$2,'frozen policy trendline'!$B:$B,"Output Total CO2e Emissions by Sector[LULUCF sector]")</f>
        <v>10.92154</v>
      </c>
      <c r="U2" s="437">
        <f>SUMIFS('frozen policy trendline'!U:U,'frozen policy trendline'!$A:$A,About!$B$2)-SUMIFS('frozen policy trendline'!U:U,'frozen policy trendline'!$A:$A,About!$B$2,'frozen policy trendline'!$B:$B,"Output Total CO2e Emissions by Sector[LULUCF sector]")</f>
        <v>10.74634</v>
      </c>
      <c r="V2" s="437">
        <f>SUMIFS('frozen policy trendline'!V:V,'frozen policy trendline'!$A:$A,About!$B$2)-SUMIFS('frozen policy trendline'!V:V,'frozen policy trendline'!$A:$A,About!$B$2,'frozen policy trendline'!$B:$B,"Output Total CO2e Emissions by Sector[LULUCF sector]")</f>
        <v>10.53586</v>
      </c>
      <c r="W2" s="437">
        <f>SUMIFS('frozen policy trendline'!W:W,'frozen policy trendline'!$A:$A,About!$B$2)-SUMIFS('frozen policy trendline'!W:W,'frozen policy trendline'!$A:$A,About!$B$2,'frozen policy trendline'!$B:$B,"Output Total CO2e Emissions by Sector[LULUCF sector]")</f>
        <v>10.40668</v>
      </c>
      <c r="X2" s="437">
        <f>SUMIFS('frozen policy trendline'!X:X,'frozen policy trendline'!$A:$A,About!$B$2)-SUMIFS('frozen policy trendline'!X:X,'frozen policy trendline'!$A:$A,About!$B$2,'frozen policy trendline'!$B:$B,"Output Total CO2e Emissions by Sector[LULUCF sector]")</f>
        <v>10.28651</v>
      </c>
      <c r="Y2" s="437">
        <f>SUMIFS('frozen policy trendline'!Y:Y,'frozen policy trendline'!$A:$A,About!$B$2)-SUMIFS('frozen policy trendline'!Y:Y,'frozen policy trendline'!$A:$A,About!$B$2,'frozen policy trendline'!$B:$B,"Output Total CO2e Emissions by Sector[LULUCF sector]")</f>
        <v>10.041679999999999</v>
      </c>
      <c r="Z2" s="437">
        <f>SUMIFS('frozen policy trendline'!Z:Z,'frozen policy trendline'!$A:$A,About!$B$2)-SUMIFS('frozen policy trendline'!Z:Z,'frozen policy trendline'!$A:$A,About!$B$2,'frozen policy trendline'!$B:$B,"Output Total CO2e Emissions by Sector[LULUCF sector]")</f>
        <v>9.9725199999999994</v>
      </c>
      <c r="AA2" s="437">
        <f>SUMIFS('frozen policy trendline'!AA:AA,'frozen policy trendline'!$A:$A,About!$B$2)-SUMIFS('frozen policy trendline'!AA:AA,'frozen policy trendline'!$A:$A,About!$B$2,'frozen policy trendline'!$B:$B,"Output Total CO2e Emissions by Sector[LULUCF sector]")</f>
        <v>9.9153599999999997</v>
      </c>
      <c r="AB2" s="437">
        <f>SUMIFS('frozen policy trendline'!AB:AB,'frozen policy trendline'!$A:$A,About!$B$2)-SUMIFS('frozen policy trendline'!AB:AB,'frozen policy trendline'!$A:$A,About!$B$2,'frozen policy trendline'!$B:$B,"Output Total CO2e Emissions by Sector[LULUCF sector]")</f>
        <v>9.8846500000000006</v>
      </c>
      <c r="AC2" s="437">
        <f>SUMIFS('frozen policy trendline'!AC:AC,'frozen policy trendline'!$A:$A,About!$B$2)-SUMIFS('frozen policy trendline'!AC:AC,'frozen policy trendline'!$A:$A,About!$B$2,'frozen policy trendline'!$B:$B,"Output Total CO2e Emissions by Sector[LULUCF sector]")</f>
        <v>9.8294999999999995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15</v>
      </c>
      <c r="H32" s="393" t="s">
        <v>4145</v>
      </c>
      <c r="I32" s="403">
        <v>2050</v>
      </c>
      <c r="J32">
        <f>IF($E32="","",(1-$E32)*$G32)</f>
        <v>2.9999999999999991</v>
      </c>
      <c r="K32">
        <f t="shared" si="1"/>
        <v>2.9999999999999991</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NH</v>
      </c>
      <c r="C1" s="409">
        <f>SUM(C4:C87)</f>
        <v>14.9737893432011</v>
      </c>
      <c r="D1" s="409">
        <f t="shared" ref="D1:AG1" si="0">SUM(D4:D87)</f>
        <v>14.625443613641201</v>
      </c>
      <c r="E1" s="409">
        <f t="shared" si="0"/>
        <v>14.650881884452701</v>
      </c>
      <c r="F1" s="409">
        <f t="shared" si="0"/>
        <v>14.966802739655495</v>
      </c>
      <c r="G1" s="409">
        <f t="shared" si="0"/>
        <v>15.046498691799496</v>
      </c>
      <c r="H1" s="409">
        <f t="shared" si="0"/>
        <v>15.233187230421702</v>
      </c>
      <c r="I1" s="409">
        <f t="shared" si="0"/>
        <v>15.619831969406404</v>
      </c>
      <c r="J1" s="409">
        <f t="shared" si="0"/>
        <v>17.421971173065597</v>
      </c>
      <c r="K1" s="409">
        <f t="shared" si="0"/>
        <v>16.857551792520301</v>
      </c>
      <c r="L1" s="409">
        <f t="shared" si="0"/>
        <v>17.051498041591902</v>
      </c>
      <c r="M1" s="409">
        <f t="shared" si="0"/>
        <v>17.628308717027505</v>
      </c>
      <c r="N1" s="409">
        <f t="shared" si="0"/>
        <v>17.343938786184292</v>
      </c>
      <c r="O1" s="409">
        <f t="shared" si="0"/>
        <v>17.4149756511455</v>
      </c>
      <c r="P1" s="409">
        <f t="shared" si="0"/>
        <v>21.336343198326603</v>
      </c>
      <c r="Q1" s="409">
        <f t="shared" si="0"/>
        <v>22.419619070511899</v>
      </c>
      <c r="R1" s="409">
        <f t="shared" si="0"/>
        <v>21.811738442525499</v>
      </c>
      <c r="S1" s="409">
        <f t="shared" si="0"/>
        <v>20.219624142304202</v>
      </c>
      <c r="T1" s="409">
        <f t="shared" si="0"/>
        <v>19.8978900461587</v>
      </c>
      <c r="U1" s="409">
        <f t="shared" si="0"/>
        <v>19.095136499879406</v>
      </c>
      <c r="V1" s="409">
        <f t="shared" si="0"/>
        <v>17.6931644879303</v>
      </c>
      <c r="W1" s="409">
        <f t="shared" si="0"/>
        <v>17.524551712228</v>
      </c>
      <c r="X1" s="409">
        <f t="shared" si="0"/>
        <v>17.215131439577601</v>
      </c>
      <c r="Y1" s="409">
        <f t="shared" si="0"/>
        <v>15.4777341702668</v>
      </c>
      <c r="Z1" s="409">
        <f t="shared" si="0"/>
        <v>15.308225498840995</v>
      </c>
      <c r="AA1" s="409">
        <f t="shared" si="0"/>
        <v>16.142546356623399</v>
      </c>
      <c r="AB1" s="409">
        <f t="shared" si="0"/>
        <v>16.028747170741102</v>
      </c>
      <c r="AC1" s="409">
        <f t="shared" si="0"/>
        <v>14.399882674009902</v>
      </c>
      <c r="AD1" s="409">
        <f t="shared" si="0"/>
        <v>13.840022625947297</v>
      </c>
      <c r="AE1" s="409">
        <f t="shared" si="0"/>
        <v>14.779651265487699</v>
      </c>
      <c r="AF1" s="409">
        <f t="shared" si="0"/>
        <v>14.4407532882665</v>
      </c>
      <c r="AG1" s="409">
        <f t="shared" si="0"/>
        <v>12.983028767667605</v>
      </c>
      <c r="AH1" s="409">
        <f>SUM(AH4:AH87)</f>
        <v>13.629626801125202</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45">
      <c r="A5" s="413" t="s">
        <v>2216</v>
      </c>
      <c r="B5" s="414" t="s">
        <v>4212</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45">
      <c r="A6" s="413" t="s">
        <v>2216</v>
      </c>
      <c r="B6" s="414" t="s">
        <v>4216</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45">
      <c r="A7" s="413" t="s">
        <v>2216</v>
      </c>
      <c r="B7" s="414" t="s">
        <v>4218</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45">
      <c r="A8" s="413" t="s">
        <v>2216</v>
      </c>
      <c r="B8" s="414" t="s">
        <v>4220</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45">
      <c r="A9" s="413" t="s">
        <v>2216</v>
      </c>
      <c r="B9" s="414" t="s">
        <v>4230</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45">
      <c r="A10" s="413" t="s">
        <v>2216</v>
      </c>
      <c r="B10" s="414" t="s">
        <v>4239</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45">
      <c r="A17" s="413" t="s">
        <v>2216</v>
      </c>
      <c r="B17" s="414" t="s">
        <v>4247</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5.3112294E-6</v>
      </c>
      <c r="AH76" s="415">
        <f>SUMIFS('EPA Export Aggregation'!AK:AK,'EPA Export Aggregation'!$A:$A,$B76,'EPA Export Aggregation'!$D:$D,$A$1)*IF($A76="CH4",About!$D$58,IF($A76="N2O",About!$D$59,1))</f>
        <v>5.5590318999999997E-6</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4.6066113203899999E-5</v>
      </c>
      <c r="AH80" s="415">
        <f>SUMIFS('EPA Export Aggregation'!AK:AK,'EPA Export Aggregation'!$A:$A,$B80,'EPA Export Aggregation'!$D:$D,$A$1)*IF($A80="CH4",About!$D$58,IF($A80="N2O",About!$D$59,1))</f>
        <v>4.7299273603E-5</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2.4392999999999998E-5</v>
      </c>
      <c r="AH84" s="415">
        <f>SUMIFS('EPA Export Aggregation'!AK:AK,'EPA Export Aggregation'!$A:$A,$B84,'EPA Export Aggregation'!$D:$D,$A$1)*IF($A84="CH4",About!$D$58,IF($A84="N2O",About!$D$59,1))</f>
        <v>2.9685200000000002E-5</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2026-09-21T19:46:51Z</dcterms:modified>
</cp:coreProperties>
</file>