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h/trans/syvbt/"/>
    </mc:Choice>
  </mc:AlternateContent>
  <xr:revisionPtr revIDLastSave="0" documentId="13_ncr:1_{760EC782-06E1-ED44-B7A0-8C5333E6F056}"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G5" i="18"/>
  <c r="H4" i="18"/>
  <c r="C4" i="18"/>
  <c r="B4" i="18"/>
  <c r="H7" i="17"/>
  <c r="G7" i="17"/>
  <c r="F7" i="17"/>
  <c r="E7" i="17"/>
  <c r="D7" i="17"/>
  <c r="C7" i="17"/>
  <c r="B7" i="17"/>
  <c r="H6" i="17"/>
  <c r="G6" i="17"/>
  <c r="F6" i="17"/>
  <c r="E6" i="17"/>
  <c r="D6" i="17"/>
  <c r="C6" i="17"/>
  <c r="B6" i="17"/>
  <c r="H5" i="17"/>
  <c r="G5" i="17"/>
  <c r="H4" i="17"/>
  <c r="G4" i="17"/>
  <c r="F4" i="17"/>
  <c r="E4" i="17"/>
  <c r="D4" i="17"/>
  <c r="C4" i="17"/>
  <c r="B4" i="17"/>
  <c r="C3" i="17"/>
  <c r="C2" i="17"/>
  <c r="H4" i="16"/>
  <c r="G4" i="16"/>
  <c r="G4" i="18" s="1"/>
  <c r="F4" i="16"/>
  <c r="F4" i="18" s="1"/>
  <c r="E4" i="16"/>
  <c r="E4" i="18" s="1"/>
  <c r="D4" i="16"/>
  <c r="D4" i="18" s="1"/>
  <c r="C4" i="16"/>
  <c r="B4" i="16"/>
  <c r="I16" i="15"/>
  <c r="I15" i="15"/>
  <c r="AK103" i="13"/>
  <c r="B4" i="13"/>
  <c r="B2" i="13"/>
  <c r="F5" i="18" s="1"/>
  <c r="B2" i="1"/>
  <c r="A13" i="16" s="1"/>
  <c r="B3" i="16" l="1"/>
  <c r="B3" i="18" s="1"/>
  <c r="H2" i="16"/>
  <c r="H2" i="18" s="1"/>
  <c r="E3" i="16"/>
  <c r="C2" i="16"/>
  <c r="C2" i="18" s="1"/>
  <c r="C3" i="16"/>
  <c r="C3" i="18" s="1"/>
  <c r="H3" i="16"/>
  <c r="H3" i="18" s="1"/>
  <c r="G2" i="16"/>
  <c r="G2" i="18" s="1"/>
  <c r="G3" i="16"/>
  <c r="G3" i="18" s="1"/>
  <c r="F2" i="16"/>
  <c r="F2" i="18" s="1"/>
  <c r="F3" i="16"/>
  <c r="F3" i="18" s="1"/>
  <c r="E2" i="16"/>
  <c r="D2" i="16"/>
  <c r="D2" i="18" s="1"/>
  <c r="D3" i="16"/>
  <c r="B2" i="16"/>
  <c r="B2" i="18" s="1"/>
  <c r="H5" i="18"/>
  <c r="B5" i="17"/>
  <c r="B5" i="18"/>
  <c r="C5" i="17"/>
  <c r="C5" i="18"/>
  <c r="A14" i="15"/>
  <c r="D5" i="17"/>
  <c r="D5" i="18"/>
  <c r="E5" i="17"/>
  <c r="E5" i="18"/>
  <c r="F5" i="17"/>
  <c r="B3" i="15" l="1"/>
  <c r="B3" i="17" s="1"/>
  <c r="H2" i="15"/>
  <c r="H2" i="17" s="1"/>
  <c r="E2" i="15"/>
  <c r="E2" i="17" s="1"/>
  <c r="D3" i="15"/>
  <c r="D3" i="17" s="1"/>
  <c r="G2" i="15"/>
  <c r="G2" i="17" s="1"/>
  <c r="H3" i="15"/>
  <c r="H3" i="17" s="1"/>
  <c r="G3" i="15"/>
  <c r="G3" i="17" s="1"/>
  <c r="D2" i="15"/>
  <c r="D2" i="17" s="1"/>
  <c r="F2" i="15"/>
  <c r="F2" i="17" s="1"/>
  <c r="F3" i="15"/>
  <c r="F3" i="17" s="1"/>
  <c r="E3" i="15"/>
  <c r="E3" i="17" s="1"/>
  <c r="B2" i="15"/>
  <c r="B2" i="17" s="1"/>
  <c r="E3" i="18"/>
</calcChain>
</file>

<file path=xl/sharedStrings.xml><?xml version="1.0" encoding="utf-8"?>
<sst xmlns="http://schemas.openxmlformats.org/spreadsheetml/2006/main" count="2349" uniqueCount="1341">
  <si>
    <t>SYVbT Start Year Vehicles by Technology</t>
  </si>
  <si>
    <t>New Hampshire</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</si>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</sst>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NH</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1</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0</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1</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0</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1</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3881</v>
      </c>
      <c r="C2" s="18">
        <v>0</v>
      </c>
      <c r="D2" s="18">
        <f>IF('SYVbT-passenger-script'!$A$14='SYVbT-passenger-script'!$B$14,D15,ROUND('USA Values'!D3*'Share of VT by state'!$B$2,0))</f>
        <v>1129180</v>
      </c>
      <c r="E2" s="18">
        <f>IF('SYVbT-passenger-script'!$A$14='SYVbT-passenger-script'!$B$14,E15,ROUND('USA Values'!E3*'Share of VT by state'!$B$2,0))</f>
        <v>5749</v>
      </c>
      <c r="F2" s="18">
        <f>IF('SYVbT-passenger-script'!$A$14='SYVbT-passenger-script'!$B$14,F15,ROUND('USA Values'!F3*'Share of VT by state'!$B$2,0))</f>
        <v>2852</v>
      </c>
      <c r="G2" s="18">
        <f>IF('SYVbT-passenger-script'!$A$14='SYVbT-passenger-script'!$B$14,G15,ROUND('USA Values'!G3*'Share of VT by state'!$B$2,0))</f>
        <v>414</v>
      </c>
      <c r="H2" s="18">
        <f>IF('SYVbT-passenger-script'!$A$14='SYVbT-passenger-script'!$B$14,H15,ROUND('USA Values'!H3*'Share of VT by state'!$B$2,0))</f>
        <v>29</v>
      </c>
      <c r="I2" t="s">
        <v>1334</v>
      </c>
    </row>
    <row r="3" spans="1:9">
      <c r="A3" s="1" t="s">
        <v>1329</v>
      </c>
      <c r="B3" s="18">
        <f>IF('SYVbT-passenger-script'!$A$14='SYVbT-passenger-script'!$B$14,B16,ROUND('USA Values'!B4*'Share of VT by state'!$B$3,0))</f>
        <v>1</v>
      </c>
      <c r="C3" s="18">
        <v>0</v>
      </c>
      <c r="D3" s="18">
        <f>IF('SYVbT-passenger-script'!$A$14='SYVbT-passenger-script'!$B$14,D16,ROUND('USA Values'!D4*'Share of VT by state'!$B$3,0))</f>
        <v>397</v>
      </c>
      <c r="E3" s="18">
        <f>IF('SYVbT-passenger-script'!$A$14='SYVbT-passenger-script'!$B$14,E16,ROUND('USA Values'!E4*'Share of VT by state'!$B$3,0))</f>
        <v>3191</v>
      </c>
      <c r="F3" s="18">
        <f>IF('SYVbT-passenger-script'!$A$14='SYVbT-passenger-script'!$B$14,F16,ROUND('USA Values'!F4*'Share of VT by state'!$B$3,0))</f>
        <v>0</v>
      </c>
      <c r="G3" s="18">
        <f>IF('SYVbT-passenger-script'!$A$14='SYVbT-passenger-script'!$B$14,G16,ROUND('USA Values'!G4*'Share of VT by state'!$B$3,0))</f>
        <v>29</v>
      </c>
      <c r="H3" s="18">
        <f>IF('SYVbT-passenger-script'!$A$14='SYVbT-passenger-script'!$B$14,H16,ROUND('USA Values'!H4*'Share of VT by state'!$B$3,0))</f>
        <v>1</v>
      </c>
      <c r="I3" t="s">
        <v>1334</v>
      </c>
    </row>
    <row r="4" spans="1:9">
      <c r="A4" s="1" t="s">
        <v>116</v>
      </c>
      <c r="B4" s="18">
        <v>0</v>
      </c>
      <c r="C4" s="18">
        <v>0</v>
      </c>
      <c r="D4" s="18">
        <v>0</v>
      </c>
      <c r="E4" s="18">
        <v>92</v>
      </c>
      <c r="F4" s="18">
        <v>0</v>
      </c>
      <c r="G4" s="18">
        <v>0</v>
      </c>
      <c r="H4" s="18">
        <v>0</v>
      </c>
      <c r="I4" t="s">
        <v>1335</v>
      </c>
    </row>
    <row r="5" spans="1:9">
      <c r="A5" s="1" t="s">
        <v>1330</v>
      </c>
      <c r="B5" s="86">
        <v>42.56</v>
      </c>
      <c r="C5" s="86">
        <v>0</v>
      </c>
      <c r="D5" s="86">
        <v>0</v>
      </c>
      <c r="E5" s="86">
        <v>13.44</v>
      </c>
      <c r="F5" s="86">
        <v>0</v>
      </c>
      <c r="G5" s="86">
        <v>0</v>
      </c>
      <c r="H5" s="86">
        <v>0</v>
      </c>
      <c r="I5" t="s">
        <v>1336</v>
      </c>
    </row>
    <row r="6" spans="1:9">
      <c r="A6" s="1" t="s">
        <v>1331</v>
      </c>
      <c r="B6" s="18">
        <v>0</v>
      </c>
      <c r="C6" s="18">
        <v>0</v>
      </c>
      <c r="D6" s="18">
        <v>93300.479999999996</v>
      </c>
      <c r="E6" s="18">
        <v>26315.52</v>
      </c>
      <c r="F6" s="18">
        <v>0</v>
      </c>
      <c r="G6" s="18">
        <v>0</v>
      </c>
      <c r="H6" s="18">
        <v>0</v>
      </c>
      <c r="I6" t="s">
        <v>1335</v>
      </c>
    </row>
    <row r="7" spans="1:9">
      <c r="A7" s="1" t="s">
        <v>1332</v>
      </c>
      <c r="B7" s="18">
        <v>0</v>
      </c>
      <c r="C7" s="18">
        <v>0</v>
      </c>
      <c r="D7" s="18">
        <v>78474</v>
      </c>
      <c r="E7" s="18">
        <v>0</v>
      </c>
      <c r="F7" s="18">
        <v>0</v>
      </c>
      <c r="G7" s="18">
        <v>0</v>
      </c>
      <c r="H7" s="18">
        <v>0</v>
      </c>
      <c r="I7" t="s">
        <v>1335</v>
      </c>
    </row>
    <row r="11" spans="1:9">
      <c r="A11" t="s">
        <v>1337</v>
      </c>
    </row>
    <row r="13" spans="1:9">
      <c r="A13" t="s">
        <v>1338</v>
      </c>
      <c r="B13" t="s">
        <v>1339</v>
      </c>
    </row>
    <row r="14" spans="1:9" ht="16" customHeight="1">
      <c r="A14" s="57" t="str">
        <f>About!B2</f>
        <v>NH</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0</v>
      </c>
      <c r="C2" s="18">
        <f>IF($A$13=$B$13,C14,ROUND('USA Values'!C12*'Share of VT by state'!$B$4,0))</f>
        <v>66</v>
      </c>
      <c r="D2" s="18">
        <f>IF($A$13=$B$13,D14,ROUND('USA Values'!D12*'Share of VT by state'!$B$4,0))</f>
        <v>53233</v>
      </c>
      <c r="E2" s="18">
        <f>IF($A$13=$B$13,E14,ROUND('USA Values'!E12*'Share of VT by state'!$B$4,0))</f>
        <v>43657</v>
      </c>
      <c r="F2" s="18">
        <f>IF($A$13=$B$13,F14,ROUND('USA Values'!F12*'Share of VT by state'!$B$4,0))</f>
        <v>0</v>
      </c>
      <c r="G2" s="18">
        <f>IF($A$13=$B$13,G14,ROUND('USA Values'!G12*'Share of VT by state'!$B$4,0))</f>
        <v>24</v>
      </c>
      <c r="H2" s="18">
        <f>IF($A$13=$B$13,H14,ROUND('USA Values'!H12*'Share of VT by state'!$B$4,0))</f>
        <v>0</v>
      </c>
      <c r="I2" t="s">
        <v>1334</v>
      </c>
    </row>
    <row r="3" spans="1:9">
      <c r="A3" s="1" t="s">
        <v>1329</v>
      </c>
      <c r="B3">
        <f>IF($A$13=$B$13,B15,ROUND('USA Values'!B13*'Share of VT by state'!$B$5,0))</f>
        <v>0</v>
      </c>
      <c r="C3">
        <f>IF($A$13=$B$13,C15,ROUND('USA Values'!C13*'Share of VT by state'!$B$5,0))</f>
        <v>192</v>
      </c>
      <c r="D3">
        <f>IF($A$13=$B$13,D15,ROUND('USA Values'!D13*'Share of VT by state'!$B$5,0))</f>
        <v>220</v>
      </c>
      <c r="E3">
        <f>IF($A$13=$B$13,E15,ROUND('USA Values'!E13*'Share of VT by state'!$B$5,0))</f>
        <v>22091</v>
      </c>
      <c r="F3">
        <f>IF($A$13=$B$13,F15,ROUND('USA Values'!F13*'Share of VT by state'!$B$5,0))</f>
        <v>1</v>
      </c>
      <c r="G3">
        <f>IF($A$13=$B$13,G15,ROUND('USA Values'!G13*'Share of VT by state'!$B$5,0))</f>
        <v>18</v>
      </c>
      <c r="H3">
        <f>IF($A$13=$B$13,H15,ROUND('USA Values'!H13*'Share of VT by state'!$B$5,0))</f>
        <v>1</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69</v>
      </c>
      <c r="F5" s="87">
        <v>0</v>
      </c>
      <c r="G5" s="86">
        <v>0</v>
      </c>
      <c r="H5" s="86">
        <v>0</v>
      </c>
      <c r="I5" t="s">
        <v>1336</v>
      </c>
    </row>
    <row r="6" spans="1:9">
      <c r="A6" s="1" t="s">
        <v>1331</v>
      </c>
      <c r="B6">
        <v>0</v>
      </c>
      <c r="C6">
        <v>0</v>
      </c>
      <c r="D6">
        <v>0</v>
      </c>
      <c r="E6" s="18">
        <v>9</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NH</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3881</v>
      </c>
      <c r="C2" s="18">
        <f>'SYVbT-passenger-script'!C2</f>
        <v>0</v>
      </c>
      <c r="D2" s="18">
        <f>'SYVbT-passenger-script'!D2</f>
        <v>1129180</v>
      </c>
      <c r="E2" s="18">
        <f>'SYVbT-passenger-script'!E2</f>
        <v>5749</v>
      </c>
      <c r="F2" s="18">
        <f>'SYVbT-passenger-script'!F2</f>
        <v>2852</v>
      </c>
      <c r="G2" s="18">
        <f>'SYVbT-passenger-script'!G2</f>
        <v>414</v>
      </c>
      <c r="H2" s="18">
        <f>'SYVbT-passenger-script'!H2</f>
        <v>29</v>
      </c>
      <c r="J2" s="18"/>
    </row>
    <row r="3" spans="1:10">
      <c r="A3" s="1" t="s">
        <v>1329</v>
      </c>
      <c r="B3" s="18">
        <f>'SYVbT-passenger-script'!B3</f>
        <v>1</v>
      </c>
      <c r="C3" s="18">
        <f>'SYVbT-passenger-script'!C3</f>
        <v>0</v>
      </c>
      <c r="D3" s="18">
        <f>'SYVbT-passenger-script'!D3</f>
        <v>397</v>
      </c>
      <c r="E3" s="18">
        <f>'SYVbT-passenger-script'!E3</f>
        <v>3191</v>
      </c>
      <c r="F3" s="18">
        <f>'SYVbT-passenger-script'!F3</f>
        <v>0</v>
      </c>
      <c r="G3" s="18">
        <f>'SYVbT-passenger-script'!G3</f>
        <v>29</v>
      </c>
      <c r="H3" s="18">
        <f>'SYVbT-passenger-script'!H3</f>
        <v>1</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0</v>
      </c>
      <c r="C5" s="18">
        <f>'USA Values'!C6*'Rail and Aviation'!$B$2*'Rail and Aviation'!$B$3</f>
        <v>0</v>
      </c>
      <c r="D5" s="18">
        <f>'USA Values'!D6*'Rail and Aviation'!$B$2*'Rail and Aviation'!$B$3</f>
        <v>0</v>
      </c>
      <c r="E5" s="18">
        <f>'USA Values'!E6*'Rail and Aviation'!$B$2*'Rail and Aviation'!$B$3</f>
        <v>0</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93300.479999999996</v>
      </c>
      <c r="E6" s="18">
        <f>'SYVbT-passenger-script'!E6</f>
        <v>26315.52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78474</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0</v>
      </c>
      <c r="C2" s="18">
        <f>'SYVbT-freight-script'!C2</f>
        <v>66</v>
      </c>
      <c r="D2" s="88">
        <f>'SYVbT-freight-script'!D2+'SYVbT-freight-script'!D3</f>
        <v>53453</v>
      </c>
      <c r="E2" s="88">
        <v>0</v>
      </c>
      <c r="F2" s="18">
        <f>'SYVbT-freight-script'!F2</f>
        <v>0</v>
      </c>
      <c r="G2" s="18">
        <f>'SYVbT-freight-script'!G2</f>
        <v>24</v>
      </c>
      <c r="H2" s="18">
        <f>'SYVbT-freight-script'!H2</f>
        <v>0</v>
      </c>
      <c r="I2" s="67"/>
      <c r="J2" s="18"/>
    </row>
    <row r="3" spans="1:10">
      <c r="A3" s="1" t="s">
        <v>1329</v>
      </c>
      <c r="B3" s="18">
        <f>'SYVbT-freight-script'!B3</f>
        <v>0</v>
      </c>
      <c r="C3" s="18">
        <f>'SYVbT-freight-script'!C3</f>
        <v>192</v>
      </c>
      <c r="D3" s="88">
        <v>0</v>
      </c>
      <c r="E3" s="88">
        <f>'SYVbT-freight-script'!E3+'SYVbT-freight-script'!E2</f>
        <v>65748</v>
      </c>
      <c r="F3" s="18">
        <f>'SYVbT-freight-script'!F3</f>
        <v>1</v>
      </c>
      <c r="G3" s="18">
        <f>'SYVbT-freight-script'!G3</f>
        <v>18</v>
      </c>
      <c r="H3" s="18">
        <f>'SYVbT-freight-script'!H3</f>
        <v>1</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0</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9</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4.4465745671361549E-3</v>
      </c>
    </row>
    <row r="3" spans="1:2">
      <c r="A3" t="s">
        <v>164</v>
      </c>
      <c r="B3">
        <v>4.0595969903482109E-3</v>
      </c>
    </row>
    <row r="4" spans="1:2">
      <c r="A4" t="s">
        <v>165</v>
      </c>
      <c r="B4">
        <v>4.4464486585981547E-3</v>
      </c>
    </row>
    <row r="5" spans="1:2">
      <c r="A5" t="s">
        <v>166</v>
      </c>
      <c r="B5">
        <v>4.4464486585981539E-3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2022-09-30T22:37:23Z</dcterms:modified>
</cp:coreProperties>
</file>