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ccs\BFoCPAbI\"/>
    </mc:Choice>
  </mc:AlternateContent>
  <xr:revisionPtr revIDLastSave="0" documentId="8_{E5AEBAE4-18A7-429F-9553-CEF69FA347D7}" xr6:coauthVersionLast="47" xr6:coauthVersionMax="47" xr10:uidLastSave="{00000000-0000-0000-0000-000000000000}"/>
  <bookViews>
    <workbookView xWindow="2340" yWindow="1515" windowWidth="15855" windowHeight="16485" xr2:uid="{00000000-000D-0000-FFFF-FFFF00000000}"/>
  </bookViews>
  <sheets>
    <sheet name="About" sheetId="1" r:id="rId1"/>
    <sheet name="Operational Capacity" sheetId="19" r:id="rId2"/>
    <sheet name="Capacity Factor Data" sheetId="20" r:id="rId3"/>
    <sheet name="Current and Planned Capacity" sheetId="17" r:id="rId4"/>
    <sheet name="BAU Emissions" sheetId="21" r:id="rId5"/>
    <sheet name="BFoCPAbI-energyEmis" sheetId="18" r:id="rId6"/>
    <sheet name="BFoCPAbI-processEmis" sheetId="1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82" i="21" l="1"/>
  <c r="B10" i="18" s="1"/>
  <c r="C10" i="18"/>
  <c r="D10" i="18"/>
  <c r="E10" i="18"/>
  <c r="F10" i="18"/>
  <c r="R10" i="18"/>
  <c r="S10" i="18"/>
  <c r="T10" i="18"/>
  <c r="U10" i="18"/>
  <c r="V10" i="18"/>
  <c r="Y10" i="18"/>
  <c r="Z10" i="18"/>
  <c r="AA10" i="18"/>
  <c r="AB10" i="18"/>
  <c r="R24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Q24" i="16"/>
  <c r="M24" i="16"/>
  <c r="N24" i="16"/>
  <c r="O24" i="16"/>
  <c r="P24" i="16"/>
  <c r="L24" i="16"/>
  <c r="C24" i="16"/>
  <c r="D24" i="16"/>
  <c r="E24" i="16"/>
  <c r="F24" i="16"/>
  <c r="G24" i="16"/>
  <c r="H24" i="16"/>
  <c r="I24" i="16"/>
  <c r="J24" i="16"/>
  <c r="K24" i="16"/>
  <c r="B24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Q15" i="16"/>
  <c r="M15" i="16"/>
  <c r="N15" i="16"/>
  <c r="O15" i="16"/>
  <c r="P15" i="16"/>
  <c r="L15" i="16"/>
  <c r="C15" i="16"/>
  <c r="D15" i="16"/>
  <c r="E15" i="16"/>
  <c r="F15" i="16"/>
  <c r="G15" i="16"/>
  <c r="H15" i="16"/>
  <c r="I15" i="16"/>
  <c r="J15" i="16"/>
  <c r="K15" i="16"/>
  <c r="B15" i="16"/>
  <c r="R11" i="16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Q11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Q14" i="16"/>
  <c r="P14" i="16"/>
  <c r="M14" i="16"/>
  <c r="N14" i="16"/>
  <c r="O14" i="16"/>
  <c r="L14" i="16"/>
  <c r="C14" i="16"/>
  <c r="D14" i="16"/>
  <c r="E14" i="16"/>
  <c r="F14" i="16"/>
  <c r="G14" i="16"/>
  <c r="H14" i="16"/>
  <c r="I14" i="16"/>
  <c r="J14" i="16"/>
  <c r="K14" i="16"/>
  <c r="B14" i="16"/>
  <c r="C11" i="16"/>
  <c r="D11" i="16"/>
  <c r="E11" i="16"/>
  <c r="F11" i="16"/>
  <c r="G11" i="16"/>
  <c r="H11" i="16"/>
  <c r="I11" i="16"/>
  <c r="J11" i="16"/>
  <c r="K11" i="16"/>
  <c r="B11" i="16"/>
  <c r="M11" i="16"/>
  <c r="N11" i="16"/>
  <c r="O11" i="16"/>
  <c r="P11" i="16"/>
  <c r="L11" i="16"/>
  <c r="C282" i="21"/>
  <c r="D282" i="21"/>
  <c r="E282" i="21"/>
  <c r="F282" i="21"/>
  <c r="G282" i="21"/>
  <c r="G10" i="18" s="1"/>
  <c r="H282" i="21"/>
  <c r="H10" i="18" s="1"/>
  <c r="I282" i="21"/>
  <c r="I10" i="18" s="1"/>
  <c r="J282" i="21"/>
  <c r="J10" i="18" s="1"/>
  <c r="K282" i="21"/>
  <c r="K10" i="18" s="1"/>
  <c r="L282" i="21"/>
  <c r="L10" i="18" s="1"/>
  <c r="M282" i="21"/>
  <c r="M10" i="18" s="1"/>
  <c r="N282" i="21"/>
  <c r="N10" i="18" s="1"/>
  <c r="O282" i="21"/>
  <c r="O10" i="18" s="1"/>
  <c r="P282" i="21"/>
  <c r="P10" i="18" s="1"/>
  <c r="Q282" i="21"/>
  <c r="Q10" i="18" s="1"/>
  <c r="R282" i="21"/>
  <c r="S282" i="21"/>
  <c r="T282" i="21"/>
  <c r="U282" i="21"/>
  <c r="V282" i="21"/>
  <c r="W282" i="21"/>
  <c r="W10" i="18" s="1"/>
  <c r="X282" i="21"/>
  <c r="X10" i="18" s="1"/>
  <c r="Y282" i="21"/>
  <c r="Z282" i="21"/>
  <c r="AA282" i="21"/>
  <c r="AB282" i="21"/>
  <c r="AC282" i="21"/>
  <c r="AC10" i="18" s="1"/>
  <c r="AD282" i="21"/>
  <c r="AD10" i="18" s="1"/>
  <c r="AE282" i="21"/>
  <c r="AE10" i="18" s="1"/>
  <c r="D53" i="17" l="1"/>
  <c r="C53" i="17"/>
  <c r="B11" i="20" l="1"/>
  <c r="B35" i="20" s="1"/>
  <c r="B12" i="20"/>
  <c r="A31" i="20" s="1"/>
  <c r="B13" i="20"/>
  <c r="D35" i="20" s="1"/>
  <c r="B14" i="20"/>
  <c r="B15" i="20"/>
  <c r="B16" i="20"/>
  <c r="E35" i="20"/>
  <c r="F35" i="20"/>
  <c r="A42" i="20"/>
  <c r="B35" i="19"/>
  <c r="B36" i="19"/>
  <c r="B40" i="19"/>
  <c r="B41" i="19"/>
  <c r="B42" i="19"/>
  <c r="B43" i="19"/>
  <c r="B44" i="19"/>
  <c r="B45" i="19"/>
  <c r="B46" i="19"/>
  <c r="C46" i="19" s="1"/>
  <c r="B47" i="19"/>
  <c r="B48" i="19"/>
  <c r="C41" i="19" l="1"/>
  <c r="C45" i="19"/>
  <c r="C42" i="19"/>
  <c r="C48" i="19"/>
  <c r="C43" i="19"/>
  <c r="C36" i="20"/>
  <c r="C37" i="20"/>
  <c r="H37" i="20" s="1"/>
  <c r="C44" i="19"/>
  <c r="H35" i="20"/>
  <c r="C40" i="19"/>
  <c r="C47" i="19"/>
  <c r="A45" i="20" l="1"/>
  <c r="A48" i="20" l="1"/>
  <c r="G36" i="20" s="1"/>
  <c r="H36" i="20" s="1"/>
</calcChain>
</file>

<file path=xl/sharedStrings.xml><?xml version="1.0" encoding="utf-8"?>
<sst xmlns="http://schemas.openxmlformats.org/spreadsheetml/2006/main" count="617" uniqueCount="450">
  <si>
    <t>Notes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</si>
  <si>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</si>
  <si>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</si>
  <si>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</si>
  <si>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</si>
  <si>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</si>
  <si>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</si>
  <si>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</si>
  <si>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</si>
  <si>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</si>
  <si>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</si>
  <si>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</si>
  <si>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</si>
  <si>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</si>
  <si>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</si>
  <si>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</si>
  <si>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</si>
  <si>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</si>
  <si>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</si>
  <si>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</si>
  <si>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</si>
  <si>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</si>
  <si>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</si>
  <si>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</si>
  <si>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</si>
  <si>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</si>
  <si>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Rhodium Group</t>
  </si>
  <si>
    <t>Sources:</t>
  </si>
  <si>
    <t>IEA</t>
  </si>
  <si>
    <t>Putting CO2 to Use: Creating Value from Emissions</t>
  </si>
  <si>
    <t>https://iea.blob.core.windows.net/assets/50652405-26db-4c41-82dc-c23657893059/Putting_CO2_to_Use.pdf</t>
  </si>
  <si>
    <t>Page 21</t>
  </si>
  <si>
    <t>EOR CO2 Share from Underground Deposits</t>
  </si>
  <si>
    <t xml:space="preserve">In order to report the amount of CO2 captured, we also calculate an average capacity factor for CCS plants and apply this value to the </t>
  </si>
  <si>
    <t>calculated CCS capture capacity.</t>
  </si>
  <si>
    <t>Power generation from coal</t>
  </si>
  <si>
    <t>Unspecified chemicals production</t>
  </si>
  <si>
    <t>Ethanol production</t>
  </si>
  <si>
    <t>Iron and steel production</t>
  </si>
  <si>
    <t>Oil refining</t>
  </si>
  <si>
    <t>Hydrogen production</t>
  </si>
  <si>
    <t>Synthetic natural gas</t>
  </si>
  <si>
    <t>Fertilizer production</t>
  </si>
  <si>
    <t>Natural gas processing</t>
  </si>
  <si>
    <t>Sources</t>
  </si>
  <si>
    <t>Dedicated geological storage Cap (excl. suspended)</t>
  </si>
  <si>
    <t>EOR Cap (excl. suspended)</t>
  </si>
  <si>
    <t>Totals</t>
  </si>
  <si>
    <t>https://www.fluor.com/projects/engineering-fabrication-construction-nwr-sturgeon-refinery</t>
  </si>
  <si>
    <t>physical absorption (Fluor)</t>
  </si>
  <si>
    <t>EOR</t>
  </si>
  <si>
    <t>Canada</t>
  </si>
  <si>
    <t>Operational</t>
  </si>
  <si>
    <t>Alberta Carbon Trunk Line with NW Redwater</t>
  </si>
  <si>
    <t>Alberta Carbon Trunk Line with Nutrien CO2 Stream</t>
  </si>
  <si>
    <t>chemical absorption (amines), assumed</t>
  </si>
  <si>
    <t>Dedicated geological storage</t>
  </si>
  <si>
    <t>Qatar</t>
  </si>
  <si>
    <t>Australia</t>
  </si>
  <si>
    <t>Gorgon</t>
  </si>
  <si>
    <t>China</t>
  </si>
  <si>
    <t>CNPC</t>
  </si>
  <si>
    <t>US</t>
  </si>
  <si>
    <t>Illinois</t>
  </si>
  <si>
    <t>Power generation</t>
  </si>
  <si>
    <t>Suspended</t>
  </si>
  <si>
    <t>Petra Nova</t>
  </si>
  <si>
    <t>https://www.cslforum.org/cslf/sites/default/files/documents/AbuDhabi2017/AbuDhabi17-TW-Sakaria-Session2.pdf</t>
  </si>
  <si>
    <t>chemical absorption (amines)</t>
  </si>
  <si>
    <t>UAE</t>
  </si>
  <si>
    <t>Abu Dhabi CCS</t>
  </si>
  <si>
    <t>Chemical production</t>
  </si>
  <si>
    <t>Karamay Dunhua</t>
  </si>
  <si>
    <t>https://www.fluor.com/projects/shell-quest-carbon-capture-epc</t>
  </si>
  <si>
    <t>Hydrogen production and oil sands upgrading</t>
  </si>
  <si>
    <t>Quest</t>
  </si>
  <si>
    <t>Saudi Arabia</t>
  </si>
  <si>
    <t>Uthmaniyah</t>
  </si>
  <si>
    <t>Boundary Dam</t>
  </si>
  <si>
    <t>https://ieaghg.org/publications/technical-reports/reports-list/9-technical-reports/956-2018-05-the-ccs-project-at-air-products-port-arthur-hydrogen-production-facility</t>
  </si>
  <si>
    <t>vacuum-swing adsorption</t>
  </si>
  <si>
    <t>Air Products</t>
  </si>
  <si>
    <t>https://archive.epa.gov/epa/sites/production/files/2015-11/documents/tsd-cps-literature-survey-carbon-capture-technology.pdf</t>
  </si>
  <si>
    <t>physical absorption (Selexol)</t>
  </si>
  <si>
    <t>Coffeyville</t>
  </si>
  <si>
    <t>Lost Cabin</t>
  </si>
  <si>
    <t>https://iea.blob.core.windows.net/assets/181b48b4-323f-454d-96fb-0bb1889d96a9/CCUS_in_clean_energy_transitions.pdf</t>
  </si>
  <si>
    <t>membrane separation</t>
  </si>
  <si>
    <t>Brazil</t>
  </si>
  <si>
    <t>Petrobras Santos Basin</t>
  </si>
  <si>
    <t>PCS Nitrogen</t>
  </si>
  <si>
    <t>Bonanza BioEnergy</t>
  </si>
  <si>
    <t>Various websites state this project is for EOR.  They don't mention dedicated dedicated geological storage.  Therefore, we assume this project is all for EOR.</t>
  </si>
  <si>
    <t>Both EOR and dedicated geological storage</t>
  </si>
  <si>
    <t>Century Plant</t>
  </si>
  <si>
    <t>Arkalon</t>
  </si>
  <si>
    <t>Norway</t>
  </si>
  <si>
    <t>Snohvit</t>
  </si>
  <si>
    <t>Sinopec</t>
  </si>
  <si>
    <t>Core Energy</t>
  </si>
  <si>
    <t>https://netl.doe.gov/research/Coal/energy-systems/gasification/gasifipedia/weyburn</t>
  </si>
  <si>
    <t>physical absorption (Rectisol)</t>
  </si>
  <si>
    <t>Great Plains Synfuels</t>
  </si>
  <si>
    <t>Sleipner</t>
  </si>
  <si>
    <t>Schute Creek</t>
  </si>
  <si>
    <t>Enid</t>
  </si>
  <si>
    <t>Terrell</t>
  </si>
  <si>
    <t>Capture Type Reference URL</t>
  </si>
  <si>
    <t>Capture Type</t>
  </si>
  <si>
    <t>Storage Type</t>
  </si>
  <si>
    <t>Capacity</t>
  </si>
  <si>
    <t>Industry</t>
  </si>
  <si>
    <t>Country</t>
  </si>
  <si>
    <t>Status</t>
  </si>
  <si>
    <t>Facility Title</t>
  </si>
  <si>
    <t>6.1 Commercial Facilities in Operation</t>
  </si>
  <si>
    <t>We apply the percentage above to estimate the fraction of capacity from CCS institute for dedicated geological storage that is actually being used.</t>
  </si>
  <si>
    <t>Estimated fraction of capacity (from CCS institute) actually being used</t>
  </si>
  <si>
    <t>EOR Capacity from CCS Institute</t>
  </si>
  <si>
    <t>Underground Deposits</t>
  </si>
  <si>
    <t>Carbon Capture</t>
  </si>
  <si>
    <t>Chemicals and Refining</t>
  </si>
  <si>
    <t>Total</t>
  </si>
  <si>
    <t>geological storage</t>
  </si>
  <si>
    <t>other uses</t>
  </si>
  <si>
    <t>metal fabrication</t>
  </si>
  <si>
    <t>food and beverage</t>
  </si>
  <si>
    <t>urea for fertilizers</t>
  </si>
  <si>
    <t>CO2 Sources vs. Uses in 2020 (MMT CO2)</t>
  </si>
  <si>
    <t>MMT (in 2020)</t>
  </si>
  <si>
    <t>We choose to use the following estimate calculated using the same source and methodology as we used for other end uses:</t>
  </si>
  <si>
    <t>MMT (in 2019)</t>
  </si>
  <si>
    <t>From IEA CCUS in Clean Energy Transitions report (p. 38)</t>
  </si>
  <si>
    <t>MMT (in 2018)</t>
  </si>
  <si>
    <t>From IEA World Energy Outlook 2018 (p. 502)</t>
  </si>
  <si>
    <t>Different sources give different values:</t>
  </si>
  <si>
    <t>Total CO2 Used for EOR</t>
  </si>
  <si>
    <t>The rest is from CCS.  None is from chemicals or refining plants (see WEO 2018 description).</t>
  </si>
  <si>
    <t>A more thorough description is found in IEA World Energy Outlook 2018 (p. 502)</t>
  </si>
  <si>
    <t>From IEA CCUS in Clean Energy Transitions report (p. 25)</t>
  </si>
  <si>
    <t>other (medical, cooling (dry ice), fire suppression, in greenhouses to stimulate plant growth)</t>
  </si>
  <si>
    <t>metal fabrication (welding, in particular)</t>
  </si>
  <si>
    <t>food</t>
  </si>
  <si>
    <t>beverages</t>
  </si>
  <si>
    <t>enhanced oil recovery</t>
  </si>
  <si>
    <t>Use</t>
  </si>
  <si>
    <t>Rescaled to 100%</t>
  </si>
  <si>
    <t>Raw</t>
  </si>
  <si>
    <t>From IEA Putting CO2 to Use report (p. 21)</t>
  </si>
  <si>
    <t>Percentage Breakdown by Use (2015)</t>
  </si>
  <si>
    <t>estimated by IEA</t>
  </si>
  <si>
    <t>Total Commercial CO2 Demand</t>
  </si>
  <si>
    <t>Pathways to Commercial Liftoff: Carbon Management</t>
  </si>
  <si>
    <t>U.S. Department of Energy</t>
  </si>
  <si>
    <t>https://liftoff.energy.gov/wp-content/uploads/2023/04/20230424-Liftoff-Carbon-Management-vPUB_update.pdf</t>
  </si>
  <si>
    <t>Figure 5</t>
  </si>
  <si>
    <t>*ethanol mapped to the chemicals industry, ammonia not counted because we assume this industry is decarbonized through the hydrogen PTC</t>
  </si>
  <si>
    <t>*hydrogen not mapped to any industry, as this is handled separately in the EPS hydrogen sector</t>
  </si>
  <si>
    <t>Projected 2030 and 2035 CCS Capacity</t>
  </si>
  <si>
    <t>https://rhg.com/research/climate-clean-energy-inflation-reduction-act/</t>
  </si>
  <si>
    <t>Figure 9</t>
  </si>
  <si>
    <t>A Turning Point for US Climate Progress: Assessing the Climate and Clean Energy Provisions in the Inflation Reduction Act</t>
  </si>
  <si>
    <t>*mapped to energy-related emissions rather than process emissions, since CCS equipment is installed on crackers</t>
  </si>
  <si>
    <t>Current CCS Capacity</t>
  </si>
  <si>
    <t>Capacity Factor</t>
  </si>
  <si>
    <t>For the electricity sector, we use values of 0, as we view planned coal and gas projects uncertain due to costs.</t>
  </si>
  <si>
    <t>Our Rhodium source data for projected capacity is inclusive of the Inflation Reduction Act.</t>
  </si>
  <si>
    <t>BAU Industry Emissions (before CCS)</t>
  </si>
  <si>
    <t>Refinery Total</t>
  </si>
  <si>
    <t>This variable specifies the fraction of CO2 emissions from each sector sequestered each year from CCS.</t>
  </si>
  <si>
    <t>BFoCPAbS BAU Fraction of CCS Potential Achieved by Industry</t>
  </si>
  <si>
    <t>Unit: Dmnl</t>
  </si>
  <si>
    <t>The potentials below use the "High emissions" values from the Rhodium figure above and are presented as MMT of capture capacity.</t>
  </si>
  <si>
    <t>Time (Year)</t>
  </si>
  <si>
    <t>Process Emissions before CCS[agriculture and forestry 01T03,CO2] : test</t>
  </si>
  <si>
    <t>Process Emissions before CCS[coal mining 05,CO2] : test</t>
  </si>
  <si>
    <t>Process Emissions before CCS[oil and gas extraction 06,CO2] : test</t>
  </si>
  <si>
    <t>Process Emissions before CCS[other mining and quarrying 07T08,CO2] : test</t>
  </si>
  <si>
    <t>Process Emissions before CCS[food beverage and tobacco 10T12,CO2] : test</t>
  </si>
  <si>
    <t>Process Emissions before CCS[textiles apparel and leather 13T15,CO2] : test</t>
  </si>
  <si>
    <t>Process Emissions before CCS[wood products 16,CO2] : test</t>
  </si>
  <si>
    <t>Process Emissions before CCS[pulp paper and printing 17T18,CO2] : test</t>
  </si>
  <si>
    <t>Process Emissions before CCS[refined petroleum and coke 19,CO2] : test</t>
  </si>
  <si>
    <t>Process Emissions before CCS[chemicals 20,CO2] : test</t>
  </si>
  <si>
    <t>Process Emissions before CCS[rubber and plastic products 22,CO2] : test</t>
  </si>
  <si>
    <t>Process Emissions before CCS[glass and glass products 231,CO2] : test</t>
  </si>
  <si>
    <t>Process Emissions before CCS[cement and other nonmetallic minerals 239,CO2] : test</t>
  </si>
  <si>
    <t>Process Emissions before CCS[iron and steel 241,CO2] : test</t>
  </si>
  <si>
    <t>Process Emissions before CCS[other metals 242,CO2] : test</t>
  </si>
  <si>
    <t>Process Emissions before CCS[metal products except machinery and vehicles 25,CO2] : test</t>
  </si>
  <si>
    <t>Process Emissions before CCS[computers and electronics 26,CO2] : test</t>
  </si>
  <si>
    <t>Process Emissions before CCS[appliances and electrical equipment 27,CO2] : test</t>
  </si>
  <si>
    <t>Process Emissions before CCS[other machinery 28,CO2] : test</t>
  </si>
  <si>
    <t>Process Emissions before CCS[road vehicles 29,CO2] : test</t>
  </si>
  <si>
    <t>Process Emissions before CCS[nonroad vehicles 30,CO2] : test</t>
  </si>
  <si>
    <t>Process Emissions before CCS[other manufacturing 31T33,CO2] : test</t>
  </si>
  <si>
    <t>Process Emissions before CCS[energy pipelines and gas processing 352T353,CO2] : test</t>
  </si>
  <si>
    <t>Process Emissions before CCS[water and waste 36T39,CO2] : test</t>
  </si>
  <si>
    <t>Process Emissions before CCS[construction 41T43,CO2] : test</t>
  </si>
  <si>
    <t>Industrial Sector Energy Related Emissions before CCS[electricity if,agriculture and forestry 01T03,CO2] : test</t>
  </si>
  <si>
    <t>Industrial Sector Energy Related Emissions before CCS[electricity if,coal mining 05,CO2] : test</t>
  </si>
  <si>
    <t>Industrial Sector Energy Related Emissions before CCS[electricity if,oil and gas extraction 06,CO2] : test</t>
  </si>
  <si>
    <t>Industrial Sector Energy Related Emissions before CCS[electricity if,other mining and quarrying 07T08,CO2] : test</t>
  </si>
  <si>
    <t>Industrial Sector Energy Related Emissions before CCS[electricity if,food beverage and tobacco 10T12,CO2] : test</t>
  </si>
  <si>
    <t>Industrial Sector Energy Related Emissions before CCS[electricity if,textiles apparel and leather 13T15,CO2] : test</t>
  </si>
  <si>
    <t>Industrial Sector Energy Related Emissions before CCS[electricity if,wood products 16,CO2] : test</t>
  </si>
  <si>
    <t>Industrial Sector Energy Related Emissions before CCS[electricity if,pulp paper and printing 17T18,CO2] : test</t>
  </si>
  <si>
    <t>Industrial Sector Energy Related Emissions before CCS[electricity if,refined petroleum and coke 19,CO2] : test</t>
  </si>
  <si>
    <t>Industrial Sector Energy Related Emissions before CCS[electricity if,chemicals 20,CO2] : test</t>
  </si>
  <si>
    <t>Industrial Sector Energy Related Emissions before CCS[electricity if,rubber and plastic products 22,CO2] : test</t>
  </si>
  <si>
    <t>Industrial Sector Energy Related Emissions before CCS[electricity if,glass and glass products 231,CO2] : test</t>
  </si>
  <si>
    <t>Industrial Sector Energy Related Emissions before CCS[electricity if,cement and other nonmetallic minerals 239,CO2] : test</t>
  </si>
  <si>
    <t>Industrial Sector Energy Related Emissions before CCS[electricity if,iron and steel 241,CO2] : test</t>
  </si>
  <si>
    <t>Industrial Sector Energy Related Emissions before CCS[electricity if,other metals 242,CO2] : test</t>
  </si>
  <si>
    <t>Industrial Sector Energy Related Emissions before CCS[electricity if,metal products except machinery and vehicles 25,CO2] : test</t>
  </si>
  <si>
    <t>Industrial Sector Energy Related Emissions before CCS[electricity if,computers and electronics 26,CO2] : test</t>
  </si>
  <si>
    <t>Industrial Sector Energy Related Emissions before CCS[electricity if,appliances and electrical equipment 27,CO2] : test</t>
  </si>
  <si>
    <t>Industrial Sector Energy Related Emissions before CCS[electricity if,other machinery 28,CO2] : test</t>
  </si>
  <si>
    <t>Industrial Sector Energy Related Emissions before CCS[electricity if,road vehicles 29,CO2] : test</t>
  </si>
  <si>
    <t>Industrial Sector Energy Related Emissions before CCS[electricity if,nonroad vehicles 30,CO2] : test</t>
  </si>
  <si>
    <t>Industrial Sector Energy Related Emissions before CCS[electricity if,other manufacturing 31T33,CO2] : test</t>
  </si>
  <si>
    <t>Industrial Sector Energy Related Emissions before CCS[electricity if,energy pipelines and gas processing 352T353,CO2] : test</t>
  </si>
  <si>
    <t>Industrial Sector Energy Related Emissions before CCS[electricity if,water and waste 36T39,CO2] : test</t>
  </si>
  <si>
    <t>Industrial Sector Energy Related Emissions before CCS[electricity if,construction 41T43,CO2] : test</t>
  </si>
  <si>
    <t>Industrial Sector Energy Related Emissions before CCS[hard coal if,agriculture and forestry 01T03,CO2] : test</t>
  </si>
  <si>
    <t>Industrial Sector Energy Related Emissions before CCS[hard coal if,coal mining 05,CO2] : test</t>
  </si>
  <si>
    <t>Industrial Sector Energy Related Emissions before CCS[hard coal if,oil and gas extraction 06,CO2] : test</t>
  </si>
  <si>
    <t>Industrial Sector Energy Related Emissions before CCS[hard coal if,other mining and quarrying 07T08,CO2] : test</t>
  </si>
  <si>
    <t>Industrial Sector Energy Related Emissions before CCS[hard coal if,food beverage and tobacco 10T12,CO2] : test</t>
  </si>
  <si>
    <t>Industrial Sector Energy Related Emissions before CCS[hard coal if,textiles apparel and leather 13T15,CO2] : test</t>
  </si>
  <si>
    <t>Industrial Sector Energy Related Emissions before CCS[hard coal if,wood products 16,CO2] : test</t>
  </si>
  <si>
    <t>Industrial Sector Energy Related Emissions before CCS[hard coal if,pulp paper and printing 17T18,CO2] : test</t>
  </si>
  <si>
    <t>Industrial Sector Energy Related Emissions before CCS[hard coal if,refined petroleum and coke 19,CO2] : test</t>
  </si>
  <si>
    <t>Industrial Sector Energy Related Emissions before CCS[hard coal if,chemicals 20,CO2] : test</t>
  </si>
  <si>
    <t>Industrial Sector Energy Related Emissions before CCS[hard coal if,rubber and plastic products 22,CO2] : test</t>
  </si>
  <si>
    <t>Industrial Sector Energy Related Emissions before CCS[hard coal if,glass and glass products 231,CO2] : test</t>
  </si>
  <si>
    <t>Industrial Sector Energy Related Emissions before CCS[hard coal if,cement and other nonmetallic minerals 239,CO2] : test</t>
  </si>
  <si>
    <t>Industrial Sector Energy Related Emissions before CCS[hard coal if,iron and steel 241,CO2] : test</t>
  </si>
  <si>
    <t>Industrial Sector Energy Related Emissions before CCS[hard coal if,other metals 242,CO2] : test</t>
  </si>
  <si>
    <t>Industrial Sector Energy Related Emissions before CCS[hard coal if,metal products except machinery and vehicles 25,CO2] : test</t>
  </si>
  <si>
    <t>Industrial Sector Energy Related Emissions before CCS[hard coal if,computers and electronics 26,CO2] : test</t>
  </si>
  <si>
    <t>Industrial Sector Energy Related Emissions before CCS[hard coal if,appliances and electrical equipment 27,CO2] : test</t>
  </si>
  <si>
    <t>Industrial Sector Energy Related Emissions before CCS[hard coal if,other machinery 28,CO2] : test</t>
  </si>
  <si>
    <t>Industrial Sector Energy Related Emissions before CCS[hard coal if,road vehicles 29,CO2] : test</t>
  </si>
  <si>
    <t>Industrial Sector Energy Related Emissions before CCS[hard coal if,nonroad vehicles 30,CO2] : test</t>
  </si>
  <si>
    <t>Industrial Sector Energy Related Emissions before CCS[hard coal if,other manufacturing 31T33,CO2] : test</t>
  </si>
  <si>
    <t>Industrial Sector Energy Related Emissions before CCS[hard coal if,energy pipelines and gas processing 352T353,CO2] : test</t>
  </si>
  <si>
    <t>Industrial Sector Energy Related Emissions before CCS[hard coal if,water and waste 36T39,CO2] : test</t>
  </si>
  <si>
    <t>Industrial Sector Energy Related Emissions before CCS[hard coal if,construction 41T43,CO2] : test</t>
  </si>
  <si>
    <t>Industrial Sector Energy Related Emissions before CCS[natural gas if,agriculture and forestry 01T03,CO2] : test</t>
  </si>
  <si>
    <t>Industrial Sector Energy Related Emissions before CCS[natural gas if,coal mining 05,CO2] : test</t>
  </si>
  <si>
    <t>Industrial Sector Energy Related Emissions before CCS[natural gas if,oil and gas extraction 06,CO2] : test</t>
  </si>
  <si>
    <t>Industrial Sector Energy Related Emissions before CCS[natural gas if,other mining and quarrying 07T08,CO2] : test</t>
  </si>
  <si>
    <t>Industrial Sector Energy Related Emissions before CCS[natural gas if,food beverage and tobacco 10T12,CO2] : test</t>
  </si>
  <si>
    <t>Industrial Sector Energy Related Emissions before CCS[natural gas if,textiles apparel and leather 13T15,CO2] : test</t>
  </si>
  <si>
    <t>Industrial Sector Energy Related Emissions before CCS[natural gas if,wood products 16,CO2] : test</t>
  </si>
  <si>
    <t>Industrial Sector Energy Related Emissions before CCS[natural gas if,pulp paper and printing 17T18,CO2] : test</t>
  </si>
  <si>
    <t>Industrial Sector Energy Related Emissions before CCS[natural gas if,refined petroleum and coke 19,CO2] : test</t>
  </si>
  <si>
    <t>Industrial Sector Energy Related Emissions before CCS[natural gas if,chemicals 20,CO2] : test</t>
  </si>
  <si>
    <t>Industrial Sector Energy Related Emissions before CCS[natural gas if,rubber and plastic products 22,CO2] : test</t>
  </si>
  <si>
    <t>Industrial Sector Energy Related Emissions before CCS[natural gas if,glass and glass products 231,CO2] : test</t>
  </si>
  <si>
    <t>Industrial Sector Energy Related Emissions before CCS[natural gas if,cement and other nonmetallic minerals 239,CO2] : test</t>
  </si>
  <si>
    <t>Industrial Sector Energy Related Emissions before CCS[natural gas if,iron and steel 241,CO2] : test</t>
  </si>
  <si>
    <t>Industrial Sector Energy Related Emissions before CCS[natural gas if,other metals 242,CO2] : test</t>
  </si>
  <si>
    <t>Industrial Sector Energy Related Emissions before CCS[natural gas if,metal products except machinery and vehicles 25,CO2] : test</t>
  </si>
  <si>
    <t>Industrial Sector Energy Related Emissions before CCS[natural gas if,computers and electronics 26,CO2] : test</t>
  </si>
  <si>
    <t>Industrial Sector Energy Related Emissions before CCS[natural gas if,appliances and electrical equipment 27,CO2] : test</t>
  </si>
  <si>
    <t>Industrial Sector Energy Related Emissions before CCS[natural gas if,other machinery 28,CO2] : test</t>
  </si>
  <si>
    <t>Industrial Sector Energy Related Emissions before CCS[natural gas if,road vehicles 29,CO2] : test</t>
  </si>
  <si>
    <t>Industrial Sector Energy Related Emissions before CCS[natural gas if,nonroad vehicles 30,CO2] : test</t>
  </si>
  <si>
    <t>Industrial Sector Energy Related Emissions before CCS[natural gas if,other manufacturing 31T33,CO2] : test</t>
  </si>
  <si>
    <t>Industrial Sector Energy Related Emissions before CCS[natural gas if,energy pipelines and gas processing 352T353,CO2] : test</t>
  </si>
  <si>
    <t>Industrial Sector Energy Related Emissions before CCS[natural gas if,water and waste 36T39,CO2] : test</t>
  </si>
  <si>
    <t>Industrial Sector Energy Related Emissions before CCS[natural gas if,construction 41T43,CO2] : test</t>
  </si>
  <si>
    <t>Industrial Sector Energy Related Emissions before CCS[biomass if,agriculture and forestry 01T03,CO2] : test</t>
  </si>
  <si>
    <t>Industrial Sector Energy Related Emissions before CCS[biomass if,coal mining 05,CO2] : test</t>
  </si>
  <si>
    <t>Industrial Sector Energy Related Emissions before CCS[biomass if,oil and gas extraction 06,CO2] : test</t>
  </si>
  <si>
    <t>Industrial Sector Energy Related Emissions before CCS[biomass if,other mining and quarrying 07T08,CO2] : test</t>
  </si>
  <si>
    <t>Industrial Sector Energy Related Emissions before CCS[biomass if,food beverage and tobacco 10T12,CO2] : test</t>
  </si>
  <si>
    <t>Industrial Sector Energy Related Emissions before CCS[biomass if,textiles apparel and leather 13T15,CO2] : test</t>
  </si>
  <si>
    <t>Industrial Sector Energy Related Emissions before CCS[biomass if,wood products 16,CO2] : test</t>
  </si>
  <si>
    <t>Industrial Sector Energy Related Emissions before CCS[biomass if,pulp paper and printing 17T18,CO2] : test</t>
  </si>
  <si>
    <t>Industrial Sector Energy Related Emissions before CCS[biomass if,refined petroleum and coke 19,CO2] : test</t>
  </si>
  <si>
    <t>Industrial Sector Energy Related Emissions before CCS[biomass if,chemicals 20,CO2] : test</t>
  </si>
  <si>
    <t>Industrial Sector Energy Related Emissions before CCS[biomass if,rubber and plastic products 22,CO2] : test</t>
  </si>
  <si>
    <t>Industrial Sector Energy Related Emissions before CCS[biomass if,glass and glass products 231,CO2] : test</t>
  </si>
  <si>
    <t>Industrial Sector Energy Related Emissions before CCS[biomass if,cement and other nonmetallic minerals 239,CO2] : test</t>
  </si>
  <si>
    <t>Industrial Sector Energy Related Emissions before CCS[biomass if,iron and steel 241,CO2] : test</t>
  </si>
  <si>
    <t>Industrial Sector Energy Related Emissions before CCS[biomass if,other metals 242,CO2] : test</t>
  </si>
  <si>
    <t>Industrial Sector Energy Related Emissions before CCS[biomass if,metal products except machinery and vehicles 25,CO2] : test</t>
  </si>
  <si>
    <t>Industrial Sector Energy Related Emissions before CCS[biomass if,computers and electronics 26,CO2] : test</t>
  </si>
  <si>
    <t>Industrial Sector Energy Related Emissions before CCS[biomass if,appliances and electrical equipment 27,CO2] : test</t>
  </si>
  <si>
    <t>Industrial Sector Energy Related Emissions before CCS[biomass if,other machinery 28,CO2] : test</t>
  </si>
  <si>
    <t>Industrial Sector Energy Related Emissions before CCS[biomass if,road vehicles 29,CO2] : test</t>
  </si>
  <si>
    <t>Industrial Sector Energy Related Emissions before CCS[biomass if,nonroad vehicles 30,CO2] : test</t>
  </si>
  <si>
    <t>Industrial Sector Energy Related Emissions before CCS[biomass if,other manufacturing 31T33,CO2] : test</t>
  </si>
  <si>
    <t>Industrial Sector Energy Related Emissions before CCS[biomass if,energy pipelines and gas processing 352T353,CO2] : test</t>
  </si>
  <si>
    <t>Industrial Sector Energy Related Emissions before CCS[biomass if,water and waste 36T39,CO2] : test</t>
  </si>
  <si>
    <t>Industrial Sector Energy Related Emissions before CCS[biomass if,construction 41T43,CO2] : test</t>
  </si>
  <si>
    <t>Industrial Sector Energy Related Emissions before CCS[petroleum diesel if,agriculture and forestry 01T03,CO2] : test</t>
  </si>
  <si>
    <t>Industrial Sector Energy Related Emissions before CCS[petroleum diesel if,coal mining 05,CO2] : test</t>
  </si>
  <si>
    <t>Industrial Sector Energy Related Emissions before CCS[petroleum diesel if,oil and gas extraction 06,CO2] : test</t>
  </si>
  <si>
    <t>Industrial Sector Energy Related Emissions before CCS[petroleum diesel if,other mining and quarrying 07T08,CO2] : test</t>
  </si>
  <si>
    <t>Industrial Sector Energy Related Emissions before CCS[petroleum diesel if,food beverage and tobacco 10T12,CO2] : test</t>
  </si>
  <si>
    <t>Industrial Sector Energy Related Emissions before CCS[petroleum diesel if,textiles apparel and leather 13T15,CO2] : test</t>
  </si>
  <si>
    <t>Industrial Sector Energy Related Emissions before CCS[petroleum diesel if,wood products 16,CO2] : test</t>
  </si>
  <si>
    <t>Industrial Sector Energy Related Emissions before CCS[petroleum diesel if,pulp paper and printing 17T18,CO2] : test</t>
  </si>
  <si>
    <t>Industrial Sector Energy Related Emissions before CCS[petroleum diesel if,refined petroleum and coke 19,CO2] : test</t>
  </si>
  <si>
    <t>Industrial Sector Energy Related Emissions before CCS[petroleum diesel if,chemicals 20,CO2] : test</t>
  </si>
  <si>
    <t>Industrial Sector Energy Related Emissions before CCS[petroleum diesel if,rubber and plastic products 22,CO2] : test</t>
  </si>
  <si>
    <t>Industrial Sector Energy Related Emissions before CCS[petroleum diesel if,glass and glass products 231,CO2] : test</t>
  </si>
  <si>
    <t>Industrial Sector Energy Related Emissions before CCS[petroleum diesel if,cement and other nonmetallic minerals 239,CO2] : test</t>
  </si>
  <si>
    <t>Industrial Sector Energy Related Emissions before CCS[petroleum diesel if,iron and steel 241,CO2] : test</t>
  </si>
  <si>
    <t>Industrial Sector Energy Related Emissions before CCS[petroleum diesel if,other metals 242,CO2] : test</t>
  </si>
  <si>
    <t>Industrial Sector Energy Related Emissions before CCS[petroleum diesel if,metal products except machinery and vehicles 25,CO2] : test</t>
  </si>
  <si>
    <t>Industrial Sector Energy Related Emissions before CCS[petroleum diesel if,computers and electronics 26,CO2] : test</t>
  </si>
  <si>
    <t>Industrial Sector Energy Related Emissions before CCS[petroleum diesel if,appliances and electrical equipment 27,CO2] : test</t>
  </si>
  <si>
    <t>Industrial Sector Energy Related Emissions before CCS[petroleum diesel if,other machinery 28,CO2] : test</t>
  </si>
  <si>
    <t>Industrial Sector Energy Related Emissions before CCS[petroleum diesel if,road vehicles 29,CO2] : test</t>
  </si>
  <si>
    <t>Industrial Sector Energy Related Emissions before CCS[petroleum diesel if,nonroad vehicles 30,CO2] : test</t>
  </si>
  <si>
    <t>Industrial Sector Energy Related Emissions before CCS[petroleum diesel if,other manufacturing 31T33,CO2] : test</t>
  </si>
  <si>
    <t>Industrial Sector Energy Related Emissions before CCS[petroleum diesel if,energy pipelines and gas processing 352T353,CO2] : test</t>
  </si>
  <si>
    <t>Industrial Sector Energy Related Emissions before CCS[petroleum diesel if,water and waste 36T39,CO2] : test</t>
  </si>
  <si>
    <t>Industrial Sector Energy Related Emissions before CCS[petroleum diesel if,construction 41T43,CO2] : test</t>
  </si>
  <si>
    <t>Industrial Sector Energy Related Emissions before CCS[heat if,agriculture and forestry 01T03,CO2] : test</t>
  </si>
  <si>
    <t>Industrial Sector Energy Related Emissions before CCS[heat if,coal mining 05,CO2] : test</t>
  </si>
  <si>
    <t>Industrial Sector Energy Related Emissions before CCS[heat if,oil and gas extraction 06,CO2] : test</t>
  </si>
  <si>
    <t>Industrial Sector Energy Related Emissions before CCS[heat if,other mining and quarrying 07T08,CO2] : test</t>
  </si>
  <si>
    <t>Industrial Sector Energy Related Emissions before CCS[heat if,food beverage and tobacco 10T12,CO2] : test</t>
  </si>
  <si>
    <t>Industrial Sector Energy Related Emissions before CCS[heat if,textiles apparel and leather 13T15,CO2] : test</t>
  </si>
  <si>
    <t>Industrial Sector Energy Related Emissions before CCS[heat if,wood products 16,CO2] : test</t>
  </si>
  <si>
    <t>Industrial Sector Energy Related Emissions before CCS[heat if,pulp paper and printing 17T18,CO2] : test</t>
  </si>
  <si>
    <t>Industrial Sector Energy Related Emissions before CCS[heat if,refined petroleum and coke 19,CO2] : test</t>
  </si>
  <si>
    <t>Industrial Sector Energy Related Emissions before CCS[heat if,chemicals 20,CO2] : test</t>
  </si>
  <si>
    <t>Industrial Sector Energy Related Emissions before CCS[heat if,rubber and plastic products 22,CO2] : test</t>
  </si>
  <si>
    <t>Industrial Sector Energy Related Emissions before CCS[heat if,glass and glass products 231,CO2] : test</t>
  </si>
  <si>
    <t>Industrial Sector Energy Related Emissions before CCS[heat if,cement and other nonmetallic minerals 239,CO2] : test</t>
  </si>
  <si>
    <t>Industrial Sector Energy Related Emissions before CCS[heat if,iron and steel 241,CO2] : test</t>
  </si>
  <si>
    <t>Industrial Sector Energy Related Emissions before CCS[heat if,other metals 242,CO2] : test</t>
  </si>
  <si>
    <t>Industrial Sector Energy Related Emissions before CCS[heat if,metal products except machinery and vehicles 25,CO2] : test</t>
  </si>
  <si>
    <t>Industrial Sector Energy Related Emissions before CCS[heat if,computers and electronics 26,CO2] : test</t>
  </si>
  <si>
    <t>Industrial Sector Energy Related Emissions before CCS[heat if,appliances and electrical equipment 27,CO2] : test</t>
  </si>
  <si>
    <t>Industrial Sector Energy Related Emissions before CCS[heat if,other machinery 28,CO2] : test</t>
  </si>
  <si>
    <t>Industrial Sector Energy Related Emissions before CCS[heat if,road vehicles 29,CO2] : test</t>
  </si>
  <si>
    <t>Industrial Sector Energy Related Emissions before CCS[heat if,nonroad vehicles 30,CO2] : test</t>
  </si>
  <si>
    <t>Industrial Sector Energy Related Emissions before CCS[heat if,other manufacturing 31T33,CO2] : test</t>
  </si>
  <si>
    <t>Industrial Sector Energy Related Emissions before CCS[heat if,energy pipelines and gas processing 352T353,CO2] : test</t>
  </si>
  <si>
    <t>Industrial Sector Energy Related Emissions before CCS[heat if,water and waste 36T39,CO2] : test</t>
  </si>
  <si>
    <t>Industrial Sector Energy Related Emissions before CCS[heat if,construction 41T43,CO2] : test</t>
  </si>
  <si>
    <t>Industrial Sector Energy Related Emissions before CCS[crude oil if,agriculture and forestry 01T03,CO2] : test</t>
  </si>
  <si>
    <t>Industrial Sector Energy Related Emissions before CCS[crude oil if,coal mining 05,CO2] : test</t>
  </si>
  <si>
    <t>Industrial Sector Energy Related Emissions before CCS[crude oil if,oil and gas extraction 06,CO2] : test</t>
  </si>
  <si>
    <t>Industrial Sector Energy Related Emissions before CCS[crude oil if,other mining and quarrying 07T08,CO2] : test</t>
  </si>
  <si>
    <t>Industrial Sector Energy Related Emissions before CCS[crude oil if,food beverage and tobacco 10T12,CO2] : test</t>
  </si>
  <si>
    <t>Industrial Sector Energy Related Emissions before CCS[crude oil if,textiles apparel and leather 13T15,CO2] : test</t>
  </si>
  <si>
    <t>Industrial Sector Energy Related Emissions before CCS[crude oil if,wood products 16,CO2] : test</t>
  </si>
  <si>
    <t>Industrial Sector Energy Related Emissions before CCS[crude oil if,pulp paper and printing 17T18,CO2] : test</t>
  </si>
  <si>
    <t>Industrial Sector Energy Related Emissions before CCS[crude oil if,refined petroleum and coke 19,CO2] : test</t>
  </si>
  <si>
    <t>Industrial Sector Energy Related Emissions before CCS[crude oil if,chemicals 20,CO2] : test</t>
  </si>
  <si>
    <t>Industrial Sector Energy Related Emissions before CCS[crude oil if,rubber and plastic products 22,CO2] : test</t>
  </si>
  <si>
    <t>Industrial Sector Energy Related Emissions before CCS[crude oil if,glass and glass products 231,CO2] : test</t>
  </si>
  <si>
    <t>Industrial Sector Energy Related Emissions before CCS[crude oil if,cement and other nonmetallic minerals 239,CO2] : test</t>
  </si>
  <si>
    <t>Industrial Sector Energy Related Emissions before CCS[crude oil if,iron and steel 241,CO2] : test</t>
  </si>
  <si>
    <t>Industrial Sector Energy Related Emissions before CCS[crude oil if,other metals 242,CO2] : test</t>
  </si>
  <si>
    <t>Industrial Sector Energy Related Emissions before CCS[crude oil if,metal products except machinery and vehicles 25,CO2] : test</t>
  </si>
  <si>
    <t>Industrial Sector Energy Related Emissions before CCS[crude oil if,computers and electronics 26,CO2] : test</t>
  </si>
  <si>
    <t>Industrial Sector Energy Related Emissions before CCS[crude oil if,appliances and electrical equipment 27,CO2] : test</t>
  </si>
  <si>
    <t>Industrial Sector Energy Related Emissions before CCS[crude oil if,other machinery 28,CO2] : test</t>
  </si>
  <si>
    <t>Industrial Sector Energy Related Emissions before CCS[crude oil if,road vehicles 29,CO2] : test</t>
  </si>
  <si>
    <t>Industrial Sector Energy Related Emissions before CCS[crude oil if,nonroad vehicles 30,CO2] : test</t>
  </si>
  <si>
    <t>Industrial Sector Energy Related Emissions before CCS[crude oil if,other manufacturing 31T33,CO2] : test</t>
  </si>
  <si>
    <t>Industrial Sector Energy Related Emissions before CCS[crude oil if,energy pipelines and gas processing 352T353,CO2] : test</t>
  </si>
  <si>
    <t>Industrial Sector Energy Related Emissions before CCS[crude oil if,water and waste 36T39,CO2] : test</t>
  </si>
  <si>
    <t>Industrial Sector Energy Related Emissions before CCS[crude oil if,construction 41T43,CO2] : test</t>
  </si>
  <si>
    <t>Industrial Sector Energy Related Emissions before CCS[heavy or residual fuel oil if,agriculture and forestry 01T03,CO2] : test</t>
  </si>
  <si>
    <t>Industrial Sector Energy Related Emissions before CCS[heavy or residual fuel oil if,coal mining 05,CO2] : test</t>
  </si>
  <si>
    <t>Industrial Sector Energy Related Emissions before CCS[heavy or residual fuel oil if,oil and gas extraction 06,CO2] : test</t>
  </si>
  <si>
    <t>Industrial Sector Energy Related Emissions before CCS[heavy or residual fuel oil if,other mining and quarrying 07T08,CO2] : test</t>
  </si>
  <si>
    <t>Industrial Sector Energy Related Emissions before CCS[heavy or residual fuel oil if,food beverage and tobacco 10T12,CO2] : test</t>
  </si>
  <si>
    <t>Industrial Sector Energy Related Emissions before CCS[heavy or residual fuel oil if,textiles apparel and leather 13T15,CO2] : test</t>
  </si>
  <si>
    <t>Industrial Sector Energy Related Emissions before CCS[heavy or residual fuel oil if,wood products 16,CO2] : test</t>
  </si>
  <si>
    <t>Industrial Sector Energy Related Emissions before CCS[heavy or residual fuel oil if,pulp paper and printing 17T18,CO2] : test</t>
  </si>
  <si>
    <t>Industrial Sector Energy Related Emissions before CCS[heavy or residual fuel oil if,refined petroleum and coke 19,CO2] : test</t>
  </si>
  <si>
    <t>Industrial Sector Energy Related Emissions before CCS[heavy or residual fuel oil if,chemicals 20,CO2] : test</t>
  </si>
  <si>
    <t>Industrial Sector Energy Related Emissions before CCS[heavy or residual fuel oil if,rubber and plastic products 22,CO2] : test</t>
  </si>
  <si>
    <t>Industrial Sector Energy Related Emissions before CCS[heavy or residual fuel oil if,glass and glass products 231,CO2] : test</t>
  </si>
  <si>
    <t>Industrial Sector Energy Related Emissions before CCS[heavy or residual fuel oil if,cement and other nonmetallic minerals 239,CO2] : test</t>
  </si>
  <si>
    <t>Industrial Sector Energy Related Emissions before CCS[heavy or residual fuel oil if,iron and steel 241,CO2] : test</t>
  </si>
  <si>
    <t>Industrial Sector Energy Related Emissions before CCS[heavy or residual fuel oil if,other metals 242,CO2] : test</t>
  </si>
  <si>
    <t>Industrial Sector Energy Related Emissions before CCS[heavy or residual fuel oil if,metal products except machinery and vehicles 25,CO2] : test</t>
  </si>
  <si>
    <t>Industrial Sector Energy Related Emissions before CCS[heavy or residual fuel oil if,computers and electronics 26,CO2] : test</t>
  </si>
  <si>
    <t>Industrial Sector Energy Related Emissions before CCS[heavy or residual fuel oil if,appliances and electrical equipment 27,CO2] : test</t>
  </si>
  <si>
    <t>Industrial Sector Energy Related Emissions before CCS[heavy or residual fuel oil if,other machinery 28,CO2] : test</t>
  </si>
  <si>
    <t>Industrial Sector Energy Related Emissions before CCS[heavy or residual fuel oil if,road vehicles 29,CO2] : test</t>
  </si>
  <si>
    <t>Industrial Sector Energy Related Emissions before CCS[heavy or residual fuel oil if,nonroad vehicles 30,CO2] : test</t>
  </si>
  <si>
    <t>Industrial Sector Energy Related Emissions before CCS[heavy or residual fuel oil if,other manufacturing 31T33,CO2] : test</t>
  </si>
  <si>
    <t>Industrial Sector Energy Related Emissions before CCS[heavy or residual fuel oil if,energy pipelines and gas processing 352T353,CO2] : test</t>
  </si>
  <si>
    <t>Industrial Sector Energy Related Emissions before CCS[heavy or residual fuel oil if,water and waste 36T39,CO2] : test</t>
  </si>
  <si>
    <t>Industrial Sector Energy Related Emissions before CCS[heavy or residual fuel oil if,construction 41T43,CO2] : test</t>
  </si>
  <si>
    <t>Industrial Sector Energy Related Emissions before CCS[LPG propane or butane if,agriculture and forestry 01T03,CO2] : test</t>
  </si>
  <si>
    <t>Industrial Sector Energy Related Emissions before CCS[LPG propane or butane if,coal mining 05,CO2] : test</t>
  </si>
  <si>
    <t>Industrial Sector Energy Related Emissions before CCS[LPG propane or butane if,oil and gas extraction 06,CO2] : test</t>
  </si>
  <si>
    <t>Industrial Sector Energy Related Emissions before CCS[LPG propane or butane if,other mining and quarrying 07T08,CO2] : test</t>
  </si>
  <si>
    <t>Industrial Sector Energy Related Emissions before CCS[LPG propane or butane if,food beverage and tobacco 10T12,CO2] : test</t>
  </si>
  <si>
    <t>Industrial Sector Energy Related Emissions before CCS[LPG propane or butane if,textiles apparel and leather 13T15,CO2] : test</t>
  </si>
  <si>
    <t>Industrial Sector Energy Related Emissions before CCS[LPG propane or butane if,wood products 16,CO2] : test</t>
  </si>
  <si>
    <t>Industrial Sector Energy Related Emissions before CCS[LPG propane or butane if,pulp paper and printing 17T18,CO2] : test</t>
  </si>
  <si>
    <t>Industrial Sector Energy Related Emissions before CCS[LPG propane or butane if,refined petroleum and coke 19,CO2] : test</t>
  </si>
  <si>
    <t>Industrial Sector Energy Related Emissions before CCS[LPG propane or butane if,chemicals 20,CO2] : test</t>
  </si>
  <si>
    <t>Industrial Sector Energy Related Emissions before CCS[LPG propane or butane if,rubber and plastic products 22,CO2] : test</t>
  </si>
  <si>
    <t>Industrial Sector Energy Related Emissions before CCS[LPG propane or butane if,glass and glass products 231,CO2] : test</t>
  </si>
  <si>
    <t>Industrial Sector Energy Related Emissions before CCS[LPG propane or butane if,cement and other nonmetallic minerals 239,CO2] : test</t>
  </si>
  <si>
    <t>Industrial Sector Energy Related Emissions before CCS[LPG propane or butane if,iron and steel 241,CO2] : test</t>
  </si>
  <si>
    <t>Industrial Sector Energy Related Emissions before CCS[LPG propane or butane if,other metals 242,CO2] : test</t>
  </si>
  <si>
    <t>Industrial Sector Energy Related Emissions before CCS[LPG propane or butane if,metal products except machinery and vehicles 25,CO2] : test</t>
  </si>
  <si>
    <t>Industrial Sector Energy Related Emissions before CCS[LPG propane or butane if,computers and electronics 26,CO2] : test</t>
  </si>
  <si>
    <t>Industrial Sector Energy Related Emissions before CCS[LPG propane or butane if,appliances and electrical equipment 27,CO2] : test</t>
  </si>
  <si>
    <t>Industrial Sector Energy Related Emissions before CCS[LPG propane or butane if,other machinery 28,CO2] : test</t>
  </si>
  <si>
    <t>Industrial Sector Energy Related Emissions before CCS[LPG propane or butane if,road vehicles 29,CO2] : test</t>
  </si>
  <si>
    <t>Industrial Sector Energy Related Emissions before CCS[LPG propane or butane if,nonroad vehicles 30,CO2] : test</t>
  </si>
  <si>
    <t>Industrial Sector Energy Related Emissions before CCS[LPG propane or butane if,other manufacturing 31T33,CO2] : test</t>
  </si>
  <si>
    <t>Industrial Sector Energy Related Emissions before CCS[LPG propane or butane if,energy pipelines and gas processing 352T353,CO2] : test</t>
  </si>
  <si>
    <t>Industrial Sector Energy Related Emissions before CCS[LPG propane or butane if,water and waste 36T39,CO2] : test</t>
  </si>
  <si>
    <t>Industrial Sector Energy Related Emissions before CCS[LPG propane or butane if,construction 41T43,CO2] : test</t>
  </si>
  <si>
    <t>Industrial Sector Energy Related Emissions before CCS[hydrogen if,agriculture and forestry 01T03,CO2] : test</t>
  </si>
  <si>
    <t>Industrial Sector Energy Related Emissions before CCS[hydrogen if,coal mining 05,CO2] : test</t>
  </si>
  <si>
    <t>Industrial Sector Energy Related Emissions before CCS[hydrogen if,oil and gas extraction 06,CO2] : test</t>
  </si>
  <si>
    <t>Industrial Sector Energy Related Emissions before CCS[hydrogen if,other mining and quarrying 07T08,CO2] : test</t>
  </si>
  <si>
    <t>Industrial Sector Energy Related Emissions before CCS[hydrogen if,food beverage and tobacco 10T12,CO2] : test</t>
  </si>
  <si>
    <t>Industrial Sector Energy Related Emissions before CCS[hydrogen if,textiles apparel and leather 13T15,CO2] : test</t>
  </si>
  <si>
    <t>Industrial Sector Energy Related Emissions before CCS[hydrogen if,wood products 16,CO2] : test</t>
  </si>
  <si>
    <t>Industrial Sector Energy Related Emissions before CCS[hydrogen if,pulp paper and printing 17T18,CO2] : test</t>
  </si>
  <si>
    <t>Industrial Sector Energy Related Emissions before CCS[hydrogen if,refined petroleum and coke 19,CO2] : test</t>
  </si>
  <si>
    <t>Industrial Sector Energy Related Emissions before CCS[hydrogen if,chemicals 20,CO2] : test</t>
  </si>
  <si>
    <t>Industrial Sector Energy Related Emissions before CCS[hydrogen if,rubber and plastic products 22,CO2] : test</t>
  </si>
  <si>
    <t>Industrial Sector Energy Related Emissions before CCS[hydrogen if,glass and glass products 231,CO2] : test</t>
  </si>
  <si>
    <t>Industrial Sector Energy Related Emissions before CCS[hydrogen if,cement and other nonmetallic minerals 239,CO2] : test</t>
  </si>
  <si>
    <t>Industrial Sector Energy Related Emissions before CCS[hydrogen if,iron and steel 241,CO2] : test</t>
  </si>
  <si>
    <t>Industrial Sector Energy Related Emissions before CCS[hydrogen if,other metals 242,CO2] : test</t>
  </si>
  <si>
    <t>Industrial Sector Energy Related Emissions before CCS[hydrogen if,metal products except machinery and vehicles 25,CO2] : test</t>
  </si>
  <si>
    <t>Industrial Sector Energy Related Emissions before CCS[hydrogen if,computers and electronics 26,CO2] : test</t>
  </si>
  <si>
    <t>Industrial Sector Energy Related Emissions before CCS[hydrogen if,appliances and electrical equipment 27,CO2] : test</t>
  </si>
  <si>
    <t>Industrial Sector Energy Related Emissions before CCS[hydrogen if,other machinery 28,CO2] : test</t>
  </si>
  <si>
    <t>Industrial Sector Energy Related Emissions before CCS[hydrogen if,road vehicles 29,CO2] : test</t>
  </si>
  <si>
    <t>Industrial Sector Energy Related Emissions before CCS[hydrogen if,nonroad vehicles 30,CO2] : test</t>
  </si>
  <si>
    <t>Industrial Sector Energy Related Emissions before CCS[hydrogen if,other manufacturing 31T33,CO2] : test</t>
  </si>
  <si>
    <t>Industrial Sector Energy Related Emissions before CCS[hydrogen if,energy pipelines and gas processing 352T353,CO2] : test</t>
  </si>
  <si>
    <t>Industrial Sector Energy Related Emissions before CCS[hydrogen if,water and waste 36T39,CO2] : test</t>
  </si>
  <si>
    <t>Industrial Sector Energy Related Emissions before CCS[hydrogen if,construction 41T43,CO2] : test</t>
  </si>
  <si>
    <t>New Hampshire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</si>
</sst>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4" fillId="0" borderId="0" xfId="2"/>
    <xf numFmtId="0" fontId="1" fillId="2" borderId="0" xfId="0" applyFont="1" applyFill="1" applyAlignment="1">
      <alignment horizontal="left"/>
    </xf>
    <xf numFmtId="0" fontId="4" fillId="0" borderId="0" xfId="2" applyAlignment="1">
      <alignment horizontal="left"/>
    </xf>
    <xf numFmtId="9" fontId="0" fillId="0" borderId="0" xfId="1" applyFont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0" borderId="0" xfId="0" applyFont="1" applyAlignment="1">
      <alignment horizontal="left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left"/>
    </xf>
    <xf numFmtId="0" fontId="1" fillId="7" borderId="0" xfId="0" applyFont="1" applyFill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Border="1"/>
    <xf numFmtId="1" fontId="0" fillId="0" borderId="4" xfId="0" applyNumberFormat="1" applyBorder="1"/>
    <xf numFmtId="0" fontId="0" fillId="0" borderId="5" xfId="0" applyBorder="1"/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0" fillId="4" borderId="6" xfId="0" applyFill="1" applyBorder="1"/>
    <xf numFmtId="0" fontId="0" fillId="4" borderId="7" xfId="0" applyFill="1" applyBorder="1"/>
    <xf numFmtId="0" fontId="1" fillId="4" borderId="8" xfId="0" applyFont="1" applyFill="1" applyBorder="1"/>
    <xf numFmtId="9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4" fillId="0" borderId="0" xfId="2" applyFill="1"/>
    <xf numFmtId="11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3AC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142875</xdr:rowOff>
    </xdr:from>
    <xdr:to>
      <xdr:col>8</xdr:col>
      <xdr:colOff>8609</xdr:colOff>
      <xdr:row>22</xdr:row>
      <xdr:rowOff>132827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4562860-938D-EAE6-6107-79A4AA322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50" y="142875"/>
          <a:ext cx="7323809" cy="4180952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0</xdr:row>
      <xdr:rowOff>114300</xdr:rowOff>
    </xdr:from>
    <xdr:to>
      <xdr:col>20</xdr:col>
      <xdr:colOff>113440</xdr:colOff>
      <xdr:row>26</xdr:row>
      <xdr:rowOff>132729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F69BF11-C2D4-2841-45A8-4CFF0B0FA4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39100" y="114300"/>
          <a:ext cx="6876190" cy="49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hg.com/research/climate-clean-energy-inflation-reduction-act/" TargetMode="External"/><Relationship Id="rId1" Type="http://schemas.openxmlformats.org/officeDocument/2006/relationships/hyperlink" Target="https://iea.blob.core.windows.net/assets/50652405-26db-4c41-82dc-c23657893059/Putting_CO2_to_Use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luor.com/projects/shell-quest-carbon-capture-epc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ieaghg.org/publications/technical-reports/reports-list/9-technical-reports/956-2018-05-the-ccs-project-at-air-products-port-arthur-hydrogen-production-facility" TargetMode="External"/><Relationship Id="rId1" Type="http://schemas.openxmlformats.org/officeDocument/2006/relationships/hyperlink" Target="https://netl.doe.gov/research/Coal/energy-systems/gasification/gasifipedia/weyburn" TargetMode="External"/><Relationship Id="rId6" Type="http://schemas.openxmlformats.org/officeDocument/2006/relationships/hyperlink" Target="https://iea.blob.core.windows.net/assets/181b48b4-323f-454d-96fb-0bb1889d96a9/CCUS_in_clean_energy_transitions.pdf" TargetMode="External"/><Relationship Id="rId5" Type="http://schemas.openxmlformats.org/officeDocument/2006/relationships/hyperlink" Target="https://www.cslforum.org/cslf/sites/default/files/documents/AbuDhabi2017/AbuDhabi17-TW-Sakaria-Session2.pdf" TargetMode="External"/><Relationship Id="rId4" Type="http://schemas.openxmlformats.org/officeDocument/2006/relationships/hyperlink" Target="https://www.fluor.com/projects/engineering-fabrication-construction-nwr-sturgeon-refinery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E29" sqref="E29"/>
    </sheetView>
  </sheetViews>
  <sheetFormatPr defaultRowHeight="15" x14ac:dyDescent="0.25"/>
  <cols>
    <col min="2" max="2" width="103.42578125" customWidth="1"/>
    <col min="3" max="3" width="17.140625" customWidth="1"/>
    <col min="4" max="4" width="22.140625" customWidth="1"/>
    <col min="5" max="5" width="18.42578125" customWidth="1"/>
  </cols>
  <sheetData>
    <row r="1" spans="1:3" x14ac:dyDescent="0.25">
      <c r="A1" s="1" t="s">
        <v>170</v>
      </c>
      <c r="B1" t="s">
        <v>449</v>
      </c>
      <c r="C1" s="39">
        <v>45387</v>
      </c>
    </row>
    <row r="3" spans="1:3" x14ac:dyDescent="0.25">
      <c r="A3" s="1" t="s">
        <v>27</v>
      </c>
      <c r="B3" s="10" t="s">
        <v>163</v>
      </c>
    </row>
    <row r="4" spans="1:3" x14ac:dyDescent="0.25">
      <c r="B4" t="s">
        <v>153</v>
      </c>
    </row>
    <row r="5" spans="1:3" x14ac:dyDescent="0.25">
      <c r="B5" s="8">
        <v>2023</v>
      </c>
    </row>
    <row r="6" spans="1:3" x14ac:dyDescent="0.25">
      <c r="B6" t="s">
        <v>152</v>
      </c>
    </row>
    <row r="7" spans="1:3" x14ac:dyDescent="0.25">
      <c r="B7" s="9" t="s">
        <v>154</v>
      </c>
    </row>
    <row r="8" spans="1:3" x14ac:dyDescent="0.25">
      <c r="B8" t="s">
        <v>155</v>
      </c>
    </row>
    <row r="9" spans="1:3" x14ac:dyDescent="0.25">
      <c r="B9" s="9"/>
    </row>
    <row r="10" spans="1:3" x14ac:dyDescent="0.25">
      <c r="B10" s="10" t="s">
        <v>158</v>
      </c>
    </row>
    <row r="11" spans="1:3" x14ac:dyDescent="0.25">
      <c r="B11" t="s">
        <v>26</v>
      </c>
    </row>
    <row r="12" spans="1:3" x14ac:dyDescent="0.25">
      <c r="B12" s="8">
        <v>2022</v>
      </c>
    </row>
    <row r="13" spans="1:3" x14ac:dyDescent="0.25">
      <c r="B13" t="s">
        <v>161</v>
      </c>
    </row>
    <row r="14" spans="1:3" x14ac:dyDescent="0.25">
      <c r="B14" s="37" t="s">
        <v>159</v>
      </c>
    </row>
    <row r="15" spans="1:3" x14ac:dyDescent="0.25">
      <c r="B15" t="s">
        <v>160</v>
      </c>
    </row>
    <row r="17" spans="1:5" x14ac:dyDescent="0.25">
      <c r="B17" s="10" t="s">
        <v>164</v>
      </c>
    </row>
    <row r="18" spans="1:5" x14ac:dyDescent="0.25">
      <c r="B18" s="8" t="s">
        <v>28</v>
      </c>
    </row>
    <row r="19" spans="1:5" x14ac:dyDescent="0.25">
      <c r="B19" s="8">
        <v>2019</v>
      </c>
      <c r="C19" s="2"/>
      <c r="D19" s="3"/>
      <c r="E19" s="2"/>
    </row>
    <row r="20" spans="1:5" x14ac:dyDescent="0.25">
      <c r="B20" s="8" t="s">
        <v>29</v>
      </c>
    </row>
    <row r="21" spans="1:5" x14ac:dyDescent="0.25">
      <c r="B21" s="11" t="s">
        <v>30</v>
      </c>
      <c r="C21" s="2"/>
    </row>
    <row r="22" spans="1:5" x14ac:dyDescent="0.25">
      <c r="B22" s="8" t="s">
        <v>31</v>
      </c>
      <c r="C22" s="2"/>
    </row>
    <row r="23" spans="1:5" x14ac:dyDescent="0.25">
      <c r="B23" s="8"/>
    </row>
    <row r="24" spans="1:5" x14ac:dyDescent="0.25">
      <c r="A24" s="1" t="s">
        <v>0</v>
      </c>
    </row>
    <row r="25" spans="1:5" x14ac:dyDescent="0.25">
      <c r="A25" t="s">
        <v>169</v>
      </c>
    </row>
    <row r="27" spans="1:5" x14ac:dyDescent="0.25">
      <c r="A27" t="s">
        <v>165</v>
      </c>
    </row>
    <row r="28" spans="1:5" x14ac:dyDescent="0.25">
      <c r="B28" s="1"/>
    </row>
    <row r="29" spans="1:5" x14ac:dyDescent="0.25">
      <c r="A29" t="s">
        <v>33</v>
      </c>
    </row>
    <row r="30" spans="1:5" x14ac:dyDescent="0.25">
      <c r="A30" t="s">
        <v>34</v>
      </c>
      <c r="B30" s="1"/>
    </row>
    <row r="32" spans="1:5" x14ac:dyDescent="0.25">
      <c r="A32" t="s">
        <v>166</v>
      </c>
    </row>
  </sheetData>
  <hyperlinks>
    <hyperlink ref="B21" r:id="rId1" xr:uid="{662160B2-7C08-4070-B1C1-944156B986F3}"/>
    <hyperlink ref="B14" r:id="rId2" xr:uid="{9E6AC009-89C4-485D-AF2A-960A1B40FA3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DDC5-B47D-412D-83A1-985DCFECCE82}">
  <dimension ref="A1:I48"/>
  <sheetViews>
    <sheetView workbookViewId="0">
      <selection activeCell="B57" sqref="B57"/>
    </sheetView>
  </sheetViews>
  <sheetFormatPr defaultRowHeight="15" x14ac:dyDescent="0.25"/>
  <cols>
    <col min="1" max="1" width="47.7109375" customWidth="1"/>
    <col min="2" max="2" width="25.7109375" customWidth="1"/>
    <col min="3" max="3" width="18.85546875" customWidth="1"/>
    <col min="4" max="4" width="27.85546875" customWidth="1"/>
    <col min="5" max="5" width="12.140625" style="8" customWidth="1"/>
    <col min="6" max="6" width="30.140625" customWidth="1"/>
    <col min="7" max="7" width="26.28515625" customWidth="1"/>
    <col min="8" max="8" width="37.28515625" customWidth="1"/>
    <col min="9" max="9" width="31.140625" customWidth="1"/>
  </cols>
  <sheetData>
    <row r="1" spans="1:9" x14ac:dyDescent="0.25">
      <c r="A1" s="23" t="s">
        <v>115</v>
      </c>
      <c r="B1" s="23"/>
      <c r="C1" s="21"/>
      <c r="D1" s="21"/>
      <c r="E1" s="22"/>
      <c r="F1" s="21"/>
      <c r="G1" s="21"/>
      <c r="H1" s="20"/>
      <c r="I1" s="20"/>
    </row>
    <row r="2" spans="1:9" x14ac:dyDescent="0.25">
      <c r="A2" s="1" t="s">
        <v>114</v>
      </c>
      <c r="B2" s="1" t="s">
        <v>113</v>
      </c>
      <c r="C2" s="1" t="s">
        <v>112</v>
      </c>
      <c r="D2" s="1" t="s">
        <v>111</v>
      </c>
      <c r="E2" s="19" t="s">
        <v>110</v>
      </c>
      <c r="F2" s="1" t="s">
        <v>109</v>
      </c>
      <c r="G2" s="1" t="s">
        <v>0</v>
      </c>
      <c r="H2" s="1" t="s">
        <v>108</v>
      </c>
      <c r="I2" s="1" t="s">
        <v>107</v>
      </c>
    </row>
    <row r="3" spans="1:9" x14ac:dyDescent="0.25">
      <c r="A3" t="s">
        <v>106</v>
      </c>
      <c r="B3" t="s">
        <v>52</v>
      </c>
      <c r="C3" t="s">
        <v>62</v>
      </c>
      <c r="D3" t="s">
        <v>43</v>
      </c>
      <c r="E3" s="8">
        <v>0.4</v>
      </c>
      <c r="F3" t="s">
        <v>50</v>
      </c>
      <c r="H3" t="s">
        <v>55</v>
      </c>
    </row>
    <row r="4" spans="1:9" x14ac:dyDescent="0.25">
      <c r="A4" t="s">
        <v>105</v>
      </c>
      <c r="B4" t="s">
        <v>52</v>
      </c>
      <c r="C4" t="s">
        <v>62</v>
      </c>
      <c r="D4" t="s">
        <v>42</v>
      </c>
      <c r="E4" s="8">
        <v>0.2</v>
      </c>
      <c r="F4" t="s">
        <v>50</v>
      </c>
    </row>
    <row r="5" spans="1:9" x14ac:dyDescent="0.25">
      <c r="A5" t="s">
        <v>104</v>
      </c>
      <c r="B5" t="s">
        <v>52</v>
      </c>
      <c r="C5" t="s">
        <v>62</v>
      </c>
      <c r="D5" t="s">
        <v>43</v>
      </c>
      <c r="E5" s="8">
        <v>7</v>
      </c>
      <c r="F5" t="s">
        <v>50</v>
      </c>
      <c r="H5" t="s">
        <v>55</v>
      </c>
    </row>
    <row r="6" spans="1:9" x14ac:dyDescent="0.25">
      <c r="A6" t="s">
        <v>103</v>
      </c>
      <c r="B6" t="s">
        <v>52</v>
      </c>
      <c r="C6" t="s">
        <v>96</v>
      </c>
      <c r="D6" t="s">
        <v>43</v>
      </c>
      <c r="E6" s="8">
        <v>1</v>
      </c>
      <c r="F6" t="s">
        <v>56</v>
      </c>
      <c r="H6" t="s">
        <v>55</v>
      </c>
    </row>
    <row r="7" spans="1:9" x14ac:dyDescent="0.25">
      <c r="A7" t="s">
        <v>102</v>
      </c>
      <c r="B7" t="s">
        <v>52</v>
      </c>
      <c r="C7" t="s">
        <v>62</v>
      </c>
      <c r="D7" t="s">
        <v>41</v>
      </c>
      <c r="E7" s="8">
        <v>3</v>
      </c>
      <c r="F7" t="s">
        <v>50</v>
      </c>
      <c r="H7" t="s">
        <v>101</v>
      </c>
      <c r="I7" s="9" t="s">
        <v>100</v>
      </c>
    </row>
    <row r="8" spans="1:9" x14ac:dyDescent="0.25">
      <c r="A8" t="s">
        <v>99</v>
      </c>
      <c r="B8" t="s">
        <v>52</v>
      </c>
      <c r="C8" t="s">
        <v>62</v>
      </c>
      <c r="D8" t="s">
        <v>43</v>
      </c>
      <c r="E8" s="8">
        <v>0.35</v>
      </c>
      <c r="F8" t="s">
        <v>50</v>
      </c>
      <c r="H8" t="s">
        <v>55</v>
      </c>
    </row>
    <row r="9" spans="1:9" x14ac:dyDescent="0.25">
      <c r="A9" t="s">
        <v>98</v>
      </c>
      <c r="B9" t="s">
        <v>52</v>
      </c>
      <c r="C9" t="s">
        <v>60</v>
      </c>
      <c r="D9" t="s">
        <v>71</v>
      </c>
      <c r="E9" s="8">
        <v>0.12</v>
      </c>
      <c r="F9" t="s">
        <v>50</v>
      </c>
    </row>
    <row r="10" spans="1:9" x14ac:dyDescent="0.25">
      <c r="A10" t="s">
        <v>97</v>
      </c>
      <c r="B10" t="s">
        <v>52</v>
      </c>
      <c r="C10" t="s">
        <v>96</v>
      </c>
      <c r="D10" t="s">
        <v>43</v>
      </c>
      <c r="E10" s="8">
        <v>0.7</v>
      </c>
      <c r="F10" t="s">
        <v>56</v>
      </c>
      <c r="H10" t="s">
        <v>55</v>
      </c>
    </row>
    <row r="11" spans="1:9" x14ac:dyDescent="0.25">
      <c r="A11" t="s">
        <v>95</v>
      </c>
      <c r="B11" t="s">
        <v>52</v>
      </c>
      <c r="C11" t="s">
        <v>62</v>
      </c>
      <c r="D11" t="s">
        <v>37</v>
      </c>
      <c r="E11" s="8">
        <v>0.28999999999999998</v>
      </c>
      <c r="F11" t="s">
        <v>50</v>
      </c>
    </row>
    <row r="12" spans="1:9" ht="105" x14ac:dyDescent="0.25">
      <c r="A12" t="s">
        <v>94</v>
      </c>
      <c r="B12" t="s">
        <v>52</v>
      </c>
      <c r="C12" t="s">
        <v>62</v>
      </c>
      <c r="D12" t="s">
        <v>43</v>
      </c>
      <c r="E12" s="8">
        <v>5</v>
      </c>
      <c r="F12" s="7" t="s">
        <v>93</v>
      </c>
      <c r="G12" s="7" t="s">
        <v>92</v>
      </c>
      <c r="H12" t="s">
        <v>55</v>
      </c>
    </row>
    <row r="13" spans="1:9" x14ac:dyDescent="0.25">
      <c r="A13" t="s">
        <v>91</v>
      </c>
      <c r="B13" t="s">
        <v>52</v>
      </c>
      <c r="C13" t="s">
        <v>62</v>
      </c>
      <c r="D13" t="s">
        <v>37</v>
      </c>
      <c r="E13" s="8">
        <v>0.1</v>
      </c>
      <c r="F13" t="s">
        <v>50</v>
      </c>
    </row>
    <row r="14" spans="1:9" x14ac:dyDescent="0.25">
      <c r="A14" t="s">
        <v>90</v>
      </c>
      <c r="B14" t="s">
        <v>52</v>
      </c>
      <c r="C14" t="s">
        <v>62</v>
      </c>
      <c r="D14" t="s">
        <v>42</v>
      </c>
      <c r="E14" s="8">
        <v>0.3</v>
      </c>
      <c r="F14" t="s">
        <v>50</v>
      </c>
    </row>
    <row r="15" spans="1:9" x14ac:dyDescent="0.25">
      <c r="A15" t="s">
        <v>89</v>
      </c>
      <c r="B15" t="s">
        <v>52</v>
      </c>
      <c r="C15" t="s">
        <v>88</v>
      </c>
      <c r="D15" t="s">
        <v>43</v>
      </c>
      <c r="E15" s="8">
        <v>4.5999999999999996</v>
      </c>
      <c r="F15" t="s">
        <v>50</v>
      </c>
      <c r="H15" t="s">
        <v>87</v>
      </c>
      <c r="I15" s="9" t="s">
        <v>86</v>
      </c>
    </row>
    <row r="16" spans="1:9" x14ac:dyDescent="0.25">
      <c r="A16" t="s">
        <v>85</v>
      </c>
      <c r="B16" s="18" t="s">
        <v>65</v>
      </c>
      <c r="C16" t="s">
        <v>62</v>
      </c>
      <c r="D16" t="s">
        <v>43</v>
      </c>
      <c r="E16" s="17">
        <v>0.9</v>
      </c>
      <c r="F16" t="s">
        <v>50</v>
      </c>
      <c r="H16" t="s">
        <v>55</v>
      </c>
    </row>
    <row r="17" spans="1:9" x14ac:dyDescent="0.25">
      <c r="A17" t="s">
        <v>84</v>
      </c>
      <c r="B17" t="s">
        <v>52</v>
      </c>
      <c r="C17" t="s">
        <v>62</v>
      </c>
      <c r="D17" t="s">
        <v>42</v>
      </c>
      <c r="E17" s="8">
        <v>1</v>
      </c>
      <c r="F17" t="s">
        <v>50</v>
      </c>
      <c r="H17" t="s">
        <v>83</v>
      </c>
      <c r="I17" s="9" t="s">
        <v>82</v>
      </c>
    </row>
    <row r="18" spans="1:9" x14ac:dyDescent="0.25">
      <c r="A18" t="s">
        <v>81</v>
      </c>
      <c r="B18" t="s">
        <v>52</v>
      </c>
      <c r="C18" t="s">
        <v>62</v>
      </c>
      <c r="D18" t="s">
        <v>40</v>
      </c>
      <c r="E18" s="8">
        <v>1</v>
      </c>
      <c r="F18" t="s">
        <v>50</v>
      </c>
      <c r="H18" t="s">
        <v>80</v>
      </c>
      <c r="I18" s="9" t="s">
        <v>79</v>
      </c>
    </row>
    <row r="19" spans="1:9" x14ac:dyDescent="0.25">
      <c r="A19" t="s">
        <v>78</v>
      </c>
      <c r="B19" t="s">
        <v>52</v>
      </c>
      <c r="C19" t="s">
        <v>51</v>
      </c>
      <c r="D19" t="s">
        <v>64</v>
      </c>
      <c r="E19" s="8">
        <v>1</v>
      </c>
      <c r="F19" t="s">
        <v>50</v>
      </c>
      <c r="H19" t="s">
        <v>55</v>
      </c>
    </row>
    <row r="20" spans="1:9" x14ac:dyDescent="0.25">
      <c r="A20" t="s">
        <v>77</v>
      </c>
      <c r="B20" t="s">
        <v>52</v>
      </c>
      <c r="C20" t="s">
        <v>76</v>
      </c>
      <c r="D20" t="s">
        <v>43</v>
      </c>
      <c r="E20" s="8">
        <v>0.8</v>
      </c>
      <c r="F20" t="s">
        <v>50</v>
      </c>
      <c r="H20" t="s">
        <v>55</v>
      </c>
    </row>
    <row r="21" spans="1:9" x14ac:dyDescent="0.25">
      <c r="A21" t="s">
        <v>75</v>
      </c>
      <c r="B21" t="s">
        <v>52</v>
      </c>
      <c r="C21" t="s">
        <v>51</v>
      </c>
      <c r="D21" t="s">
        <v>74</v>
      </c>
      <c r="E21" s="8">
        <v>1.2</v>
      </c>
      <c r="F21" t="s">
        <v>56</v>
      </c>
      <c r="H21" t="s">
        <v>49</v>
      </c>
      <c r="I21" s="9" t="s">
        <v>73</v>
      </c>
    </row>
    <row r="22" spans="1:9" x14ac:dyDescent="0.25">
      <c r="A22" t="s">
        <v>72</v>
      </c>
      <c r="B22" t="s">
        <v>52</v>
      </c>
      <c r="C22" t="s">
        <v>60</v>
      </c>
      <c r="D22" t="s">
        <v>71</v>
      </c>
      <c r="E22" s="8">
        <v>0.1</v>
      </c>
      <c r="F22" t="s">
        <v>50</v>
      </c>
    </row>
    <row r="23" spans="1:9" x14ac:dyDescent="0.25">
      <c r="A23" t="s">
        <v>70</v>
      </c>
      <c r="B23" t="s">
        <v>52</v>
      </c>
      <c r="C23" t="s">
        <v>69</v>
      </c>
      <c r="D23" t="s">
        <v>38</v>
      </c>
      <c r="E23" s="8">
        <v>0.8</v>
      </c>
      <c r="F23" t="s">
        <v>50</v>
      </c>
      <c r="H23" t="s">
        <v>68</v>
      </c>
      <c r="I23" s="9" t="s">
        <v>67</v>
      </c>
    </row>
    <row r="24" spans="1:9" x14ac:dyDescent="0.25">
      <c r="A24" t="s">
        <v>66</v>
      </c>
      <c r="B24" s="18" t="s">
        <v>65</v>
      </c>
      <c r="C24" t="s">
        <v>62</v>
      </c>
      <c r="D24" t="s">
        <v>64</v>
      </c>
      <c r="E24" s="17">
        <v>1.4</v>
      </c>
      <c r="F24" t="s">
        <v>50</v>
      </c>
      <c r="H24" t="s">
        <v>55</v>
      </c>
    </row>
    <row r="25" spans="1:9" x14ac:dyDescent="0.25">
      <c r="A25" t="s">
        <v>63</v>
      </c>
      <c r="B25" t="s">
        <v>52</v>
      </c>
      <c r="C25" t="s">
        <v>62</v>
      </c>
      <c r="D25" t="s">
        <v>37</v>
      </c>
      <c r="E25" s="8">
        <v>1</v>
      </c>
      <c r="F25" t="s">
        <v>56</v>
      </c>
    </row>
    <row r="26" spans="1:9" x14ac:dyDescent="0.25">
      <c r="A26" t="s">
        <v>61</v>
      </c>
      <c r="B26" t="s">
        <v>52</v>
      </c>
      <c r="C26" t="s">
        <v>60</v>
      </c>
      <c r="D26" t="s">
        <v>43</v>
      </c>
      <c r="E26" s="8">
        <v>0.6</v>
      </c>
      <c r="F26" t="s">
        <v>50</v>
      </c>
      <c r="H26" t="s">
        <v>55</v>
      </c>
    </row>
    <row r="27" spans="1:9" x14ac:dyDescent="0.25">
      <c r="A27" t="s">
        <v>59</v>
      </c>
      <c r="B27" t="s">
        <v>52</v>
      </c>
      <c r="C27" t="s">
        <v>58</v>
      </c>
      <c r="D27" t="s">
        <v>43</v>
      </c>
      <c r="E27" s="8">
        <v>4</v>
      </c>
      <c r="F27" t="s">
        <v>56</v>
      </c>
      <c r="H27" t="s">
        <v>55</v>
      </c>
    </row>
    <row r="28" spans="1:9" x14ac:dyDescent="0.25">
      <c r="A28" t="s">
        <v>57</v>
      </c>
      <c r="B28" t="s">
        <v>52</v>
      </c>
      <c r="C28" t="s">
        <v>57</v>
      </c>
      <c r="D28" t="s">
        <v>43</v>
      </c>
      <c r="E28" s="8">
        <v>2.1</v>
      </c>
      <c r="F28" t="s">
        <v>56</v>
      </c>
      <c r="H28" t="s">
        <v>55</v>
      </c>
    </row>
    <row r="29" spans="1:9" x14ac:dyDescent="0.25">
      <c r="A29" t="s">
        <v>54</v>
      </c>
      <c r="B29" t="s">
        <v>52</v>
      </c>
      <c r="C29" t="s">
        <v>51</v>
      </c>
      <c r="D29" t="s">
        <v>42</v>
      </c>
      <c r="E29" s="8">
        <v>0.3</v>
      </c>
      <c r="F29" t="s">
        <v>50</v>
      </c>
    </row>
    <row r="30" spans="1:9" x14ac:dyDescent="0.25">
      <c r="A30" t="s">
        <v>53</v>
      </c>
      <c r="B30" t="s">
        <v>52</v>
      </c>
      <c r="C30" t="s">
        <v>51</v>
      </c>
      <c r="D30" t="s">
        <v>39</v>
      </c>
      <c r="E30" s="8">
        <v>1.4</v>
      </c>
      <c r="F30" t="s">
        <v>50</v>
      </c>
      <c r="H30" t="s">
        <v>49</v>
      </c>
      <c r="I30" s="9" t="s">
        <v>48</v>
      </c>
    </row>
    <row r="34" spans="1:3" x14ac:dyDescent="0.25">
      <c r="A34" s="16" t="s">
        <v>47</v>
      </c>
      <c r="B34" s="15"/>
    </row>
    <row r="35" spans="1:3" x14ac:dyDescent="0.25">
      <c r="A35" t="s">
        <v>46</v>
      </c>
      <c r="B35" s="3">
        <f>SUM(E3:E5,E7:E9,E11:E15,E17:E20,E22:E23,E26,E29:E30)</f>
        <v>28.360000000000003</v>
      </c>
    </row>
    <row r="36" spans="1:3" x14ac:dyDescent="0.25">
      <c r="A36" t="s">
        <v>45</v>
      </c>
      <c r="B36">
        <f>SUM(E6,E10,E21,E25,E27:E28)</f>
        <v>10</v>
      </c>
    </row>
    <row r="39" spans="1:3" x14ac:dyDescent="0.25">
      <c r="A39" s="14" t="s">
        <v>44</v>
      </c>
      <c r="B39" s="13"/>
    </row>
    <row r="40" spans="1:3" x14ac:dyDescent="0.25">
      <c r="A40" t="s">
        <v>43</v>
      </c>
      <c r="B40">
        <f>SUM(E3,E5:E6,E8,E10,E12,E15,E20,E26:E28)</f>
        <v>26.55</v>
      </c>
      <c r="C40" s="12">
        <f t="shared" ref="C40:C48" si="0">B40/SUM($B$40:$B$48)</f>
        <v>0.6921272158498436</v>
      </c>
    </row>
    <row r="41" spans="1:3" x14ac:dyDescent="0.25">
      <c r="A41" t="s">
        <v>42</v>
      </c>
      <c r="B41">
        <f>SUM(E4,E14,E17,E29)</f>
        <v>1.8</v>
      </c>
      <c r="C41" s="12">
        <f t="shared" si="0"/>
        <v>4.6923879040667367E-2</v>
      </c>
    </row>
    <row r="42" spans="1:3" x14ac:dyDescent="0.25">
      <c r="A42" t="s">
        <v>41</v>
      </c>
      <c r="B42">
        <f>E7</f>
        <v>3</v>
      </c>
      <c r="C42" s="12">
        <f t="shared" si="0"/>
        <v>7.8206465067778938E-2</v>
      </c>
    </row>
    <row r="43" spans="1:3" x14ac:dyDescent="0.25">
      <c r="A43" t="s">
        <v>40</v>
      </c>
      <c r="B43">
        <f>SUM(E18,E21)</f>
        <v>2.2000000000000002</v>
      </c>
      <c r="C43" s="12">
        <f t="shared" si="0"/>
        <v>5.7351407716371226E-2</v>
      </c>
    </row>
    <row r="44" spans="1:3" x14ac:dyDescent="0.25">
      <c r="A44" t="s">
        <v>39</v>
      </c>
      <c r="B44">
        <f>E30</f>
        <v>1.4</v>
      </c>
      <c r="C44" s="12">
        <f t="shared" si="0"/>
        <v>3.6496350364963501E-2</v>
      </c>
    </row>
    <row r="45" spans="1:3" x14ac:dyDescent="0.25">
      <c r="A45" t="s">
        <v>38</v>
      </c>
      <c r="B45">
        <f>E23</f>
        <v>0.8</v>
      </c>
      <c r="C45" s="12">
        <f t="shared" si="0"/>
        <v>2.0855057351407719E-2</v>
      </c>
    </row>
    <row r="46" spans="1:3" x14ac:dyDescent="0.25">
      <c r="A46" t="s">
        <v>37</v>
      </c>
      <c r="B46">
        <f>SUM(E11,E13,E25)</f>
        <v>1.3900000000000001</v>
      </c>
      <c r="C46" s="12">
        <f t="shared" si="0"/>
        <v>3.6235662148070912E-2</v>
      </c>
    </row>
    <row r="47" spans="1:3" x14ac:dyDescent="0.25">
      <c r="A47" t="s">
        <v>36</v>
      </c>
      <c r="B47">
        <f>SUM(E9,E22)</f>
        <v>0.22</v>
      </c>
      <c r="C47" s="12">
        <f t="shared" si="0"/>
        <v>5.7351407716371219E-3</v>
      </c>
    </row>
    <row r="48" spans="1:3" x14ac:dyDescent="0.25">
      <c r="A48" t="s">
        <v>35</v>
      </c>
      <c r="B48">
        <f>E19</f>
        <v>1</v>
      </c>
      <c r="C48" s="12">
        <f t="shared" si="0"/>
        <v>2.6068821689259645E-2</v>
      </c>
    </row>
  </sheetData>
  <hyperlinks>
    <hyperlink ref="I7" r:id="rId1" xr:uid="{94071961-1291-4DF9-80E2-B3C8671FAEDD}"/>
    <hyperlink ref="I18" r:id="rId2" xr:uid="{40963785-0F41-42BB-84A5-A85D09A42630}"/>
    <hyperlink ref="I21" r:id="rId3" xr:uid="{F041307A-3C5C-44D2-8BB6-6258627E6EC4}"/>
    <hyperlink ref="I30" r:id="rId4" xr:uid="{75405FDA-4E23-4A9B-9DF0-377C0C24F027}"/>
    <hyperlink ref="I23" r:id="rId5" xr:uid="{30B30A9E-5A74-4CB0-BB18-8D25B3D356AD}"/>
    <hyperlink ref="I15" r:id="rId6" xr:uid="{F1D14750-5F6C-4759-B2EE-693B161502A5}"/>
  </hyperlinks>
  <pageMargins left="0.7" right="0.7" top="0.75" bottom="0.75" header="0.3" footer="0.3"/>
  <pageSetup orientation="portrait" horizontalDpi="0" verticalDpi="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5A5AB-C865-4DF5-BD35-041C1CC241DD}">
  <dimension ref="A1:H48"/>
  <sheetViews>
    <sheetView workbookViewId="0">
      <selection activeCell="G18" sqref="G18"/>
    </sheetView>
  </sheetViews>
  <sheetFormatPr defaultRowHeight="15" x14ac:dyDescent="0.25"/>
  <cols>
    <col min="1" max="1" width="24.140625" customWidth="1"/>
    <col min="2" max="2" width="18.85546875" customWidth="1"/>
    <col min="3" max="3" width="10.42578125" customWidth="1"/>
    <col min="4" max="4" width="20.28515625" customWidth="1"/>
    <col min="5" max="5" width="19.5703125" customWidth="1"/>
    <col min="6" max="6" width="14.5703125" customWidth="1"/>
    <col min="7" max="7" width="17.7109375" customWidth="1"/>
  </cols>
  <sheetData>
    <row r="1" spans="1:3" x14ac:dyDescent="0.25">
      <c r="A1" s="6" t="s">
        <v>151</v>
      </c>
      <c r="B1" s="5"/>
      <c r="C1" s="5"/>
    </row>
    <row r="2" spans="1:3" x14ac:dyDescent="0.25">
      <c r="A2" s="4" t="s">
        <v>148</v>
      </c>
    </row>
    <row r="3" spans="1:3" x14ac:dyDescent="0.25">
      <c r="A3">
        <v>2000</v>
      </c>
      <c r="B3">
        <v>150</v>
      </c>
    </row>
    <row r="4" spans="1:3" x14ac:dyDescent="0.25">
      <c r="A4">
        <v>2015</v>
      </c>
      <c r="B4">
        <v>230</v>
      </c>
    </row>
    <row r="5" spans="1:3" x14ac:dyDescent="0.25">
      <c r="A5">
        <v>2020</v>
      </c>
      <c r="B5">
        <v>250</v>
      </c>
      <c r="C5" t="s">
        <v>150</v>
      </c>
    </row>
    <row r="6" spans="1:3" x14ac:dyDescent="0.25">
      <c r="A6">
        <v>2025</v>
      </c>
      <c r="B6">
        <v>272</v>
      </c>
      <c r="C6" t="s">
        <v>150</v>
      </c>
    </row>
    <row r="8" spans="1:3" x14ac:dyDescent="0.25">
      <c r="A8" s="6" t="s">
        <v>149</v>
      </c>
      <c r="B8" s="5"/>
      <c r="C8" s="5"/>
    </row>
    <row r="9" spans="1:3" x14ac:dyDescent="0.25">
      <c r="A9" s="4" t="s">
        <v>148</v>
      </c>
    </row>
    <row r="10" spans="1:3" x14ac:dyDescent="0.25">
      <c r="A10" s="36" t="s">
        <v>147</v>
      </c>
      <c r="B10" s="36" t="s">
        <v>146</v>
      </c>
      <c r="C10" s="1" t="s">
        <v>145</v>
      </c>
    </row>
    <row r="11" spans="1:3" x14ac:dyDescent="0.25">
      <c r="A11" s="34">
        <v>0.56999999999999995</v>
      </c>
      <c r="B11" s="35">
        <f t="shared" ref="B11:B16" si="0">A11/SUM($A$11:$A$16)</f>
        <v>0.55339805825242716</v>
      </c>
      <c r="C11" t="s">
        <v>127</v>
      </c>
    </row>
    <row r="12" spans="1:3" x14ac:dyDescent="0.25">
      <c r="A12" s="34">
        <v>0.34</v>
      </c>
      <c r="B12" s="35">
        <f t="shared" si="0"/>
        <v>0.3300970873786408</v>
      </c>
      <c r="C12" t="s">
        <v>144</v>
      </c>
    </row>
    <row r="13" spans="1:3" x14ac:dyDescent="0.25">
      <c r="A13" s="34">
        <v>0.03</v>
      </c>
      <c r="B13" s="35">
        <f t="shared" si="0"/>
        <v>2.9126213592233007E-2</v>
      </c>
      <c r="C13" t="s">
        <v>143</v>
      </c>
    </row>
    <row r="14" spans="1:3" x14ac:dyDescent="0.25">
      <c r="A14" s="34">
        <v>0.03</v>
      </c>
      <c r="B14" s="35">
        <f t="shared" si="0"/>
        <v>2.9126213592233007E-2</v>
      </c>
      <c r="C14" t="s">
        <v>142</v>
      </c>
    </row>
    <row r="15" spans="1:3" x14ac:dyDescent="0.25">
      <c r="A15" s="34">
        <v>0.02</v>
      </c>
      <c r="B15" s="35">
        <f t="shared" si="0"/>
        <v>1.9417475728155338E-2</v>
      </c>
      <c r="C15" t="s">
        <v>141</v>
      </c>
    </row>
    <row r="16" spans="1:3" x14ac:dyDescent="0.25">
      <c r="A16" s="34">
        <v>0.04</v>
      </c>
      <c r="B16" s="35">
        <f t="shared" si="0"/>
        <v>3.8834951456310676E-2</v>
      </c>
      <c r="C16" t="s">
        <v>140</v>
      </c>
    </row>
    <row r="18" spans="1:2" x14ac:dyDescent="0.25">
      <c r="A18" s="6" t="s">
        <v>32</v>
      </c>
      <c r="B18" s="5"/>
    </row>
    <row r="19" spans="1:2" x14ac:dyDescent="0.25">
      <c r="A19" s="4" t="s">
        <v>139</v>
      </c>
    </row>
    <row r="20" spans="1:2" x14ac:dyDescent="0.25">
      <c r="A20" s="4" t="s">
        <v>138</v>
      </c>
    </row>
    <row r="21" spans="1:2" x14ac:dyDescent="0.25">
      <c r="A21" s="34">
        <v>0.7</v>
      </c>
    </row>
    <row r="22" spans="1:2" x14ac:dyDescent="0.25">
      <c r="A22" s="34" t="s">
        <v>137</v>
      </c>
    </row>
    <row r="24" spans="1:2" x14ac:dyDescent="0.25">
      <c r="A24" s="6" t="s">
        <v>136</v>
      </c>
      <c r="B24" s="5"/>
    </row>
    <row r="25" spans="1:2" x14ac:dyDescent="0.25">
      <c r="A25" s="1" t="s">
        <v>135</v>
      </c>
    </row>
    <row r="26" spans="1:2" x14ac:dyDescent="0.25">
      <c r="A26" s="4" t="s">
        <v>134</v>
      </c>
    </row>
    <row r="27" spans="1:2" x14ac:dyDescent="0.25">
      <c r="A27">
        <v>70</v>
      </c>
      <c r="B27" t="s">
        <v>133</v>
      </c>
    </row>
    <row r="28" spans="1:2" x14ac:dyDescent="0.25">
      <c r="A28" s="4" t="s">
        <v>132</v>
      </c>
    </row>
    <row r="29" spans="1:2" x14ac:dyDescent="0.25">
      <c r="A29">
        <v>80</v>
      </c>
      <c r="B29" t="s">
        <v>131</v>
      </c>
    </row>
    <row r="30" spans="1:2" x14ac:dyDescent="0.25">
      <c r="A30" t="s">
        <v>130</v>
      </c>
    </row>
    <row r="31" spans="1:2" x14ac:dyDescent="0.25">
      <c r="A31" s="3">
        <f>B5*B12</f>
        <v>82.524271844660205</v>
      </c>
      <c r="B31" t="s">
        <v>129</v>
      </c>
    </row>
    <row r="32" spans="1:2" ht="15.75" thickBot="1" x14ac:dyDescent="0.3"/>
    <row r="33" spans="1:8" x14ac:dyDescent="0.25">
      <c r="A33" s="33" t="s">
        <v>128</v>
      </c>
      <c r="B33" s="32"/>
      <c r="C33" s="32"/>
      <c r="D33" s="32"/>
      <c r="E33" s="32"/>
      <c r="F33" s="32"/>
      <c r="G33" s="31"/>
    </row>
    <row r="34" spans="1:8" x14ac:dyDescent="0.25">
      <c r="A34" s="28"/>
      <c r="B34" s="29" t="s">
        <v>127</v>
      </c>
      <c r="C34" s="29" t="s">
        <v>50</v>
      </c>
      <c r="D34" s="29" t="s">
        <v>126</v>
      </c>
      <c r="E34" s="29" t="s">
        <v>125</v>
      </c>
      <c r="F34" s="29" t="s">
        <v>124</v>
      </c>
      <c r="G34" s="30" t="s">
        <v>123</v>
      </c>
      <c r="H34" s="29" t="s">
        <v>122</v>
      </c>
    </row>
    <row r="35" spans="1:8" x14ac:dyDescent="0.25">
      <c r="A35" s="28" t="s">
        <v>121</v>
      </c>
      <c r="B35" s="2">
        <f>B5*B11</f>
        <v>138.34951456310679</v>
      </c>
      <c r="C35" s="2">
        <v>0</v>
      </c>
      <c r="D35" s="2">
        <f>B5*SUM(B13:B14)</f>
        <v>14.563106796116504</v>
      </c>
      <c r="E35" s="2">
        <f>B5*B15</f>
        <v>4.8543689320388346</v>
      </c>
      <c r="F35" s="2">
        <f>B5*B16</f>
        <v>9.7087378640776691</v>
      </c>
      <c r="G35" s="27">
        <v>0</v>
      </c>
      <c r="H35" s="2">
        <f>SUM(B35:G35)</f>
        <v>167.47572815533979</v>
      </c>
    </row>
    <row r="36" spans="1:8" x14ac:dyDescent="0.25">
      <c r="A36" s="28" t="s">
        <v>120</v>
      </c>
      <c r="B36" s="2">
        <v>0</v>
      </c>
      <c r="C36" s="2">
        <f>A31*(1-A21)</f>
        <v>24.757281553398066</v>
      </c>
      <c r="D36" s="2">
        <v>0</v>
      </c>
      <c r="E36" s="2">
        <v>0</v>
      </c>
      <c r="F36" s="2">
        <v>0</v>
      </c>
      <c r="G36" s="27">
        <f>A48</f>
        <v>8.7296479384337324</v>
      </c>
      <c r="H36" s="2">
        <f>SUM(B36:G36)</f>
        <v>33.486929491831802</v>
      </c>
    </row>
    <row r="37" spans="1:8" ht="15.75" thickBot="1" x14ac:dyDescent="0.3">
      <c r="A37" s="26" t="s">
        <v>119</v>
      </c>
      <c r="B37" s="25">
        <v>0</v>
      </c>
      <c r="C37" s="25">
        <f>A31*A21</f>
        <v>57.76699029126214</v>
      </c>
      <c r="D37" s="25">
        <v>0</v>
      </c>
      <c r="E37" s="25">
        <v>0</v>
      </c>
      <c r="F37" s="25">
        <v>0</v>
      </c>
      <c r="G37" s="24">
        <v>0</v>
      </c>
      <c r="H37" s="2">
        <f>SUM(B37:G37)</f>
        <v>57.76699029126214</v>
      </c>
    </row>
    <row r="38" spans="1:8" x14ac:dyDescent="0.25">
      <c r="C38" s="2"/>
    </row>
    <row r="41" spans="1:8" x14ac:dyDescent="0.25">
      <c r="A41" s="1" t="s">
        <v>118</v>
      </c>
    </row>
    <row r="42" spans="1:8" x14ac:dyDescent="0.25">
      <c r="A42">
        <f>'Operational Capacity'!B35</f>
        <v>28.360000000000003</v>
      </c>
    </row>
    <row r="44" spans="1:8" x14ac:dyDescent="0.25">
      <c r="A44" s="1" t="s">
        <v>117</v>
      </c>
    </row>
    <row r="45" spans="1:8" x14ac:dyDescent="0.25">
      <c r="A45" s="12">
        <f>C36/A42</f>
        <v>0.87296479384337322</v>
      </c>
    </row>
    <row r="47" spans="1:8" x14ac:dyDescent="0.25">
      <c r="A47" s="1" t="s">
        <v>116</v>
      </c>
    </row>
    <row r="48" spans="1:8" x14ac:dyDescent="0.25">
      <c r="A48" s="3">
        <f>A45*'Operational Capacity'!B36</f>
        <v>8.7296479384337324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17FC-5CAD-42B5-92F8-1A675198574D}">
  <dimension ref="A25:H53"/>
  <sheetViews>
    <sheetView topLeftCell="A31" workbookViewId="0">
      <selection activeCell="I59" sqref="I59"/>
    </sheetView>
  </sheetViews>
  <sheetFormatPr defaultRowHeight="15" x14ac:dyDescent="0.25"/>
  <cols>
    <col min="1" max="1" width="48.28515625" customWidth="1"/>
  </cols>
  <sheetData>
    <row r="25" spans="1:8" x14ac:dyDescent="0.25">
      <c r="A25" s="6" t="s">
        <v>172</v>
      </c>
      <c r="B25" s="6"/>
      <c r="C25" s="6"/>
      <c r="D25" s="6"/>
      <c r="E25" s="6"/>
      <c r="F25" s="6"/>
      <c r="G25" s="6"/>
      <c r="H25" s="6"/>
    </row>
    <row r="26" spans="1:8" x14ac:dyDescent="0.25">
      <c r="B26">
        <v>2022</v>
      </c>
      <c r="C26">
        <v>2030</v>
      </c>
      <c r="D26">
        <v>2035</v>
      </c>
    </row>
    <row r="27" spans="1:8" x14ac:dyDescent="0.25">
      <c r="A27" t="s">
        <v>1</v>
      </c>
    </row>
    <row r="28" spans="1:8" x14ac:dyDescent="0.25">
      <c r="A28" t="s">
        <v>2</v>
      </c>
    </row>
    <row r="29" spans="1:8" x14ac:dyDescent="0.25">
      <c r="A29" t="s">
        <v>3</v>
      </c>
    </row>
    <row r="30" spans="1:8" x14ac:dyDescent="0.25">
      <c r="A30" t="s">
        <v>4</v>
      </c>
    </row>
    <row r="31" spans="1:8" x14ac:dyDescent="0.25">
      <c r="A31" t="s">
        <v>5</v>
      </c>
    </row>
    <row r="32" spans="1:8" x14ac:dyDescent="0.25">
      <c r="A32" t="s">
        <v>6</v>
      </c>
    </row>
    <row r="33" spans="1:5" x14ac:dyDescent="0.25">
      <c r="A33" t="s">
        <v>7</v>
      </c>
    </row>
    <row r="34" spans="1:5" x14ac:dyDescent="0.25">
      <c r="A34" t="s">
        <v>8</v>
      </c>
    </row>
    <row r="35" spans="1:5" x14ac:dyDescent="0.25">
      <c r="A35" t="s">
        <v>9</v>
      </c>
      <c r="B35">
        <v>0</v>
      </c>
      <c r="C35">
        <v>0</v>
      </c>
      <c r="D35">
        <v>60</v>
      </c>
      <c r="E35" t="s">
        <v>162</v>
      </c>
    </row>
    <row r="36" spans="1:5" x14ac:dyDescent="0.25">
      <c r="A36" t="s">
        <v>10</v>
      </c>
      <c r="B36">
        <v>2</v>
      </c>
      <c r="C36">
        <v>53</v>
      </c>
      <c r="D36">
        <v>53</v>
      </c>
      <c r="E36" t="s">
        <v>156</v>
      </c>
    </row>
    <row r="37" spans="1:5" x14ac:dyDescent="0.25">
      <c r="A37" t="s">
        <v>11</v>
      </c>
    </row>
    <row r="38" spans="1:5" x14ac:dyDescent="0.25">
      <c r="A38" t="s">
        <v>12</v>
      </c>
    </row>
    <row r="39" spans="1:5" x14ac:dyDescent="0.25">
      <c r="A39" t="s">
        <v>13</v>
      </c>
      <c r="B39">
        <v>0</v>
      </c>
      <c r="C39">
        <v>0</v>
      </c>
      <c r="D39">
        <v>50</v>
      </c>
    </row>
    <row r="40" spans="1:5" x14ac:dyDescent="0.25">
      <c r="A40" t="s">
        <v>14</v>
      </c>
      <c r="B40">
        <v>0</v>
      </c>
      <c r="C40">
        <v>0</v>
      </c>
      <c r="D40">
        <v>14</v>
      </c>
    </row>
    <row r="41" spans="1:5" x14ac:dyDescent="0.25">
      <c r="A41" t="s">
        <v>15</v>
      </c>
    </row>
    <row r="42" spans="1:5" x14ac:dyDescent="0.25">
      <c r="A42" t="s">
        <v>16</v>
      </c>
    </row>
    <row r="43" spans="1:5" x14ac:dyDescent="0.25">
      <c r="A43" t="s">
        <v>17</v>
      </c>
    </row>
    <row r="44" spans="1:5" x14ac:dyDescent="0.25">
      <c r="A44" t="s">
        <v>18</v>
      </c>
    </row>
    <row r="45" spans="1:5" x14ac:dyDescent="0.25">
      <c r="A45" t="s">
        <v>19</v>
      </c>
    </row>
    <row r="46" spans="1:5" x14ac:dyDescent="0.25">
      <c r="A46" t="s">
        <v>20</v>
      </c>
    </row>
    <row r="47" spans="1:5" x14ac:dyDescent="0.25">
      <c r="A47" t="s">
        <v>21</v>
      </c>
    </row>
    <row r="48" spans="1:5" x14ac:dyDescent="0.25">
      <c r="A48" t="s">
        <v>22</v>
      </c>
    </row>
    <row r="49" spans="1:5" x14ac:dyDescent="0.25">
      <c r="A49" t="s">
        <v>23</v>
      </c>
      <c r="B49">
        <v>14</v>
      </c>
      <c r="C49">
        <v>16</v>
      </c>
      <c r="D49">
        <v>16</v>
      </c>
    </row>
    <row r="50" spans="1:5" x14ac:dyDescent="0.25">
      <c r="A50" t="s">
        <v>24</v>
      </c>
    </row>
    <row r="51" spans="1:5" x14ac:dyDescent="0.25">
      <c r="A51" t="s">
        <v>25</v>
      </c>
    </row>
    <row r="53" spans="1:5" x14ac:dyDescent="0.25">
      <c r="A53" t="s">
        <v>122</v>
      </c>
      <c r="C53">
        <f>SUM(C27:C51)</f>
        <v>69</v>
      </c>
      <c r="D53">
        <f>SUM(D27:D51)</f>
        <v>193</v>
      </c>
      <c r="E53" t="s">
        <v>157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D793-4D45-441A-BEF3-5973BA28AC13}">
  <dimension ref="A1:AE300"/>
  <sheetViews>
    <sheetView topLeftCell="A265" workbookViewId="0">
      <selection activeCell="A30" sqref="A30:AE280"/>
    </sheetView>
  </sheetViews>
  <sheetFormatPr defaultRowHeight="15" x14ac:dyDescent="0.25"/>
  <cols>
    <col min="1" max="1" width="80.140625" customWidth="1"/>
  </cols>
  <sheetData>
    <row r="1" spans="1:31" x14ac:dyDescent="0.25">
      <c r="A1" t="s">
        <v>167</v>
      </c>
    </row>
    <row r="3" spans="1:31" x14ac:dyDescent="0.25">
      <c r="A3" t="s">
        <v>173</v>
      </c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5">
      <c r="A4" t="s">
        <v>174</v>
      </c>
      <c r="B4" s="38">
        <v>8200000000000</v>
      </c>
      <c r="C4" s="38">
        <v>8200000000000</v>
      </c>
      <c r="D4" s="38">
        <v>-43650000000000</v>
      </c>
      <c r="E4" s="38">
        <v>-43610000000000</v>
      </c>
      <c r="F4" s="38">
        <v>-43560000000000</v>
      </c>
      <c r="G4" s="38">
        <v>-43520000000000</v>
      </c>
      <c r="H4" s="38">
        <v>-43470000000000</v>
      </c>
      <c r="I4" s="38">
        <v>-43420000000000</v>
      </c>
      <c r="J4" s="38">
        <v>-43380000000000</v>
      </c>
      <c r="K4" s="38">
        <v>-43330000000000</v>
      </c>
      <c r="L4" s="38">
        <v>-43290000000000</v>
      </c>
      <c r="M4" s="38">
        <v>-43240000000000</v>
      </c>
      <c r="N4" s="38">
        <v>-25880000000000</v>
      </c>
      <c r="O4" s="38">
        <v>-22430000000000</v>
      </c>
      <c r="P4" s="38">
        <v>8843000000000</v>
      </c>
      <c r="Q4" s="38">
        <v>8886000000000</v>
      </c>
      <c r="R4" s="38">
        <v>8928000000000</v>
      </c>
      <c r="S4" s="38">
        <v>8968000000000</v>
      </c>
      <c r="T4" s="38">
        <v>9007000000000</v>
      </c>
      <c r="U4" s="38">
        <v>9045000000000</v>
      </c>
      <c r="V4" s="38">
        <v>9081000000000</v>
      </c>
      <c r="W4" s="38">
        <v>9117000000000</v>
      </c>
      <c r="X4" s="38">
        <v>9151000000000</v>
      </c>
      <c r="Y4" s="38">
        <v>9185000000000</v>
      </c>
      <c r="Z4" s="38">
        <v>9217000000000</v>
      </c>
      <c r="AA4" s="38">
        <v>9249000000000</v>
      </c>
      <c r="AB4" s="38">
        <v>9280000000000</v>
      </c>
      <c r="AC4" s="38">
        <v>9310000000000</v>
      </c>
      <c r="AD4" s="38">
        <v>9340000000000</v>
      </c>
      <c r="AE4" s="38">
        <v>9370000000000</v>
      </c>
    </row>
    <row r="5" spans="1:31" x14ac:dyDescent="0.25">
      <c r="A5" t="s">
        <v>175</v>
      </c>
      <c r="B5" s="38">
        <v>2500000000000</v>
      </c>
      <c r="C5" s="38">
        <v>2500000000000</v>
      </c>
      <c r="D5" s="38">
        <v>2364000000000</v>
      </c>
      <c r="E5" s="38">
        <v>2277000000000</v>
      </c>
      <c r="F5" s="38">
        <v>2367000000000</v>
      </c>
      <c r="G5" s="38">
        <v>2209000000000</v>
      </c>
      <c r="H5" s="38">
        <v>1987000000000</v>
      </c>
      <c r="I5" s="38">
        <v>1747000000000</v>
      </c>
      <c r="J5" s="38">
        <v>1555000000000</v>
      </c>
      <c r="K5" s="38">
        <v>1403000000000</v>
      </c>
      <c r="L5" s="38">
        <v>1328000000000</v>
      </c>
      <c r="M5" s="38">
        <v>1320000000000</v>
      </c>
      <c r="N5" s="38">
        <v>1329000000000</v>
      </c>
      <c r="O5" s="38">
        <v>1319000000000</v>
      </c>
      <c r="P5" s="38">
        <v>1313000000000</v>
      </c>
      <c r="Q5" s="38">
        <v>1326000000000</v>
      </c>
      <c r="R5" s="38">
        <v>1310000000000</v>
      </c>
      <c r="S5" s="38">
        <v>1282000000000</v>
      </c>
      <c r="T5" s="38">
        <v>1243000000000</v>
      </c>
      <c r="U5" s="38">
        <v>1212000000000</v>
      </c>
      <c r="V5" s="38">
        <v>1191000000000</v>
      </c>
      <c r="W5" s="38">
        <v>1194000000000</v>
      </c>
      <c r="X5" s="38">
        <v>1198000000000</v>
      </c>
      <c r="Y5" s="38">
        <v>1176000000000</v>
      </c>
      <c r="Z5" s="38">
        <v>1154000000000</v>
      </c>
      <c r="AA5" s="38">
        <v>1137000000000</v>
      </c>
      <c r="AB5" s="38">
        <v>1122000000000</v>
      </c>
      <c r="AC5" s="38">
        <v>1116000000000</v>
      </c>
      <c r="AD5" s="38">
        <v>1115000000000</v>
      </c>
      <c r="AE5" s="38">
        <v>1106000000000</v>
      </c>
    </row>
    <row r="6" spans="1:31" x14ac:dyDescent="0.25">
      <c r="A6" t="s">
        <v>176</v>
      </c>
      <c r="B6" s="38">
        <v>29600000000000</v>
      </c>
      <c r="C6" s="38">
        <v>29600000000000</v>
      </c>
      <c r="D6" s="38">
        <v>31370000000000</v>
      </c>
      <c r="E6" s="38">
        <v>31390000000000</v>
      </c>
      <c r="F6" s="38">
        <v>30600000000000</v>
      </c>
      <c r="G6" s="38">
        <v>30740000000000</v>
      </c>
      <c r="H6" s="38">
        <v>31130000000000</v>
      </c>
      <c r="I6" s="38">
        <v>31090000000000</v>
      </c>
      <c r="J6" s="38">
        <v>31340000000000</v>
      </c>
      <c r="K6" s="38">
        <v>31550000000000</v>
      </c>
      <c r="L6" s="38">
        <v>31860000000000</v>
      </c>
      <c r="M6" s="38">
        <v>32230000000000</v>
      </c>
      <c r="N6" s="38">
        <v>32660000000000</v>
      </c>
      <c r="O6" s="38">
        <v>33160000000000</v>
      </c>
      <c r="P6" s="38">
        <v>33580000000000</v>
      </c>
      <c r="Q6" s="38">
        <v>33970000000000</v>
      </c>
      <c r="R6" s="38">
        <v>34280000000000</v>
      </c>
      <c r="S6" s="38">
        <v>34590000000000</v>
      </c>
      <c r="T6" s="38">
        <v>34830000000000</v>
      </c>
      <c r="U6" s="38">
        <v>35030000000000</v>
      </c>
      <c r="V6" s="38">
        <v>35150000000000</v>
      </c>
      <c r="W6" s="38">
        <v>35250000000000</v>
      </c>
      <c r="X6" s="38">
        <v>35400000000000</v>
      </c>
      <c r="Y6" s="38">
        <v>35500000000000</v>
      </c>
      <c r="Z6" s="38">
        <v>35570000000000</v>
      </c>
      <c r="AA6" s="38">
        <v>35700000000000</v>
      </c>
      <c r="AB6" s="38">
        <v>35550000000000</v>
      </c>
      <c r="AC6" s="38">
        <v>35730000000000</v>
      </c>
      <c r="AD6" s="38">
        <v>35790000000000</v>
      </c>
      <c r="AE6" s="38">
        <v>35860000000000</v>
      </c>
    </row>
    <row r="7" spans="1:31" x14ac:dyDescent="0.25">
      <c r="A7" t="s">
        <v>177</v>
      </c>
      <c r="B7" s="38">
        <v>0</v>
      </c>
      <c r="C7" s="38">
        <v>0</v>
      </c>
      <c r="D7" s="38">
        <v>0</v>
      </c>
      <c r="E7" s="38">
        <v>0</v>
      </c>
      <c r="F7" s="38">
        <v>0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</row>
    <row r="8" spans="1:31" x14ac:dyDescent="0.25">
      <c r="A8" t="s">
        <v>178</v>
      </c>
      <c r="B8" s="38">
        <v>5000000000000</v>
      </c>
      <c r="C8" s="38">
        <v>5000000000000</v>
      </c>
      <c r="D8" s="38">
        <v>4938000000000</v>
      </c>
      <c r="E8" s="38">
        <v>5015000000000</v>
      </c>
      <c r="F8" s="38">
        <v>5065000000000</v>
      </c>
      <c r="G8" s="38">
        <v>5112000000000</v>
      </c>
      <c r="H8" s="38">
        <v>5178000000000</v>
      </c>
      <c r="I8" s="38">
        <v>5251000000000</v>
      </c>
      <c r="J8" s="38">
        <v>5325000000000</v>
      </c>
      <c r="K8" s="38">
        <v>5389000000000</v>
      </c>
      <c r="L8" s="38">
        <v>5452000000000</v>
      </c>
      <c r="M8" s="38">
        <v>5522000000000</v>
      </c>
      <c r="N8" s="38">
        <v>5584000000000</v>
      </c>
      <c r="O8" s="38">
        <v>5634000000000</v>
      </c>
      <c r="P8" s="38">
        <v>5688000000000</v>
      </c>
      <c r="Q8" s="38">
        <v>5747000000000</v>
      </c>
      <c r="R8" s="38">
        <v>5809000000000</v>
      </c>
      <c r="S8" s="38">
        <v>5869000000000</v>
      </c>
      <c r="T8" s="38">
        <v>5931000000000</v>
      </c>
      <c r="U8" s="38">
        <v>5994000000000</v>
      </c>
      <c r="V8" s="38">
        <v>6058000000000</v>
      </c>
      <c r="W8" s="38">
        <v>6120000000000</v>
      </c>
      <c r="X8" s="38">
        <v>6185000000000</v>
      </c>
      <c r="Y8" s="38">
        <v>6249000000000</v>
      </c>
      <c r="Z8" s="38">
        <v>6311000000000</v>
      </c>
      <c r="AA8" s="38">
        <v>6373000000000</v>
      </c>
      <c r="AB8" s="38">
        <v>6433000000000</v>
      </c>
      <c r="AC8" s="38">
        <v>6493000000000</v>
      </c>
      <c r="AD8" s="38">
        <v>6555000000000</v>
      </c>
      <c r="AE8" s="38">
        <v>6616000000000</v>
      </c>
    </row>
    <row r="9" spans="1:31" x14ac:dyDescent="0.25">
      <c r="A9" t="s">
        <v>179</v>
      </c>
      <c r="B9" s="38">
        <v>0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</row>
    <row r="10" spans="1:31" x14ac:dyDescent="0.25">
      <c r="A10" t="s">
        <v>180</v>
      </c>
      <c r="B10" s="38">
        <v>0</v>
      </c>
      <c r="C10" s="38">
        <v>0</v>
      </c>
      <c r="D10" s="38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</row>
    <row r="11" spans="1:31" x14ac:dyDescent="0.25">
      <c r="A11" t="s">
        <v>181</v>
      </c>
      <c r="B11" s="38">
        <v>0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</row>
    <row r="12" spans="1:31" x14ac:dyDescent="0.25">
      <c r="A12" t="s">
        <v>182</v>
      </c>
      <c r="B12" s="38">
        <v>65300000000000</v>
      </c>
      <c r="C12" s="38">
        <v>65300000000000</v>
      </c>
      <c r="D12" s="38">
        <v>69390000000000</v>
      </c>
      <c r="E12" s="38">
        <v>72260000000000</v>
      </c>
      <c r="F12" s="38">
        <v>74320000000000</v>
      </c>
      <c r="G12" s="38">
        <v>75440000000000</v>
      </c>
      <c r="H12" s="38">
        <v>76500000000000</v>
      </c>
      <c r="I12" s="38">
        <v>77110000000000</v>
      </c>
      <c r="J12" s="38">
        <v>78070000000000</v>
      </c>
      <c r="K12" s="38">
        <v>77960000000000</v>
      </c>
      <c r="L12" s="38">
        <v>78090000000000</v>
      </c>
      <c r="M12" s="38">
        <v>77670000000000</v>
      </c>
      <c r="N12" s="38">
        <v>77870000000000</v>
      </c>
      <c r="O12" s="38">
        <v>78050000000000</v>
      </c>
      <c r="P12" s="38">
        <v>77780000000000</v>
      </c>
      <c r="Q12" s="38">
        <v>77600000000000</v>
      </c>
      <c r="R12" s="38">
        <v>77260000000000</v>
      </c>
      <c r="S12" s="38">
        <v>77170000000000</v>
      </c>
      <c r="T12" s="38">
        <v>76900000000000</v>
      </c>
      <c r="U12" s="38">
        <v>76610000000000</v>
      </c>
      <c r="V12" s="38">
        <v>76040000000000</v>
      </c>
      <c r="W12" s="38">
        <v>75270000000000</v>
      </c>
      <c r="X12" s="38">
        <v>75440000000000</v>
      </c>
      <c r="Y12" s="38">
        <v>75850000000000</v>
      </c>
      <c r="Z12" s="38">
        <v>76640000000000</v>
      </c>
      <c r="AA12" s="38">
        <v>76830000000000</v>
      </c>
      <c r="AB12" s="38">
        <v>77020000000000</v>
      </c>
      <c r="AC12" s="38">
        <v>76450000000000</v>
      </c>
      <c r="AD12" s="38">
        <v>76640000000000</v>
      </c>
      <c r="AE12" s="38">
        <v>77440000000000</v>
      </c>
    </row>
    <row r="13" spans="1:31" x14ac:dyDescent="0.25">
      <c r="A13" t="s">
        <v>183</v>
      </c>
      <c r="B13" s="38">
        <v>190400000000000</v>
      </c>
      <c r="C13" s="38">
        <v>190400000000000</v>
      </c>
      <c r="D13" s="38">
        <v>202000000000000</v>
      </c>
      <c r="E13" s="38">
        <v>187200000000000</v>
      </c>
      <c r="F13" s="38">
        <v>178500000000000</v>
      </c>
      <c r="G13" s="38">
        <v>185000000000000</v>
      </c>
      <c r="H13" s="38">
        <v>191400000000000</v>
      </c>
      <c r="I13" s="38">
        <v>196400000000000</v>
      </c>
      <c r="J13" s="38">
        <v>200600000000000</v>
      </c>
      <c r="K13" s="38">
        <v>203500000000000</v>
      </c>
      <c r="L13" s="38">
        <v>206500000000000</v>
      </c>
      <c r="M13" s="38">
        <v>210400000000000</v>
      </c>
      <c r="N13" s="38">
        <v>214300000000000</v>
      </c>
      <c r="O13" s="38">
        <v>217800000000000</v>
      </c>
      <c r="P13" s="38">
        <v>221800000000000</v>
      </c>
      <c r="Q13" s="38">
        <v>225500000000000</v>
      </c>
      <c r="R13" s="38">
        <v>228400000000000</v>
      </c>
      <c r="S13" s="38">
        <v>231800000000000</v>
      </c>
      <c r="T13" s="38">
        <v>234400000000000</v>
      </c>
      <c r="U13" s="38">
        <v>238000000000000</v>
      </c>
      <c r="V13" s="38">
        <v>242600000000000</v>
      </c>
      <c r="W13" s="38">
        <v>246400000000000</v>
      </c>
      <c r="X13" s="38">
        <v>250000000000000</v>
      </c>
      <c r="Y13" s="38">
        <v>253800000000000</v>
      </c>
      <c r="Z13" s="38">
        <v>256800000000000</v>
      </c>
      <c r="AA13" s="38">
        <v>259600000000000</v>
      </c>
      <c r="AB13" s="38">
        <v>263700000000000</v>
      </c>
      <c r="AC13" s="38">
        <v>268200000000000</v>
      </c>
      <c r="AD13" s="38">
        <v>270700000000000</v>
      </c>
      <c r="AE13" s="38">
        <v>274700000000000</v>
      </c>
    </row>
    <row r="14" spans="1:31" x14ac:dyDescent="0.25">
      <c r="A14" t="s">
        <v>184</v>
      </c>
      <c r="B14" s="38">
        <v>0</v>
      </c>
      <c r="C14" s="38">
        <v>0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0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</row>
    <row r="15" spans="1:31" x14ac:dyDescent="0.25">
      <c r="A15" t="s">
        <v>185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186</v>
      </c>
      <c r="B16" s="38">
        <v>64900000000000</v>
      </c>
      <c r="C16" s="38">
        <v>64900000000000</v>
      </c>
      <c r="D16" s="38">
        <v>74700000000000</v>
      </c>
      <c r="E16" s="38">
        <v>71370000000000</v>
      </c>
      <c r="F16" s="38">
        <v>70480000000000</v>
      </c>
      <c r="G16" s="38">
        <v>71630000000000</v>
      </c>
      <c r="H16" s="38">
        <v>72720000000000</v>
      </c>
      <c r="I16" s="38">
        <v>73430000000000</v>
      </c>
      <c r="J16" s="38">
        <v>74090000000000</v>
      </c>
      <c r="K16" s="38">
        <v>74980000000000</v>
      </c>
      <c r="L16" s="38">
        <v>75920000000000</v>
      </c>
      <c r="M16" s="38">
        <v>76820000000000</v>
      </c>
      <c r="N16" s="38">
        <v>77460000000000</v>
      </c>
      <c r="O16" s="38">
        <v>77750000000000</v>
      </c>
      <c r="P16" s="38">
        <v>78280000000000</v>
      </c>
      <c r="Q16" s="38">
        <v>79460000000000</v>
      </c>
      <c r="R16" s="38">
        <v>80410000000000</v>
      </c>
      <c r="S16" s="38">
        <v>81220000000000</v>
      </c>
      <c r="T16" s="38">
        <v>82080000000000</v>
      </c>
      <c r="U16" s="38">
        <v>82740000000000</v>
      </c>
      <c r="V16" s="38">
        <v>83640000000000</v>
      </c>
      <c r="W16" s="38">
        <v>84630000000000</v>
      </c>
      <c r="X16" s="38">
        <v>85420000000000</v>
      </c>
      <c r="Y16" s="38">
        <v>85820000000000</v>
      </c>
      <c r="Z16" s="38">
        <v>86790000000000</v>
      </c>
      <c r="AA16" s="38">
        <v>87910000000000</v>
      </c>
      <c r="AB16" s="38">
        <v>88810000000000</v>
      </c>
      <c r="AC16" s="38">
        <v>89730000000000</v>
      </c>
      <c r="AD16" s="38">
        <v>90420000000000</v>
      </c>
      <c r="AE16" s="38">
        <v>91050000000000</v>
      </c>
    </row>
    <row r="17" spans="1:31" x14ac:dyDescent="0.25">
      <c r="A17" t="s">
        <v>187</v>
      </c>
      <c r="B17" s="38">
        <v>40000000000000</v>
      </c>
      <c r="C17" s="38">
        <v>40000000000000</v>
      </c>
      <c r="D17" s="38">
        <v>40480000000000</v>
      </c>
      <c r="E17" s="38">
        <v>39820000000000</v>
      </c>
      <c r="F17" s="38">
        <v>39200000000000</v>
      </c>
      <c r="G17" s="38">
        <v>40090000000000</v>
      </c>
      <c r="H17" s="38">
        <v>42010000000000</v>
      </c>
      <c r="I17" s="38">
        <v>43000000000000</v>
      </c>
      <c r="J17" s="38">
        <v>43240000000000</v>
      </c>
      <c r="K17" s="38">
        <v>43450000000000</v>
      </c>
      <c r="L17" s="38">
        <v>43210000000000</v>
      </c>
      <c r="M17" s="38">
        <v>43120000000000</v>
      </c>
      <c r="N17" s="38">
        <v>43560000000000</v>
      </c>
      <c r="O17" s="38">
        <v>43410000000000</v>
      </c>
      <c r="P17" s="38">
        <v>43380000000000</v>
      </c>
      <c r="Q17" s="38">
        <v>43510000000000</v>
      </c>
      <c r="R17" s="38">
        <v>43630000000000</v>
      </c>
      <c r="S17" s="38">
        <v>44130000000000</v>
      </c>
      <c r="T17" s="38">
        <v>44440000000000</v>
      </c>
      <c r="U17" s="38">
        <v>44530000000000</v>
      </c>
      <c r="V17" s="38">
        <v>44720000000000</v>
      </c>
      <c r="W17" s="38">
        <v>45060000000000</v>
      </c>
      <c r="X17" s="38">
        <v>45410000000000</v>
      </c>
      <c r="Y17" s="38">
        <v>45550000000000</v>
      </c>
      <c r="Z17" s="38">
        <v>45560000000000</v>
      </c>
      <c r="AA17" s="38">
        <v>45450000000000</v>
      </c>
      <c r="AB17" s="38">
        <v>45520000000000</v>
      </c>
      <c r="AC17" s="38">
        <v>45730000000000</v>
      </c>
      <c r="AD17" s="38">
        <v>45760000000000</v>
      </c>
      <c r="AE17" s="38">
        <v>45820000000000</v>
      </c>
    </row>
    <row r="18" spans="1:31" x14ac:dyDescent="0.25">
      <c r="A18" t="s">
        <v>188</v>
      </c>
      <c r="B18" s="38">
        <v>4400000000000</v>
      </c>
      <c r="C18" s="38">
        <v>4400000000000</v>
      </c>
      <c r="D18" s="38">
        <v>4574000000000</v>
      </c>
      <c r="E18" s="38">
        <v>4518000000000</v>
      </c>
      <c r="F18" s="38">
        <v>4546000000000</v>
      </c>
      <c r="G18" s="38">
        <v>4678000000000</v>
      </c>
      <c r="H18" s="38">
        <v>4832000000000</v>
      </c>
      <c r="I18" s="38">
        <v>4935000000000</v>
      </c>
      <c r="J18" s="38">
        <v>5007000000000</v>
      </c>
      <c r="K18" s="38">
        <v>5046000000000</v>
      </c>
      <c r="L18" s="38">
        <v>5058000000000</v>
      </c>
      <c r="M18" s="38">
        <v>5079000000000</v>
      </c>
      <c r="N18" s="38">
        <v>5108000000000</v>
      </c>
      <c r="O18" s="38">
        <v>5153000000000</v>
      </c>
      <c r="P18" s="38">
        <v>5219000000000</v>
      </c>
      <c r="Q18" s="38">
        <v>5288000000000</v>
      </c>
      <c r="R18" s="38">
        <v>5337000000000</v>
      </c>
      <c r="S18" s="38">
        <v>5397000000000</v>
      </c>
      <c r="T18" s="38">
        <v>5457000000000</v>
      </c>
      <c r="U18" s="38">
        <v>5522000000000</v>
      </c>
      <c r="V18" s="38">
        <v>5563000000000</v>
      </c>
      <c r="W18" s="38">
        <v>5633000000000</v>
      </c>
      <c r="X18" s="38">
        <v>5723000000000</v>
      </c>
      <c r="Y18" s="38">
        <v>5788000000000</v>
      </c>
      <c r="Z18" s="38">
        <v>5830000000000</v>
      </c>
      <c r="AA18" s="38">
        <v>5904000000000</v>
      </c>
      <c r="AB18" s="38">
        <v>5994000000000</v>
      </c>
      <c r="AC18" s="38">
        <v>6069000000000</v>
      </c>
      <c r="AD18" s="38">
        <v>6095000000000</v>
      </c>
      <c r="AE18" s="38">
        <v>6141000000000</v>
      </c>
    </row>
    <row r="19" spans="1:31" x14ac:dyDescent="0.25">
      <c r="A19" t="s">
        <v>189</v>
      </c>
      <c r="B19" s="38">
        <v>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</row>
    <row r="20" spans="1:31" x14ac:dyDescent="0.25">
      <c r="A20" t="s">
        <v>190</v>
      </c>
      <c r="B20" s="38">
        <v>300000000000</v>
      </c>
      <c r="C20" s="38">
        <v>300000000000</v>
      </c>
      <c r="D20" s="38">
        <v>338600000000</v>
      </c>
      <c r="E20" s="38">
        <v>338500000000</v>
      </c>
      <c r="F20" s="38">
        <v>342200000000</v>
      </c>
      <c r="G20" s="38">
        <v>350400000000</v>
      </c>
      <c r="H20" s="38">
        <v>358800000000</v>
      </c>
      <c r="I20" s="38">
        <v>366500000000</v>
      </c>
      <c r="J20" s="38">
        <v>373300000000</v>
      </c>
      <c r="K20" s="38">
        <v>379000000000</v>
      </c>
      <c r="L20" s="38">
        <v>383800000000</v>
      </c>
      <c r="M20" s="38">
        <v>386600000000</v>
      </c>
      <c r="N20" s="38">
        <v>394600000000</v>
      </c>
      <c r="O20" s="38">
        <v>405700000000</v>
      </c>
      <c r="P20" s="38">
        <v>416400000000</v>
      </c>
      <c r="Q20" s="38">
        <v>427800000000</v>
      </c>
      <c r="R20" s="38">
        <v>439300000000</v>
      </c>
      <c r="S20" s="38">
        <v>451500000000</v>
      </c>
      <c r="T20" s="38">
        <v>464800000000</v>
      </c>
      <c r="U20" s="38">
        <v>477900000000</v>
      </c>
      <c r="V20" s="38">
        <v>491800000000</v>
      </c>
      <c r="W20" s="38">
        <v>506200000000</v>
      </c>
      <c r="X20" s="38">
        <v>519500000000</v>
      </c>
      <c r="Y20" s="38">
        <v>533700000000</v>
      </c>
      <c r="Z20" s="38">
        <v>547700000000</v>
      </c>
      <c r="AA20" s="38">
        <v>561200000000</v>
      </c>
      <c r="AB20" s="38">
        <v>575200000000</v>
      </c>
      <c r="AC20" s="38">
        <v>589900000000</v>
      </c>
      <c r="AD20" s="38">
        <v>604700000000</v>
      </c>
      <c r="AE20" s="38">
        <v>619200000000</v>
      </c>
    </row>
    <row r="21" spans="1:31" x14ac:dyDescent="0.25">
      <c r="A21" t="s">
        <v>191</v>
      </c>
      <c r="B21" s="38">
        <v>0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8">
        <v>0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</row>
    <row r="22" spans="1:31" x14ac:dyDescent="0.25">
      <c r="A22" t="s">
        <v>192</v>
      </c>
      <c r="B22" s="38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  <c r="O22" s="38">
        <v>0</v>
      </c>
      <c r="P22" s="38">
        <v>0</v>
      </c>
      <c r="Q22" s="38">
        <v>0</v>
      </c>
      <c r="R22" s="38">
        <v>0</v>
      </c>
      <c r="S22" s="38">
        <v>0</v>
      </c>
      <c r="T22" s="38">
        <v>0</v>
      </c>
      <c r="U22" s="38">
        <v>0</v>
      </c>
      <c r="V22" s="38">
        <v>0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38">
        <v>0</v>
      </c>
      <c r="AC22" s="38">
        <v>0</v>
      </c>
      <c r="AD22" s="38">
        <v>0</v>
      </c>
      <c r="AE22" s="38">
        <v>0</v>
      </c>
    </row>
    <row r="23" spans="1:31" x14ac:dyDescent="0.25">
      <c r="A23" t="s">
        <v>193</v>
      </c>
      <c r="B23" s="38">
        <v>0</v>
      </c>
      <c r="C23" s="38">
        <v>0</v>
      </c>
      <c r="D23" s="38">
        <v>0</v>
      </c>
      <c r="E23" s="38">
        <v>0</v>
      </c>
      <c r="F23" s="38">
        <v>0</v>
      </c>
      <c r="G23" s="38">
        <v>0</v>
      </c>
      <c r="H23" s="38">
        <v>0</v>
      </c>
      <c r="I23" s="38">
        <v>0</v>
      </c>
      <c r="J23" s="38">
        <v>0</v>
      </c>
      <c r="K23" s="38">
        <v>0</v>
      </c>
      <c r="L23" s="38">
        <v>0</v>
      </c>
      <c r="M23" s="38">
        <v>0</v>
      </c>
      <c r="N23" s="38">
        <v>0</v>
      </c>
      <c r="O23" s="38">
        <v>0</v>
      </c>
      <c r="P23" s="38">
        <v>0</v>
      </c>
      <c r="Q23" s="38">
        <v>0</v>
      </c>
      <c r="R23" s="38">
        <v>0</v>
      </c>
      <c r="S23" s="38">
        <v>0</v>
      </c>
      <c r="T23" s="38">
        <v>0</v>
      </c>
      <c r="U23" s="38">
        <v>0</v>
      </c>
      <c r="V23" s="38">
        <v>0</v>
      </c>
      <c r="W23" s="38">
        <v>0</v>
      </c>
      <c r="X23" s="38">
        <v>0</v>
      </c>
      <c r="Y23" s="38">
        <v>0</v>
      </c>
      <c r="Z23" s="38">
        <v>0</v>
      </c>
      <c r="AA23" s="38">
        <v>0</v>
      </c>
      <c r="AB23" s="38">
        <v>0</v>
      </c>
      <c r="AC23" s="38">
        <v>0</v>
      </c>
      <c r="AD23" s="38">
        <v>0</v>
      </c>
      <c r="AE23" s="38">
        <v>0</v>
      </c>
    </row>
    <row r="24" spans="1:31" x14ac:dyDescent="0.25">
      <c r="A24" t="s">
        <v>194</v>
      </c>
      <c r="B24" s="38">
        <v>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>
        <v>0</v>
      </c>
      <c r="O24" s="38">
        <v>0</v>
      </c>
      <c r="P24" s="38">
        <v>0</v>
      </c>
      <c r="Q24" s="38">
        <v>0</v>
      </c>
      <c r="R24" s="38">
        <v>0</v>
      </c>
      <c r="S24" s="38">
        <v>0</v>
      </c>
      <c r="T24" s="38">
        <v>0</v>
      </c>
      <c r="U24" s="38">
        <v>0</v>
      </c>
      <c r="V24" s="38">
        <v>0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</row>
    <row r="25" spans="1:31" x14ac:dyDescent="0.25">
      <c r="A25" t="s">
        <v>195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S25" s="38">
        <v>0</v>
      </c>
      <c r="T25" s="38">
        <v>0</v>
      </c>
      <c r="U25" s="38"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  <c r="AB25" s="38">
        <v>0</v>
      </c>
      <c r="AC25" s="38">
        <v>0</v>
      </c>
      <c r="AD25" s="38">
        <v>0</v>
      </c>
      <c r="AE25" s="38">
        <v>0</v>
      </c>
    </row>
    <row r="26" spans="1:31" x14ac:dyDescent="0.25">
      <c r="A26" t="s">
        <v>196</v>
      </c>
      <c r="B26" s="38">
        <v>27000000000000</v>
      </c>
      <c r="C26" s="38">
        <v>27000000000000</v>
      </c>
      <c r="D26" s="38">
        <v>28570000000000</v>
      </c>
      <c r="E26" s="38">
        <v>27530000000000</v>
      </c>
      <c r="F26" s="38">
        <v>26470000000000</v>
      </c>
      <c r="G26" s="38">
        <v>26220000000000</v>
      </c>
      <c r="H26" s="38">
        <v>26140000000000</v>
      </c>
      <c r="I26" s="38">
        <v>25700000000000</v>
      </c>
      <c r="J26" s="38">
        <v>25550000000000</v>
      </c>
      <c r="K26" s="38">
        <v>25430000000000</v>
      </c>
      <c r="L26" s="38">
        <v>25200000000000</v>
      </c>
      <c r="M26" s="38">
        <v>24960000000000</v>
      </c>
      <c r="N26" s="38">
        <v>24840000000000</v>
      </c>
      <c r="O26" s="38">
        <v>24770000000000</v>
      </c>
      <c r="P26" s="38">
        <v>24700000000000</v>
      </c>
      <c r="Q26" s="38">
        <v>24710000000000</v>
      </c>
      <c r="R26" s="38">
        <v>24800000000000</v>
      </c>
      <c r="S26" s="38">
        <v>24940000000000</v>
      </c>
      <c r="T26" s="38">
        <v>25140000000000</v>
      </c>
      <c r="U26" s="38">
        <v>25300000000000</v>
      </c>
      <c r="V26" s="38">
        <v>25500000000000</v>
      </c>
      <c r="W26" s="38">
        <v>25640000000000</v>
      </c>
      <c r="X26" s="38">
        <v>25800000000000</v>
      </c>
      <c r="Y26" s="38">
        <v>25950000000000</v>
      </c>
      <c r="Z26" s="38">
        <v>26060000000000</v>
      </c>
      <c r="AA26" s="38">
        <v>26190000000000</v>
      </c>
      <c r="AB26" s="38">
        <v>26170000000000</v>
      </c>
      <c r="AC26" s="38">
        <v>26280000000000</v>
      </c>
      <c r="AD26" s="38">
        <v>26460000000000</v>
      </c>
      <c r="AE26" s="38">
        <v>26600000000000</v>
      </c>
    </row>
    <row r="27" spans="1:31" x14ac:dyDescent="0.25">
      <c r="A27" t="s">
        <v>197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1:31" x14ac:dyDescent="0.25">
      <c r="A28" t="s">
        <v>198</v>
      </c>
      <c r="B28" s="38">
        <v>0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0</v>
      </c>
      <c r="AA28" s="38">
        <v>0</v>
      </c>
      <c r="AB28" s="38">
        <v>0</v>
      </c>
      <c r="AC28" s="38">
        <v>0</v>
      </c>
      <c r="AD28" s="38">
        <v>0</v>
      </c>
      <c r="AE28" s="38">
        <v>0</v>
      </c>
    </row>
    <row r="29" spans="1:31" x14ac:dyDescent="0.25"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spans="1:31" x14ac:dyDescent="0.25">
      <c r="A30" t="s">
        <v>173</v>
      </c>
      <c r="B30">
        <v>2021</v>
      </c>
      <c r="C30">
        <v>2022</v>
      </c>
      <c r="D30">
        <v>2023</v>
      </c>
      <c r="E30">
        <v>2024</v>
      </c>
      <c r="F30">
        <v>2025</v>
      </c>
      <c r="G30">
        <v>2026</v>
      </c>
      <c r="H30">
        <v>2027</v>
      </c>
      <c r="I30">
        <v>2028</v>
      </c>
      <c r="J30">
        <v>2029</v>
      </c>
      <c r="K30">
        <v>2030</v>
      </c>
      <c r="L30">
        <v>2031</v>
      </c>
      <c r="M30">
        <v>2032</v>
      </c>
      <c r="N30">
        <v>2033</v>
      </c>
      <c r="O30">
        <v>2034</v>
      </c>
      <c r="P30">
        <v>2035</v>
      </c>
      <c r="Q30">
        <v>2036</v>
      </c>
      <c r="R30">
        <v>2037</v>
      </c>
      <c r="S30">
        <v>2038</v>
      </c>
      <c r="T30">
        <v>2039</v>
      </c>
      <c r="U30">
        <v>2040</v>
      </c>
      <c r="V30">
        <v>2041</v>
      </c>
      <c r="W30">
        <v>2042</v>
      </c>
      <c r="X30">
        <v>2043</v>
      </c>
      <c r="Y30">
        <v>2044</v>
      </c>
      <c r="Z30">
        <v>2045</v>
      </c>
      <c r="AA30">
        <v>2046</v>
      </c>
      <c r="AB30">
        <v>2047</v>
      </c>
      <c r="AC30">
        <v>2048</v>
      </c>
      <c r="AD30">
        <v>2049</v>
      </c>
      <c r="AE30">
        <v>2050</v>
      </c>
    </row>
    <row r="31" spans="1:31" x14ac:dyDescent="0.25">
      <c r="A31" t="s">
        <v>199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S31" s="38">
        <v>0</v>
      </c>
      <c r="T31" s="38">
        <v>0</v>
      </c>
      <c r="U31" s="38">
        <v>0</v>
      </c>
      <c r="V31" s="38">
        <v>0</v>
      </c>
      <c r="W31" s="38">
        <v>0</v>
      </c>
      <c r="X31" s="38">
        <v>0</v>
      </c>
      <c r="Y31" s="38">
        <v>0</v>
      </c>
      <c r="Z31" s="38">
        <v>0</v>
      </c>
      <c r="AA31" s="38">
        <v>0</v>
      </c>
      <c r="AB31" s="38">
        <v>0</v>
      </c>
      <c r="AC31" s="38">
        <v>0</v>
      </c>
      <c r="AD31" s="38">
        <v>0</v>
      </c>
      <c r="AE31" s="38">
        <v>0</v>
      </c>
    </row>
    <row r="32" spans="1:31" x14ac:dyDescent="0.25">
      <c r="A32" t="s">
        <v>200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8">
        <v>0</v>
      </c>
      <c r="AA32" s="38">
        <v>0</v>
      </c>
      <c r="AB32" s="38">
        <v>0</v>
      </c>
      <c r="AC32" s="38">
        <v>0</v>
      </c>
      <c r="AD32" s="38">
        <v>0</v>
      </c>
      <c r="AE32" s="38">
        <v>0</v>
      </c>
    </row>
    <row r="33" spans="1:31" x14ac:dyDescent="0.25">
      <c r="A33" t="s">
        <v>201</v>
      </c>
      <c r="B33" s="38">
        <v>0</v>
      </c>
      <c r="C33" s="38">
        <v>0</v>
      </c>
      <c r="D33" s="38">
        <v>0</v>
      </c>
      <c r="E33" s="38">
        <v>0</v>
      </c>
      <c r="F33" s="38">
        <v>0</v>
      </c>
      <c r="G33" s="38">
        <v>0</v>
      </c>
      <c r="H33" s="38">
        <v>0</v>
      </c>
      <c r="I33" s="38">
        <v>0</v>
      </c>
      <c r="J33" s="38">
        <v>0</v>
      </c>
      <c r="K33" s="38">
        <v>0</v>
      </c>
      <c r="L33" s="38">
        <v>0</v>
      </c>
      <c r="M33" s="38">
        <v>0</v>
      </c>
      <c r="N33" s="38">
        <v>0</v>
      </c>
      <c r="O33" s="38">
        <v>0</v>
      </c>
      <c r="P33" s="38">
        <v>0</v>
      </c>
      <c r="Q33" s="38">
        <v>0</v>
      </c>
      <c r="R33" s="38">
        <v>0</v>
      </c>
      <c r="S33" s="38">
        <v>0</v>
      </c>
      <c r="T33" s="38">
        <v>0</v>
      </c>
      <c r="U33" s="38">
        <v>0</v>
      </c>
      <c r="V33" s="38">
        <v>0</v>
      </c>
      <c r="W33" s="38">
        <v>0</v>
      </c>
      <c r="X33" s="38">
        <v>0</v>
      </c>
      <c r="Y33" s="38">
        <v>0</v>
      </c>
      <c r="Z33" s="38">
        <v>0</v>
      </c>
      <c r="AA33" s="38">
        <v>0</v>
      </c>
      <c r="AB33" s="38">
        <v>0</v>
      </c>
      <c r="AC33" s="38">
        <v>0</v>
      </c>
      <c r="AD33" s="38">
        <v>0</v>
      </c>
      <c r="AE33" s="38">
        <v>0</v>
      </c>
    </row>
    <row r="34" spans="1:31" x14ac:dyDescent="0.25">
      <c r="A34" t="s">
        <v>202</v>
      </c>
      <c r="B34" s="38">
        <v>0</v>
      </c>
      <c r="C34" s="38">
        <v>0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8">
        <v>0</v>
      </c>
      <c r="J34" s="38">
        <v>0</v>
      </c>
      <c r="K34" s="38">
        <v>0</v>
      </c>
      <c r="L34" s="38">
        <v>0</v>
      </c>
      <c r="M34" s="38">
        <v>0</v>
      </c>
      <c r="N34" s="38">
        <v>0</v>
      </c>
      <c r="O34" s="38">
        <v>0</v>
      </c>
      <c r="P34" s="38">
        <v>0</v>
      </c>
      <c r="Q34" s="38">
        <v>0</v>
      </c>
      <c r="R34" s="38">
        <v>0</v>
      </c>
      <c r="S34" s="38">
        <v>0</v>
      </c>
      <c r="T34" s="38">
        <v>0</v>
      </c>
      <c r="U34" s="38">
        <v>0</v>
      </c>
      <c r="V34" s="38">
        <v>0</v>
      </c>
      <c r="W34" s="38">
        <v>0</v>
      </c>
      <c r="X34" s="38">
        <v>0</v>
      </c>
      <c r="Y34" s="38">
        <v>0</v>
      </c>
      <c r="Z34" s="38">
        <v>0</v>
      </c>
      <c r="AA34" s="38">
        <v>0</v>
      </c>
      <c r="AB34" s="38">
        <v>0</v>
      </c>
      <c r="AC34" s="38">
        <v>0</v>
      </c>
      <c r="AD34" s="38">
        <v>0</v>
      </c>
      <c r="AE34" s="38">
        <v>0</v>
      </c>
    </row>
    <row r="35" spans="1:31" x14ac:dyDescent="0.25">
      <c r="A35" t="s">
        <v>203</v>
      </c>
      <c r="B35" s="38">
        <v>0</v>
      </c>
      <c r="C35" s="38">
        <v>0</v>
      </c>
      <c r="D35" s="38">
        <v>0</v>
      </c>
      <c r="E35" s="38">
        <v>0</v>
      </c>
      <c r="F35" s="38">
        <v>0</v>
      </c>
      <c r="G35" s="38">
        <v>0</v>
      </c>
      <c r="H35" s="38">
        <v>0</v>
      </c>
      <c r="I35" s="38">
        <v>0</v>
      </c>
      <c r="J35" s="38">
        <v>0</v>
      </c>
      <c r="K35" s="38">
        <v>0</v>
      </c>
      <c r="L35" s="38">
        <v>0</v>
      </c>
      <c r="M35" s="38">
        <v>0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S35" s="38">
        <v>0</v>
      </c>
      <c r="T35" s="38">
        <v>0</v>
      </c>
      <c r="U35" s="38">
        <v>0</v>
      </c>
      <c r="V35" s="38">
        <v>0</v>
      </c>
      <c r="W35" s="38">
        <v>0</v>
      </c>
      <c r="X35" s="38">
        <v>0</v>
      </c>
      <c r="Y35" s="38">
        <v>0</v>
      </c>
      <c r="Z35" s="38">
        <v>0</v>
      </c>
      <c r="AA35" s="38">
        <v>0</v>
      </c>
      <c r="AB35" s="38">
        <v>0</v>
      </c>
      <c r="AC35" s="38">
        <v>0</v>
      </c>
      <c r="AD35" s="38">
        <v>0</v>
      </c>
      <c r="AE35" s="38">
        <v>0</v>
      </c>
    </row>
    <row r="36" spans="1:31" x14ac:dyDescent="0.25">
      <c r="A36" t="s">
        <v>204</v>
      </c>
      <c r="B36" s="38">
        <v>0</v>
      </c>
      <c r="C36" s="38">
        <v>0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8">
        <v>0</v>
      </c>
      <c r="J36" s="38">
        <v>0</v>
      </c>
      <c r="K36" s="38">
        <v>0</v>
      </c>
      <c r="L36" s="38">
        <v>0</v>
      </c>
      <c r="M36" s="38">
        <v>0</v>
      </c>
      <c r="N36" s="38">
        <v>0</v>
      </c>
      <c r="O36" s="38">
        <v>0</v>
      </c>
      <c r="P36" s="38">
        <v>0</v>
      </c>
      <c r="Q36" s="38">
        <v>0</v>
      </c>
      <c r="R36" s="38">
        <v>0</v>
      </c>
      <c r="S36" s="38">
        <v>0</v>
      </c>
      <c r="T36" s="38">
        <v>0</v>
      </c>
      <c r="U36" s="38">
        <v>0</v>
      </c>
      <c r="V36" s="38">
        <v>0</v>
      </c>
      <c r="W36" s="38">
        <v>0</v>
      </c>
      <c r="X36" s="38">
        <v>0</v>
      </c>
      <c r="Y36" s="38">
        <v>0</v>
      </c>
      <c r="Z36" s="38">
        <v>0</v>
      </c>
      <c r="AA36" s="38">
        <v>0</v>
      </c>
      <c r="AB36" s="38">
        <v>0</v>
      </c>
      <c r="AC36" s="38">
        <v>0</v>
      </c>
      <c r="AD36" s="38">
        <v>0</v>
      </c>
      <c r="AE36" s="38">
        <v>0</v>
      </c>
    </row>
    <row r="37" spans="1:31" x14ac:dyDescent="0.25">
      <c r="A37" t="s">
        <v>205</v>
      </c>
      <c r="B37" s="38">
        <v>0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>
        <v>0</v>
      </c>
      <c r="O37" s="38">
        <v>0</v>
      </c>
      <c r="P37" s="38">
        <v>0</v>
      </c>
      <c r="Q37" s="38">
        <v>0</v>
      </c>
      <c r="R37" s="38">
        <v>0</v>
      </c>
      <c r="S37" s="38">
        <v>0</v>
      </c>
      <c r="T37" s="38">
        <v>0</v>
      </c>
      <c r="U37" s="38">
        <v>0</v>
      </c>
      <c r="V37" s="38">
        <v>0</v>
      </c>
      <c r="W37" s="38">
        <v>0</v>
      </c>
      <c r="X37" s="38">
        <v>0</v>
      </c>
      <c r="Y37" s="38">
        <v>0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</row>
    <row r="38" spans="1:31" x14ac:dyDescent="0.25">
      <c r="A38" t="s">
        <v>206</v>
      </c>
      <c r="B38" s="38">
        <v>0</v>
      </c>
      <c r="C38" s="38">
        <v>0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8">
        <v>0</v>
      </c>
      <c r="J38" s="38">
        <v>0</v>
      </c>
      <c r="K38" s="38">
        <v>0</v>
      </c>
      <c r="L38" s="38">
        <v>0</v>
      </c>
      <c r="M38" s="38">
        <v>0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S38" s="38">
        <v>0</v>
      </c>
      <c r="T38" s="38">
        <v>0</v>
      </c>
      <c r="U38" s="38">
        <v>0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</v>
      </c>
      <c r="AB38" s="38">
        <v>0</v>
      </c>
      <c r="AC38" s="38">
        <v>0</v>
      </c>
      <c r="AD38" s="38">
        <v>0</v>
      </c>
      <c r="AE38" s="38">
        <v>0</v>
      </c>
    </row>
    <row r="39" spans="1:31" x14ac:dyDescent="0.25">
      <c r="A39" t="s">
        <v>207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">
        <v>208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">
        <v>209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">
        <v>210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1:31" x14ac:dyDescent="0.25">
      <c r="A43" t="s">
        <v>211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">
        <v>212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">
        <v>213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">
        <v>214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1:31" x14ac:dyDescent="0.25">
      <c r="A47" t="s">
        <v>215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">
        <v>216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">
        <v>217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">
        <v>218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">
        <v>219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">
        <v>220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">
        <v>221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">
        <v>222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">
        <v>223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">
        <v>224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">
        <v>225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">
        <v>226</v>
      </c>
      <c r="B58" s="38">
        <v>12013600000</v>
      </c>
      <c r="C58" s="38">
        <v>12307100000</v>
      </c>
      <c r="D58" s="38">
        <v>11152100000</v>
      </c>
      <c r="E58" s="38">
        <v>11227900000</v>
      </c>
      <c r="F58" s="38">
        <v>11294100000</v>
      </c>
      <c r="G58" s="38">
        <v>11559200000</v>
      </c>
      <c r="H58" s="38">
        <v>11625500000</v>
      </c>
      <c r="I58" s="38">
        <v>11701200000</v>
      </c>
      <c r="J58" s="38">
        <v>11682300000</v>
      </c>
      <c r="K58" s="38">
        <v>11748500000</v>
      </c>
      <c r="L58" s="38">
        <v>11729600000</v>
      </c>
      <c r="M58" s="38">
        <v>11805300000</v>
      </c>
      <c r="N58" s="38">
        <v>11900000000</v>
      </c>
      <c r="O58" s="38">
        <v>11900000000</v>
      </c>
      <c r="P58" s="38">
        <v>11814800000</v>
      </c>
      <c r="Q58" s="38">
        <v>11814800000</v>
      </c>
      <c r="R58" s="38">
        <v>11814800000</v>
      </c>
      <c r="S58" s="38">
        <v>11729600000</v>
      </c>
      <c r="T58" s="38">
        <v>11729600000</v>
      </c>
      <c r="U58" s="38">
        <v>11644400000</v>
      </c>
      <c r="V58" s="38">
        <v>11549700000</v>
      </c>
      <c r="W58" s="38">
        <v>11464500000</v>
      </c>
      <c r="X58" s="38">
        <v>11464500000</v>
      </c>
      <c r="Y58" s="38">
        <v>11379300000</v>
      </c>
      <c r="Z58" s="38">
        <v>11379300000</v>
      </c>
      <c r="AA58" s="38">
        <v>11284700000</v>
      </c>
      <c r="AB58" s="38">
        <v>11199500000</v>
      </c>
      <c r="AC58" s="38">
        <v>11104800000</v>
      </c>
      <c r="AD58" s="38">
        <v>11114300000</v>
      </c>
      <c r="AE58" s="38">
        <v>11114300000</v>
      </c>
    </row>
    <row r="59" spans="1:31" x14ac:dyDescent="0.25">
      <c r="A59" t="s">
        <v>227</v>
      </c>
      <c r="B59" s="38">
        <v>849947000000</v>
      </c>
      <c r="C59" s="38">
        <v>870396000000</v>
      </c>
      <c r="D59" s="38">
        <v>812174000000</v>
      </c>
      <c r="E59" s="38">
        <v>818043000000</v>
      </c>
      <c r="F59" s="38">
        <v>824954000000</v>
      </c>
      <c r="G59" s="38">
        <v>829404000000</v>
      </c>
      <c r="H59" s="38">
        <v>832528000000</v>
      </c>
      <c r="I59" s="38">
        <v>837072000000</v>
      </c>
      <c r="J59" s="38">
        <v>841711000000</v>
      </c>
      <c r="K59" s="38">
        <v>845403000000</v>
      </c>
      <c r="L59" s="38">
        <v>847486000000</v>
      </c>
      <c r="M59" s="38">
        <v>848622000000</v>
      </c>
      <c r="N59" s="38">
        <v>850326000000</v>
      </c>
      <c r="O59" s="38">
        <v>850326000000</v>
      </c>
      <c r="P59" s="38">
        <v>850137000000</v>
      </c>
      <c r="Q59" s="38">
        <v>849758000000</v>
      </c>
      <c r="R59" s="38">
        <v>849947000000</v>
      </c>
      <c r="S59" s="38">
        <v>850421000000</v>
      </c>
      <c r="T59" s="38">
        <v>851651000000</v>
      </c>
      <c r="U59" s="38">
        <v>852787000000</v>
      </c>
      <c r="V59" s="38">
        <v>854113000000</v>
      </c>
      <c r="W59" s="38">
        <v>855343000000</v>
      </c>
      <c r="X59" s="38">
        <v>858184000000</v>
      </c>
      <c r="Y59" s="38">
        <v>860645000000</v>
      </c>
      <c r="Z59" s="38">
        <v>863012000000</v>
      </c>
      <c r="AA59" s="38">
        <v>864810000000</v>
      </c>
      <c r="AB59" s="38">
        <v>865284000000</v>
      </c>
      <c r="AC59" s="38">
        <v>865094000000</v>
      </c>
      <c r="AD59" s="38">
        <v>865757000000</v>
      </c>
      <c r="AE59" s="38">
        <v>867461000000</v>
      </c>
    </row>
    <row r="60" spans="1:31" x14ac:dyDescent="0.25">
      <c r="A60" t="s">
        <v>228</v>
      </c>
      <c r="B60" s="38">
        <v>12610000000000</v>
      </c>
      <c r="C60" s="38">
        <v>12913000000000</v>
      </c>
      <c r="D60" s="38">
        <v>12061000000000</v>
      </c>
      <c r="E60" s="38">
        <v>12193500000000</v>
      </c>
      <c r="F60" s="38">
        <v>12335500000000</v>
      </c>
      <c r="G60" s="38">
        <v>12468000000000</v>
      </c>
      <c r="H60" s="38">
        <v>12600600000000</v>
      </c>
      <c r="I60" s="38">
        <v>12723600000000</v>
      </c>
      <c r="J60" s="38">
        <v>12827800000000</v>
      </c>
      <c r="K60" s="38">
        <v>12913000000000</v>
      </c>
      <c r="L60" s="38">
        <v>12979300000000</v>
      </c>
      <c r="M60" s="38">
        <v>13036100000000</v>
      </c>
      <c r="N60" s="38">
        <v>13092900000000</v>
      </c>
      <c r="O60" s="38">
        <v>13130700000000</v>
      </c>
      <c r="P60" s="38">
        <v>13149700000000</v>
      </c>
      <c r="Q60" s="38">
        <v>13149700000000</v>
      </c>
      <c r="R60" s="38">
        <v>13159100000000</v>
      </c>
      <c r="S60" s="38">
        <v>13168600000000</v>
      </c>
      <c r="T60" s="38">
        <v>13178100000000</v>
      </c>
      <c r="U60" s="38">
        <v>13187500000000</v>
      </c>
      <c r="V60" s="38">
        <v>13197000000000</v>
      </c>
      <c r="W60" s="38">
        <v>13215900000000</v>
      </c>
      <c r="X60" s="38">
        <v>13225400000000</v>
      </c>
      <c r="Y60" s="38">
        <v>13234900000000</v>
      </c>
      <c r="Z60" s="38">
        <v>13253800000000</v>
      </c>
      <c r="AA60" s="38">
        <v>13263300000000</v>
      </c>
      <c r="AB60" s="38">
        <v>13272700000000</v>
      </c>
      <c r="AC60" s="38">
        <v>13291700000000</v>
      </c>
      <c r="AD60" s="38">
        <v>13301100000000</v>
      </c>
      <c r="AE60" s="38">
        <v>13310600000000</v>
      </c>
    </row>
    <row r="61" spans="1:31" x14ac:dyDescent="0.25">
      <c r="A61" t="s">
        <v>229</v>
      </c>
      <c r="B61" s="38">
        <v>358231000000</v>
      </c>
      <c r="C61" s="38">
        <v>366846000000</v>
      </c>
      <c r="D61" s="38">
        <v>329546000000</v>
      </c>
      <c r="E61" s="38">
        <v>333333000000</v>
      </c>
      <c r="F61" s="38">
        <v>337783000000</v>
      </c>
      <c r="G61" s="38">
        <v>344409000000</v>
      </c>
      <c r="H61" s="38">
        <v>351794000000</v>
      </c>
      <c r="I61" s="38">
        <v>358705000000</v>
      </c>
      <c r="J61" s="38">
        <v>364764000000</v>
      </c>
      <c r="K61" s="38">
        <v>369686000000</v>
      </c>
      <c r="L61" s="38">
        <v>374136000000</v>
      </c>
      <c r="M61" s="38">
        <v>379343000000</v>
      </c>
      <c r="N61" s="38">
        <v>384360000000</v>
      </c>
      <c r="O61" s="38">
        <v>388999000000</v>
      </c>
      <c r="P61" s="38">
        <v>393354000000</v>
      </c>
      <c r="Q61" s="38">
        <v>397425000000</v>
      </c>
      <c r="R61" s="38">
        <v>401969000000</v>
      </c>
      <c r="S61" s="38">
        <v>406892000000</v>
      </c>
      <c r="T61" s="38">
        <v>411720000000</v>
      </c>
      <c r="U61" s="38">
        <v>417211000000</v>
      </c>
      <c r="V61" s="38">
        <v>423175000000</v>
      </c>
      <c r="W61" s="38">
        <v>429518000000</v>
      </c>
      <c r="X61" s="38">
        <v>435861000000</v>
      </c>
      <c r="Y61" s="38">
        <v>442014000000</v>
      </c>
      <c r="Z61" s="38">
        <v>448073000000</v>
      </c>
      <c r="AA61" s="38">
        <v>454132000000</v>
      </c>
      <c r="AB61" s="38">
        <v>460664000000</v>
      </c>
      <c r="AC61" s="38">
        <v>466818000000</v>
      </c>
      <c r="AD61" s="38">
        <v>472309000000</v>
      </c>
      <c r="AE61" s="38">
        <v>479409000000</v>
      </c>
    </row>
    <row r="62" spans="1:31" x14ac:dyDescent="0.25">
      <c r="A62" t="s">
        <v>230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">
        <v>231</v>
      </c>
      <c r="B63" s="38">
        <v>3039850000000</v>
      </c>
      <c r="C63" s="38">
        <v>3112750000000</v>
      </c>
      <c r="D63" s="38">
        <v>2730280000000</v>
      </c>
      <c r="E63" s="38">
        <v>2569340000000</v>
      </c>
      <c r="F63" s="38">
        <v>2450060000000</v>
      </c>
      <c r="G63" s="38">
        <v>2384740000000</v>
      </c>
      <c r="H63" s="38">
        <v>2324150000000</v>
      </c>
      <c r="I63" s="38">
        <v>2266400000000</v>
      </c>
      <c r="J63" s="38">
        <v>2210540000000</v>
      </c>
      <c r="K63" s="38">
        <v>2156580000000</v>
      </c>
      <c r="L63" s="38">
        <v>2109250000000</v>
      </c>
      <c r="M63" s="38">
        <v>2065700000000</v>
      </c>
      <c r="N63" s="38">
        <v>2026880000000</v>
      </c>
      <c r="O63" s="38">
        <v>1989020000000</v>
      </c>
      <c r="P63" s="38">
        <v>1951150000000</v>
      </c>
      <c r="Q63" s="38">
        <v>1900030000000</v>
      </c>
      <c r="R63" s="38">
        <v>1853640000000</v>
      </c>
      <c r="S63" s="38">
        <v>1816720000000</v>
      </c>
      <c r="T63" s="38">
        <v>1759920000000</v>
      </c>
      <c r="U63" s="38">
        <v>1726780000000</v>
      </c>
      <c r="V63" s="38">
        <v>1688910000000</v>
      </c>
      <c r="W63" s="38">
        <v>1642520000000</v>
      </c>
      <c r="X63" s="38">
        <v>1588560000000</v>
      </c>
      <c r="Y63" s="38">
        <v>1532710000000</v>
      </c>
      <c r="Z63" s="38">
        <v>1481590000000</v>
      </c>
      <c r="AA63" s="38">
        <v>1431410000000</v>
      </c>
      <c r="AB63" s="38">
        <v>1383130000000</v>
      </c>
      <c r="AC63" s="38">
        <v>1330110000000</v>
      </c>
      <c r="AD63" s="38">
        <v>1279940000000</v>
      </c>
      <c r="AE63" s="38">
        <v>1238280000000</v>
      </c>
    </row>
    <row r="64" spans="1:31" x14ac:dyDescent="0.25">
      <c r="A64" t="s">
        <v>232</v>
      </c>
      <c r="B64" s="38">
        <v>2219060000000</v>
      </c>
      <c r="C64" s="38">
        <v>2272080000000</v>
      </c>
      <c r="D64" s="38">
        <v>2267350000000</v>
      </c>
      <c r="E64" s="38">
        <v>16340000000</v>
      </c>
      <c r="F64" s="38">
        <v>16311600000</v>
      </c>
      <c r="G64" s="38">
        <v>16283200000</v>
      </c>
      <c r="H64" s="38">
        <v>16245400000</v>
      </c>
      <c r="I64" s="38">
        <v>16217000000</v>
      </c>
      <c r="J64" s="38">
        <v>16188600000</v>
      </c>
      <c r="K64" s="38">
        <v>16160200000</v>
      </c>
      <c r="L64" s="38">
        <v>16131800000</v>
      </c>
      <c r="M64" s="38">
        <v>16103400000</v>
      </c>
      <c r="N64" s="38">
        <v>16103400000</v>
      </c>
      <c r="O64" s="38">
        <v>16112800000</v>
      </c>
      <c r="P64" s="38">
        <v>16112800000</v>
      </c>
      <c r="Q64" s="38">
        <v>16122300000</v>
      </c>
      <c r="R64" s="38">
        <v>16122300000</v>
      </c>
      <c r="S64" s="38">
        <v>16131800000</v>
      </c>
      <c r="T64" s="38">
        <v>16131800000</v>
      </c>
      <c r="U64" s="38">
        <v>16141200000</v>
      </c>
      <c r="V64" s="38">
        <v>16141200000</v>
      </c>
      <c r="W64" s="38">
        <v>16141200000</v>
      </c>
      <c r="X64" s="38">
        <v>16150700000</v>
      </c>
      <c r="Y64" s="38">
        <v>16150700000</v>
      </c>
      <c r="Z64" s="38">
        <v>27586800000</v>
      </c>
      <c r="AA64" s="38">
        <v>650004000000</v>
      </c>
      <c r="AB64" s="38">
        <v>1379340000000</v>
      </c>
      <c r="AC64" s="38">
        <v>2481300000000</v>
      </c>
      <c r="AD64" s="38">
        <v>2845780000000</v>
      </c>
      <c r="AE64" s="38">
        <v>2846730000000</v>
      </c>
    </row>
    <row r="65" spans="1:31" x14ac:dyDescent="0.25">
      <c r="A65" t="s">
        <v>233</v>
      </c>
      <c r="B65" s="38">
        <v>5639490000000</v>
      </c>
      <c r="C65" s="38">
        <v>5774870000000</v>
      </c>
      <c r="D65" s="38">
        <v>5397140000000</v>
      </c>
      <c r="E65" s="38">
        <v>5452050000000</v>
      </c>
      <c r="F65" s="38">
        <v>5512630000000</v>
      </c>
      <c r="G65" s="38">
        <v>5571330000000</v>
      </c>
      <c r="H65" s="38">
        <v>5624340000000</v>
      </c>
      <c r="I65" s="38">
        <v>5670730000000</v>
      </c>
      <c r="J65" s="38">
        <v>5711440000000</v>
      </c>
      <c r="K65" s="38">
        <v>5744580000000</v>
      </c>
      <c r="L65" s="38">
        <v>5769190000000</v>
      </c>
      <c r="M65" s="38">
        <v>5787180000000</v>
      </c>
      <c r="N65" s="38">
        <v>5808000000000</v>
      </c>
      <c r="O65" s="38">
        <v>5820310000000</v>
      </c>
      <c r="P65" s="38">
        <v>5823150000000</v>
      </c>
      <c r="Q65" s="38">
        <v>5820310000000</v>
      </c>
      <c r="R65" s="38">
        <v>5817470000000</v>
      </c>
      <c r="S65" s="38">
        <v>5814630000000</v>
      </c>
      <c r="T65" s="38">
        <v>5811790000000</v>
      </c>
      <c r="U65" s="38">
        <v>5808950000000</v>
      </c>
      <c r="V65" s="38">
        <v>5807060000000</v>
      </c>
      <c r="W65" s="38">
        <v>5803270000000</v>
      </c>
      <c r="X65" s="38">
        <v>5800430000000</v>
      </c>
      <c r="Y65" s="38">
        <v>5797590000000</v>
      </c>
      <c r="Z65" s="38">
        <v>5793800000000</v>
      </c>
      <c r="AA65" s="38">
        <v>5790960000000</v>
      </c>
      <c r="AB65" s="38">
        <v>5788120000000</v>
      </c>
      <c r="AC65" s="38">
        <v>5784340000000</v>
      </c>
      <c r="AD65" s="38">
        <v>5781500000000</v>
      </c>
      <c r="AE65" s="38">
        <v>5779600000000</v>
      </c>
    </row>
    <row r="66" spans="1:31" x14ac:dyDescent="0.25">
      <c r="A66" t="s">
        <v>234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">
        <v>235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1:31" x14ac:dyDescent="0.25">
      <c r="A68" t="s">
        <v>236</v>
      </c>
      <c r="B68" s="38">
        <v>11975800000000</v>
      </c>
      <c r="C68" s="38">
        <v>12259800000000</v>
      </c>
      <c r="D68" s="38">
        <v>10678800000000</v>
      </c>
      <c r="E68" s="38">
        <v>10233800000000</v>
      </c>
      <c r="F68" s="38">
        <v>9987690000000</v>
      </c>
      <c r="G68" s="38">
        <v>9760480000000</v>
      </c>
      <c r="H68" s="38">
        <v>9495400000000</v>
      </c>
      <c r="I68" s="38">
        <v>9168790000000</v>
      </c>
      <c r="J68" s="38">
        <v>8635800000000</v>
      </c>
      <c r="K68" s="38">
        <v>8122690000000</v>
      </c>
      <c r="L68" s="38">
        <v>7638920000000</v>
      </c>
      <c r="M68" s="38">
        <v>7158000000000</v>
      </c>
      <c r="N68" s="38">
        <v>7941870000000</v>
      </c>
      <c r="O68" s="38">
        <v>7540470000000</v>
      </c>
      <c r="P68" s="38">
        <v>7170310000000</v>
      </c>
      <c r="Q68" s="38">
        <v>6791630000000</v>
      </c>
      <c r="R68" s="38">
        <v>6410110000000</v>
      </c>
      <c r="S68" s="38">
        <v>6051310000000</v>
      </c>
      <c r="T68" s="38">
        <v>5847770000000</v>
      </c>
      <c r="U68" s="38">
        <v>5684930000000</v>
      </c>
      <c r="V68" s="38">
        <v>5526830000000</v>
      </c>
      <c r="W68" s="38">
        <v>5350750000000</v>
      </c>
      <c r="X68" s="38">
        <v>5156670000000</v>
      </c>
      <c r="Y68" s="38">
        <v>4962600000000</v>
      </c>
      <c r="Z68" s="38">
        <v>4815860000000</v>
      </c>
      <c r="AA68" s="38">
        <v>4665340000000</v>
      </c>
      <c r="AB68" s="38">
        <v>4519550000000</v>
      </c>
      <c r="AC68" s="38">
        <v>4376590000000</v>
      </c>
      <c r="AD68" s="38">
        <v>4232700000000</v>
      </c>
      <c r="AE68" s="38">
        <v>4095420000000</v>
      </c>
    </row>
    <row r="69" spans="1:31" x14ac:dyDescent="0.25">
      <c r="A69" t="s">
        <v>237</v>
      </c>
      <c r="B69" s="38">
        <v>3592410000000</v>
      </c>
      <c r="C69" s="38">
        <v>11732300000000</v>
      </c>
      <c r="D69" s="38">
        <v>10362100000000</v>
      </c>
      <c r="E69" s="38">
        <v>9905810000000</v>
      </c>
      <c r="F69" s="38">
        <v>9682560000000</v>
      </c>
      <c r="G69" s="38">
        <v>9599090000000</v>
      </c>
      <c r="H69" s="38">
        <v>9387830000000</v>
      </c>
      <c r="I69" s="38">
        <v>9078370000000</v>
      </c>
      <c r="J69" s="38">
        <v>8772950000000</v>
      </c>
      <c r="K69" s="38">
        <v>8380920000000</v>
      </c>
      <c r="L69" s="38">
        <v>8019300000000</v>
      </c>
      <c r="M69" s="38">
        <v>7748650000000</v>
      </c>
      <c r="N69" s="38">
        <v>7585370000000</v>
      </c>
      <c r="O69" s="38">
        <v>7431770000000</v>
      </c>
      <c r="P69" s="38">
        <v>7293770000000</v>
      </c>
      <c r="Q69" s="38">
        <v>7149880000000</v>
      </c>
      <c r="R69" s="38">
        <v>7046610000000</v>
      </c>
      <c r="S69" s="38">
        <v>6885800000000</v>
      </c>
      <c r="T69" s="38">
        <v>6692660000000</v>
      </c>
      <c r="U69" s="38">
        <v>6537410000000</v>
      </c>
      <c r="V69" s="38">
        <v>6423870000000</v>
      </c>
      <c r="W69" s="38">
        <v>6327160000000</v>
      </c>
      <c r="X69" s="38">
        <v>6203510000000</v>
      </c>
      <c r="Y69" s="38">
        <v>6066040000000</v>
      </c>
      <c r="Z69" s="38">
        <v>5917140000000</v>
      </c>
      <c r="AA69" s="38">
        <v>5788380000000</v>
      </c>
      <c r="AB69" s="38">
        <v>5673460000000</v>
      </c>
      <c r="AC69" s="38">
        <v>5533410000000</v>
      </c>
      <c r="AD69" s="38">
        <v>5412580000000</v>
      </c>
      <c r="AE69" s="38">
        <v>5339520000000</v>
      </c>
    </row>
    <row r="70" spans="1:31" x14ac:dyDescent="0.25">
      <c r="A70" t="s">
        <v>238</v>
      </c>
      <c r="B70" s="38">
        <v>308246000000</v>
      </c>
      <c r="C70" s="38">
        <v>315630000000</v>
      </c>
      <c r="D70" s="38">
        <v>283347000000</v>
      </c>
      <c r="E70" s="38">
        <v>286377000000</v>
      </c>
      <c r="F70" s="38">
        <v>290069000000</v>
      </c>
      <c r="G70" s="38">
        <v>295560000000</v>
      </c>
      <c r="H70" s="38">
        <v>301713000000</v>
      </c>
      <c r="I70" s="38">
        <v>307488000000</v>
      </c>
      <c r="J70" s="38">
        <v>312506000000</v>
      </c>
      <c r="K70" s="38">
        <v>316576000000</v>
      </c>
      <c r="L70" s="38">
        <v>320174000000</v>
      </c>
      <c r="M70" s="38">
        <v>324339000000</v>
      </c>
      <c r="N70" s="38">
        <v>328789000000</v>
      </c>
      <c r="O70" s="38">
        <v>332765000000</v>
      </c>
      <c r="P70" s="38">
        <v>336552000000</v>
      </c>
      <c r="Q70" s="38">
        <v>340055000000</v>
      </c>
      <c r="R70" s="38">
        <v>343936000000</v>
      </c>
      <c r="S70" s="38">
        <v>348196000000</v>
      </c>
      <c r="T70" s="38">
        <v>352362000000</v>
      </c>
      <c r="U70" s="38">
        <v>357095000000</v>
      </c>
      <c r="V70" s="38">
        <v>362302000000</v>
      </c>
      <c r="W70" s="38">
        <v>367698000000</v>
      </c>
      <c r="X70" s="38">
        <v>373189000000</v>
      </c>
      <c r="Y70" s="38">
        <v>378585000000</v>
      </c>
      <c r="Z70" s="38">
        <v>383698000000</v>
      </c>
      <c r="AA70" s="38">
        <v>388999000000</v>
      </c>
      <c r="AB70" s="38">
        <v>394585000000</v>
      </c>
      <c r="AC70" s="38">
        <v>399981000000</v>
      </c>
      <c r="AD70" s="38">
        <v>404714000000</v>
      </c>
      <c r="AE70" s="38">
        <v>410773000000</v>
      </c>
    </row>
    <row r="71" spans="1:31" x14ac:dyDescent="0.25">
      <c r="A71" t="s">
        <v>239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1:31" x14ac:dyDescent="0.25">
      <c r="A72" t="s">
        <v>240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1:31" x14ac:dyDescent="0.25">
      <c r="A73" t="s">
        <v>241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1:31" x14ac:dyDescent="0.25">
      <c r="A74" t="s">
        <v>242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1:31" x14ac:dyDescent="0.25">
      <c r="A75" t="s">
        <v>243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1:31" x14ac:dyDescent="0.25">
      <c r="A76" t="s">
        <v>244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1:31" x14ac:dyDescent="0.25">
      <c r="A77" t="s">
        <v>245</v>
      </c>
      <c r="B77" s="38">
        <v>1119000000000</v>
      </c>
      <c r="C77" s="38">
        <v>1145510000000</v>
      </c>
      <c r="D77" s="38">
        <v>1029060000000</v>
      </c>
      <c r="E77" s="38">
        <v>1041370000000</v>
      </c>
      <c r="F77" s="38">
        <v>1054620000000</v>
      </c>
      <c r="G77" s="38">
        <v>1075450000000</v>
      </c>
      <c r="H77" s="38">
        <v>1098170000000</v>
      </c>
      <c r="I77" s="38">
        <v>1119950000000</v>
      </c>
      <c r="J77" s="38">
        <v>1138880000000</v>
      </c>
      <c r="K77" s="38">
        <v>1154970000000</v>
      </c>
      <c r="L77" s="38">
        <v>1168230000000</v>
      </c>
      <c r="M77" s="38">
        <v>1184320000000</v>
      </c>
      <c r="N77" s="38">
        <v>1200420000000</v>
      </c>
      <c r="O77" s="38">
        <v>1214620000000</v>
      </c>
      <c r="P77" s="38">
        <v>1228820000000</v>
      </c>
      <c r="Q77" s="38">
        <v>1241120000000</v>
      </c>
      <c r="R77" s="38">
        <v>1255320000000</v>
      </c>
      <c r="S77" s="38">
        <v>1270470000000</v>
      </c>
      <c r="T77" s="38">
        <v>1285620000000</v>
      </c>
      <c r="U77" s="38">
        <v>1302660000000</v>
      </c>
      <c r="V77" s="38">
        <v>1321590000000</v>
      </c>
      <c r="W77" s="38">
        <v>1341470000000</v>
      </c>
      <c r="X77" s="38">
        <v>1361350000000</v>
      </c>
      <c r="Y77" s="38">
        <v>1380290000000</v>
      </c>
      <c r="Z77" s="38">
        <v>1399220000000</v>
      </c>
      <c r="AA77" s="38">
        <v>1418160000000</v>
      </c>
      <c r="AB77" s="38">
        <v>1438980000000</v>
      </c>
      <c r="AC77" s="38">
        <v>1457920000000</v>
      </c>
      <c r="AD77" s="38">
        <v>1474960000000</v>
      </c>
      <c r="AE77" s="38">
        <v>1496730000000</v>
      </c>
    </row>
    <row r="78" spans="1:31" x14ac:dyDescent="0.25">
      <c r="A78" t="s">
        <v>246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1:31" x14ac:dyDescent="0.25">
      <c r="A79" t="s">
        <v>247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1:31" x14ac:dyDescent="0.25">
      <c r="A80" t="s">
        <v>248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1:31" x14ac:dyDescent="0.25">
      <c r="A81" t="s">
        <v>249</v>
      </c>
      <c r="B81" s="38">
        <v>6351280000000</v>
      </c>
      <c r="C81" s="38">
        <v>6351280000000</v>
      </c>
      <c r="D81" s="38">
        <v>6064760000000</v>
      </c>
      <c r="E81" s="38">
        <v>6054150000000</v>
      </c>
      <c r="F81" s="38">
        <v>6070060000000</v>
      </c>
      <c r="G81" s="38">
        <v>6107210000000</v>
      </c>
      <c r="H81" s="38">
        <v>6133740000000</v>
      </c>
      <c r="I81" s="38">
        <v>6149650000000</v>
      </c>
      <c r="J81" s="38">
        <v>6165570000000</v>
      </c>
      <c r="K81" s="38">
        <v>6176180000000</v>
      </c>
      <c r="L81" s="38">
        <v>6192100000000</v>
      </c>
      <c r="M81" s="38">
        <v>6229240000000</v>
      </c>
      <c r="N81" s="38">
        <v>6255770000000</v>
      </c>
      <c r="O81" s="38">
        <v>6277000000000</v>
      </c>
      <c r="P81" s="38">
        <v>6303530000000</v>
      </c>
      <c r="Q81" s="38">
        <v>6324750000000</v>
      </c>
      <c r="R81" s="38">
        <v>6361890000000</v>
      </c>
      <c r="S81" s="38">
        <v>6393730000000</v>
      </c>
      <c r="T81" s="38">
        <v>6425570000000</v>
      </c>
      <c r="U81" s="38">
        <v>6452100000000</v>
      </c>
      <c r="V81" s="38">
        <v>6473320000000</v>
      </c>
      <c r="W81" s="38">
        <v>6489240000000</v>
      </c>
      <c r="X81" s="38">
        <v>6510460000000</v>
      </c>
      <c r="Y81" s="38">
        <v>6531690000000</v>
      </c>
      <c r="Z81" s="38">
        <v>6547600000000</v>
      </c>
      <c r="AA81" s="38">
        <v>6526380000000</v>
      </c>
      <c r="AB81" s="38">
        <v>6505160000000</v>
      </c>
      <c r="AC81" s="38">
        <v>6483930000000</v>
      </c>
      <c r="AD81" s="38">
        <v>6473320000000</v>
      </c>
      <c r="AE81" s="38">
        <v>6462710000000</v>
      </c>
    </row>
    <row r="82" spans="1:31" x14ac:dyDescent="0.25">
      <c r="A82" t="s">
        <v>250</v>
      </c>
      <c r="B82" s="38">
        <v>557130000000</v>
      </c>
      <c r="C82" s="38">
        <v>560844000000</v>
      </c>
      <c r="D82" s="38">
        <v>504494000000</v>
      </c>
      <c r="E82" s="38">
        <v>541212000000</v>
      </c>
      <c r="F82" s="38">
        <v>504919000000</v>
      </c>
      <c r="G82" s="38">
        <v>459340000000</v>
      </c>
      <c r="H82" s="38">
        <v>409676000000</v>
      </c>
      <c r="I82" s="38">
        <v>365690000000</v>
      </c>
      <c r="J82" s="38">
        <v>324674000000</v>
      </c>
      <c r="K82" s="38">
        <v>307270000000</v>
      </c>
      <c r="L82" s="38">
        <v>304671000000</v>
      </c>
      <c r="M82" s="38">
        <v>305785000000</v>
      </c>
      <c r="N82" s="38">
        <v>304246000000</v>
      </c>
      <c r="O82" s="38">
        <v>301434000000</v>
      </c>
      <c r="P82" s="38">
        <v>303769000000</v>
      </c>
      <c r="Q82" s="38">
        <v>300213000000</v>
      </c>
      <c r="R82" s="38">
        <v>293369000000</v>
      </c>
      <c r="S82" s="38">
        <v>288806000000</v>
      </c>
      <c r="T82" s="38">
        <v>282120000000</v>
      </c>
      <c r="U82" s="38">
        <v>278034000000</v>
      </c>
      <c r="V82" s="38">
        <v>278300000000</v>
      </c>
      <c r="W82" s="38">
        <v>279043000000</v>
      </c>
      <c r="X82" s="38">
        <v>275434000000</v>
      </c>
      <c r="Y82" s="38">
        <v>271243000000</v>
      </c>
      <c r="Z82" s="38">
        <v>268271000000</v>
      </c>
      <c r="AA82" s="38">
        <v>265406000000</v>
      </c>
      <c r="AB82" s="38">
        <v>263602000000</v>
      </c>
      <c r="AC82" s="38">
        <v>261745000000</v>
      </c>
      <c r="AD82" s="38">
        <v>259623000000</v>
      </c>
      <c r="AE82" s="38">
        <v>255006000000</v>
      </c>
    </row>
    <row r="83" spans="1:31" x14ac:dyDescent="0.25">
      <c r="A83" t="s">
        <v>251</v>
      </c>
      <c r="B83" s="38">
        <v>119491000000000</v>
      </c>
      <c r="C83" s="38">
        <v>128352000000000</v>
      </c>
      <c r="D83" s="38">
        <v>129042000000000</v>
      </c>
      <c r="E83" s="38">
        <v>128140000000000</v>
      </c>
      <c r="F83" s="38">
        <v>128405000000000</v>
      </c>
      <c r="G83" s="38">
        <v>129838000000000</v>
      </c>
      <c r="H83" s="38">
        <v>129626000000000</v>
      </c>
      <c r="I83" s="38">
        <v>131058000000000</v>
      </c>
      <c r="J83" s="38">
        <v>131058000000000</v>
      </c>
      <c r="K83" s="38">
        <v>131430000000000</v>
      </c>
      <c r="L83" s="38">
        <v>131801000000000</v>
      </c>
      <c r="M83" s="38">
        <v>133181000000000</v>
      </c>
      <c r="N83" s="38">
        <v>134189000000000</v>
      </c>
      <c r="O83" s="38">
        <v>135197000000000</v>
      </c>
      <c r="P83" s="38">
        <v>135834000000000</v>
      </c>
      <c r="Q83" s="38">
        <v>137372000000000</v>
      </c>
      <c r="R83" s="38">
        <v>138434000000000</v>
      </c>
      <c r="S83" s="38">
        <v>138964000000000</v>
      </c>
      <c r="T83" s="38">
        <v>140078000000000</v>
      </c>
      <c r="U83" s="38">
        <v>140025000000000</v>
      </c>
      <c r="V83" s="38">
        <v>140185000000000</v>
      </c>
      <c r="W83" s="38">
        <v>141140000000000</v>
      </c>
      <c r="X83" s="38">
        <v>142148000000000</v>
      </c>
      <c r="Y83" s="38">
        <v>143527000000000</v>
      </c>
      <c r="Z83" s="38">
        <v>144005000000000</v>
      </c>
      <c r="AA83" s="38">
        <v>144535000000000</v>
      </c>
      <c r="AB83" s="38">
        <v>144642000000000</v>
      </c>
      <c r="AC83" s="38">
        <v>146233000000000</v>
      </c>
      <c r="AD83" s="38">
        <v>147082000000000</v>
      </c>
      <c r="AE83" s="38">
        <v>147560000000000</v>
      </c>
    </row>
    <row r="84" spans="1:31" x14ac:dyDescent="0.25">
      <c r="A84" t="s">
        <v>252</v>
      </c>
      <c r="B84" s="38">
        <v>9959360000000</v>
      </c>
      <c r="C84" s="38">
        <v>10283000000000</v>
      </c>
      <c r="D84" s="38">
        <v>9794880000000</v>
      </c>
      <c r="E84" s="38">
        <v>9598550000000</v>
      </c>
      <c r="F84" s="38">
        <v>9487130000000</v>
      </c>
      <c r="G84" s="38">
        <v>9285500000000</v>
      </c>
      <c r="H84" s="38">
        <v>9067950000000</v>
      </c>
      <c r="I84" s="38">
        <v>8945920000000</v>
      </c>
      <c r="J84" s="38">
        <v>8882240000000</v>
      </c>
      <c r="K84" s="38">
        <v>8797350000000</v>
      </c>
      <c r="L84" s="38">
        <v>8707150000000</v>
      </c>
      <c r="M84" s="38">
        <v>8643470000000</v>
      </c>
      <c r="N84" s="38">
        <v>8595720000000</v>
      </c>
      <c r="O84" s="38">
        <v>8537350000000</v>
      </c>
      <c r="P84" s="38">
        <v>8516130000000</v>
      </c>
      <c r="Q84" s="38">
        <v>8510820000000</v>
      </c>
      <c r="R84" s="38">
        <v>8526740000000</v>
      </c>
      <c r="S84" s="38">
        <v>8558580000000</v>
      </c>
      <c r="T84" s="38">
        <v>8606330000000</v>
      </c>
      <c r="U84" s="38">
        <v>8648780000000</v>
      </c>
      <c r="V84" s="38">
        <v>8691230000000</v>
      </c>
      <c r="W84" s="38">
        <v>8733680000000</v>
      </c>
      <c r="X84" s="38">
        <v>8823880000000</v>
      </c>
      <c r="Y84" s="38">
        <v>8903470000000</v>
      </c>
      <c r="Z84" s="38">
        <v>8977750000000</v>
      </c>
      <c r="AA84" s="38">
        <v>9041420000000</v>
      </c>
      <c r="AB84" s="38">
        <v>9067950000000</v>
      </c>
      <c r="AC84" s="38">
        <v>9073260000000</v>
      </c>
      <c r="AD84" s="38">
        <v>9099790000000</v>
      </c>
      <c r="AE84" s="38">
        <v>9168770000000</v>
      </c>
    </row>
    <row r="85" spans="1:31" x14ac:dyDescent="0.25">
      <c r="A85" t="s">
        <v>253</v>
      </c>
      <c r="B85" s="38">
        <v>45965900000000</v>
      </c>
      <c r="C85" s="38">
        <v>45345100000000</v>
      </c>
      <c r="D85" s="38">
        <v>44342200000000</v>
      </c>
      <c r="E85" s="38">
        <v>45180600000000</v>
      </c>
      <c r="F85" s="38">
        <v>45408700000000</v>
      </c>
      <c r="G85" s="38">
        <v>45812000000000</v>
      </c>
      <c r="H85" s="38">
        <v>46008300000000</v>
      </c>
      <c r="I85" s="38">
        <v>45774900000000</v>
      </c>
      <c r="J85" s="38">
        <v>45403400000000</v>
      </c>
      <c r="K85" s="38">
        <v>44984300000000</v>
      </c>
      <c r="L85" s="38">
        <v>44581000000000</v>
      </c>
      <c r="M85" s="38">
        <v>44177800000000</v>
      </c>
      <c r="N85" s="38">
        <v>43875300000000</v>
      </c>
      <c r="O85" s="38">
        <v>43668400000000</v>
      </c>
      <c r="P85" s="38">
        <v>43546300000000</v>
      </c>
      <c r="Q85" s="38">
        <v>43588800000000</v>
      </c>
      <c r="R85" s="38">
        <v>43620600000000</v>
      </c>
      <c r="S85" s="38">
        <v>43620600000000</v>
      </c>
      <c r="T85" s="38">
        <v>43827600000000</v>
      </c>
      <c r="U85" s="38">
        <v>43864700000000</v>
      </c>
      <c r="V85" s="38">
        <v>43954900000000</v>
      </c>
      <c r="W85" s="38">
        <v>44183100000000</v>
      </c>
      <c r="X85" s="38">
        <v>44464300000000</v>
      </c>
      <c r="Y85" s="38">
        <v>44756100000000</v>
      </c>
      <c r="Z85" s="38">
        <v>44994900000000</v>
      </c>
      <c r="AA85" s="38">
        <v>44915300000000</v>
      </c>
      <c r="AB85" s="38">
        <v>45185900000000</v>
      </c>
      <c r="AC85" s="38">
        <v>45467100000000</v>
      </c>
      <c r="AD85" s="38">
        <v>45758900000000</v>
      </c>
      <c r="AE85" s="38">
        <v>46029600000000</v>
      </c>
    </row>
    <row r="86" spans="1:31" x14ac:dyDescent="0.25">
      <c r="A86" t="s">
        <v>254</v>
      </c>
      <c r="B86" s="38">
        <v>5390900000000</v>
      </c>
      <c r="C86" s="38">
        <v>5512930000000</v>
      </c>
      <c r="D86" s="38">
        <v>5089520000000</v>
      </c>
      <c r="E86" s="38">
        <v>5302290000000</v>
      </c>
      <c r="F86" s="38">
        <v>5369670000000</v>
      </c>
      <c r="G86" s="38">
        <v>5470490000000</v>
      </c>
      <c r="H86" s="38">
        <v>5544770000000</v>
      </c>
      <c r="I86" s="38">
        <v>5581910000000</v>
      </c>
      <c r="J86" s="38">
        <v>5587220000000</v>
      </c>
      <c r="K86" s="38">
        <v>5571300000000</v>
      </c>
      <c r="L86" s="38">
        <v>5555380000000</v>
      </c>
      <c r="M86" s="38">
        <v>5550080000000</v>
      </c>
      <c r="N86" s="38">
        <v>5560690000000</v>
      </c>
      <c r="O86" s="38">
        <v>5581910000000</v>
      </c>
      <c r="P86" s="38">
        <v>5608440000000</v>
      </c>
      <c r="Q86" s="38">
        <v>5661500000000</v>
      </c>
      <c r="R86" s="38">
        <v>5709260000000</v>
      </c>
      <c r="S86" s="38">
        <v>5757010000000</v>
      </c>
      <c r="T86" s="38">
        <v>5836600000000</v>
      </c>
      <c r="U86" s="38">
        <v>5889660000000</v>
      </c>
      <c r="V86" s="38">
        <v>5958640000000</v>
      </c>
      <c r="W86" s="38">
        <v>6043530000000</v>
      </c>
      <c r="X86" s="38">
        <v>6133740000000</v>
      </c>
      <c r="Y86" s="38">
        <v>6223940000000</v>
      </c>
      <c r="Z86" s="38">
        <v>6303530000000</v>
      </c>
      <c r="AA86" s="38">
        <v>6345980000000</v>
      </c>
      <c r="AB86" s="38">
        <v>6436180000000</v>
      </c>
      <c r="AC86" s="38">
        <v>6526380000000</v>
      </c>
      <c r="AD86" s="38">
        <v>6605970000000</v>
      </c>
      <c r="AE86" s="38">
        <v>6696170000000</v>
      </c>
    </row>
    <row r="87" spans="1:31" x14ac:dyDescent="0.25">
      <c r="A87" t="s">
        <v>255</v>
      </c>
      <c r="B87" s="38">
        <v>2971360000000</v>
      </c>
      <c r="C87" s="38">
        <v>2967650000000</v>
      </c>
      <c r="D87" s="38">
        <v>2638140000000</v>
      </c>
      <c r="E87" s="38">
        <v>2552720000000</v>
      </c>
      <c r="F87" s="38">
        <v>2583490000000</v>
      </c>
      <c r="G87" s="38">
        <v>2568100000000</v>
      </c>
      <c r="H87" s="38">
        <v>2569170000000</v>
      </c>
      <c r="I87" s="38">
        <v>2590390000000</v>
      </c>
      <c r="J87" s="38">
        <v>2603120000000</v>
      </c>
      <c r="K87" s="38">
        <v>2588270000000</v>
      </c>
      <c r="L87" s="38">
        <v>2571290000000</v>
      </c>
      <c r="M87" s="38">
        <v>2569700000000</v>
      </c>
      <c r="N87" s="38">
        <v>2571290000000</v>
      </c>
      <c r="O87" s="38">
        <v>2574470000000</v>
      </c>
      <c r="P87" s="38">
        <v>2564920000000</v>
      </c>
      <c r="Q87" s="38">
        <v>2535740000000</v>
      </c>
      <c r="R87" s="38">
        <v>2533080000000</v>
      </c>
      <c r="S87" s="38">
        <v>2524060000000</v>
      </c>
      <c r="T87" s="38">
        <v>2525130000000</v>
      </c>
      <c r="U87" s="38">
        <v>2528310000000</v>
      </c>
      <c r="V87" s="38">
        <v>2540510000000</v>
      </c>
      <c r="W87" s="38">
        <v>2550060000000</v>
      </c>
      <c r="X87" s="38">
        <v>2547940000000</v>
      </c>
      <c r="Y87" s="38">
        <v>2540510000000</v>
      </c>
      <c r="Z87" s="38">
        <v>2524590000000</v>
      </c>
      <c r="AA87" s="38">
        <v>2506550000000</v>
      </c>
      <c r="AB87" s="38">
        <v>2507080000000</v>
      </c>
      <c r="AC87" s="38">
        <v>2500720000000</v>
      </c>
      <c r="AD87" s="38">
        <v>2497530000000</v>
      </c>
      <c r="AE87" s="38">
        <v>2512390000000</v>
      </c>
    </row>
    <row r="88" spans="1:31" x14ac:dyDescent="0.25">
      <c r="A88" t="s">
        <v>256</v>
      </c>
      <c r="B88" s="38">
        <v>30021300000000</v>
      </c>
      <c r="C88" s="38">
        <v>30451100000000</v>
      </c>
      <c r="D88" s="38">
        <v>28869900000000</v>
      </c>
      <c r="E88" s="38">
        <v>28509100000000</v>
      </c>
      <c r="F88" s="38">
        <v>27830000000000</v>
      </c>
      <c r="G88" s="38">
        <v>27570000000000</v>
      </c>
      <c r="H88" s="38">
        <v>27256900000000</v>
      </c>
      <c r="I88" s="38">
        <v>26880200000000</v>
      </c>
      <c r="J88" s="38">
        <v>26434500000000</v>
      </c>
      <c r="K88" s="38">
        <v>25972900000000</v>
      </c>
      <c r="L88" s="38">
        <v>25564300000000</v>
      </c>
      <c r="M88" s="38">
        <v>25192900000000</v>
      </c>
      <c r="N88" s="38">
        <v>24821500000000</v>
      </c>
      <c r="O88" s="38">
        <v>24513700000000</v>
      </c>
      <c r="P88" s="38">
        <v>24237800000000</v>
      </c>
      <c r="Q88" s="38">
        <v>24004300000000</v>
      </c>
      <c r="R88" s="38">
        <v>23776200000000</v>
      </c>
      <c r="S88" s="38">
        <v>23463100000000</v>
      </c>
      <c r="T88" s="38">
        <v>23319900000000</v>
      </c>
      <c r="U88" s="38">
        <v>23054600000000</v>
      </c>
      <c r="V88" s="38">
        <v>22831700000000</v>
      </c>
      <c r="W88" s="38">
        <v>22704400000000</v>
      </c>
      <c r="X88" s="38">
        <v>22619500000000</v>
      </c>
      <c r="Y88" s="38">
        <v>22492100000000</v>
      </c>
      <c r="Z88" s="38">
        <v>22322300000000</v>
      </c>
      <c r="AA88" s="38">
        <v>22226800000000</v>
      </c>
      <c r="AB88" s="38">
        <v>22210900000000</v>
      </c>
      <c r="AC88" s="38">
        <v>22131300000000</v>
      </c>
      <c r="AD88" s="38">
        <v>22083600000000</v>
      </c>
      <c r="AE88" s="38">
        <v>22099500000000</v>
      </c>
    </row>
    <row r="89" spans="1:31" x14ac:dyDescent="0.25">
      <c r="A89" t="s">
        <v>257</v>
      </c>
      <c r="B89" s="38">
        <v>47520500000000</v>
      </c>
      <c r="C89" s="38">
        <v>47509900000000</v>
      </c>
      <c r="D89" s="38">
        <v>46406300000000</v>
      </c>
      <c r="E89" s="38">
        <v>36383200000000</v>
      </c>
      <c r="F89" s="38">
        <v>36240000000000</v>
      </c>
      <c r="G89" s="38">
        <v>36712200000000</v>
      </c>
      <c r="H89" s="38">
        <v>36160400000000</v>
      </c>
      <c r="I89" s="38">
        <v>37142000000000</v>
      </c>
      <c r="J89" s="38">
        <v>38553400000000</v>
      </c>
      <c r="K89" s="38">
        <v>39836400000000</v>
      </c>
      <c r="L89" s="38">
        <v>39428000000000</v>
      </c>
      <c r="M89" s="38">
        <v>38967400000000</v>
      </c>
      <c r="N89" s="38">
        <v>38971800000000</v>
      </c>
      <c r="O89" s="38">
        <v>39142500000000</v>
      </c>
      <c r="P89" s="38">
        <v>38965900000000</v>
      </c>
      <c r="Q89" s="38">
        <v>39157900000000</v>
      </c>
      <c r="R89" s="38">
        <v>38882400000000</v>
      </c>
      <c r="S89" s="38">
        <v>39333400000000</v>
      </c>
      <c r="T89" s="38">
        <v>39275000000000</v>
      </c>
      <c r="U89" s="38">
        <v>39253800000000</v>
      </c>
      <c r="V89" s="38">
        <v>39604000000000</v>
      </c>
      <c r="W89" s="38">
        <v>39413000000000</v>
      </c>
      <c r="X89" s="38">
        <v>39402400000000</v>
      </c>
      <c r="Y89" s="38">
        <v>39471400000000</v>
      </c>
      <c r="Z89" s="38">
        <v>39938300000000</v>
      </c>
      <c r="AA89" s="38">
        <v>37301200000000</v>
      </c>
      <c r="AB89" s="38">
        <v>37624900000000</v>
      </c>
      <c r="AC89" s="38">
        <v>39381200000000</v>
      </c>
      <c r="AD89" s="38">
        <v>40017900000000</v>
      </c>
      <c r="AE89" s="38">
        <v>40659900000000</v>
      </c>
    </row>
    <row r="90" spans="1:31" x14ac:dyDescent="0.25">
      <c r="A90" t="s">
        <v>258</v>
      </c>
      <c r="B90" s="38">
        <v>107724000000000</v>
      </c>
      <c r="C90" s="38">
        <v>115717000000000</v>
      </c>
      <c r="D90" s="38">
        <v>107584000000000</v>
      </c>
      <c r="E90" s="38">
        <v>109268000000000</v>
      </c>
      <c r="F90" s="38">
        <v>113199000000000</v>
      </c>
      <c r="G90" s="38">
        <v>118880000000000</v>
      </c>
      <c r="H90" s="38">
        <v>123061000000000</v>
      </c>
      <c r="I90" s="38">
        <v>125943000000000</v>
      </c>
      <c r="J90" s="38">
        <v>126782000000000</v>
      </c>
      <c r="K90" s="38">
        <v>127349000000000</v>
      </c>
      <c r="L90" s="38">
        <v>128216000000000</v>
      </c>
      <c r="M90" s="38">
        <v>129341000000000</v>
      </c>
      <c r="N90" s="38">
        <v>130610000000000</v>
      </c>
      <c r="O90" s="38">
        <v>132403000000000</v>
      </c>
      <c r="P90" s="38">
        <v>134208000000000</v>
      </c>
      <c r="Q90" s="38">
        <v>136060000000000</v>
      </c>
      <c r="R90" s="38">
        <v>137984000000000</v>
      </c>
      <c r="S90" s="38">
        <v>139344000000000</v>
      </c>
      <c r="T90" s="38">
        <v>141683000000000</v>
      </c>
      <c r="U90" s="38">
        <v>143755000000000</v>
      </c>
      <c r="V90" s="38">
        <v>145872000000000</v>
      </c>
      <c r="W90" s="38">
        <v>147980000000000</v>
      </c>
      <c r="X90" s="38">
        <v>150296000000000</v>
      </c>
      <c r="Y90" s="38">
        <v>152268000000000</v>
      </c>
      <c r="Z90" s="38">
        <v>154007000000000</v>
      </c>
      <c r="AA90" s="38">
        <v>156238000000000</v>
      </c>
      <c r="AB90" s="38">
        <v>158926000000000</v>
      </c>
      <c r="AC90" s="38">
        <v>160835000000000</v>
      </c>
      <c r="AD90" s="38">
        <v>163310000000000</v>
      </c>
      <c r="AE90" s="38">
        <v>166793000000000</v>
      </c>
    </row>
    <row r="91" spans="1:31" x14ac:dyDescent="0.25">
      <c r="A91" t="s">
        <v>259</v>
      </c>
      <c r="B91" s="38">
        <v>4198640000000</v>
      </c>
      <c r="C91" s="38">
        <v>4287780000000</v>
      </c>
      <c r="D91" s="38">
        <v>4156720000000</v>
      </c>
      <c r="E91" s="38">
        <v>4188030000000</v>
      </c>
      <c r="F91" s="38">
        <v>4255940000000</v>
      </c>
      <c r="G91" s="38">
        <v>4364190000000</v>
      </c>
      <c r="H91" s="38">
        <v>4441120000000</v>
      </c>
      <c r="I91" s="38">
        <v>4486220000000</v>
      </c>
      <c r="J91" s="38">
        <v>4513280000000</v>
      </c>
      <c r="K91" s="38">
        <v>4525490000000</v>
      </c>
      <c r="L91" s="38">
        <v>4543530000000</v>
      </c>
      <c r="M91" s="38">
        <v>4579610000000</v>
      </c>
      <c r="N91" s="38">
        <v>4621000000000</v>
      </c>
      <c r="O91" s="38">
        <v>4668220000000</v>
      </c>
      <c r="P91" s="38">
        <v>4731360000000</v>
      </c>
      <c r="Q91" s="38">
        <v>4790790000000</v>
      </c>
      <c r="R91" s="38">
        <v>4843850000000</v>
      </c>
      <c r="S91" s="38">
        <v>4892660000000</v>
      </c>
      <c r="T91" s="38">
        <v>4952620000000</v>
      </c>
      <c r="U91" s="38">
        <v>5000370000000</v>
      </c>
      <c r="V91" s="38">
        <v>5062990000000</v>
      </c>
      <c r="W91" s="38">
        <v>5130370000000</v>
      </c>
      <c r="X91" s="38">
        <v>5208900000000</v>
      </c>
      <c r="Y91" s="38">
        <v>5276820000000</v>
      </c>
      <c r="Z91" s="38">
        <v>5332530000000</v>
      </c>
      <c r="AA91" s="38">
        <v>5380280000000</v>
      </c>
      <c r="AB91" s="38">
        <v>5454570000000</v>
      </c>
      <c r="AC91" s="38">
        <v>5518240000000</v>
      </c>
      <c r="AD91" s="38">
        <v>5587220000000</v>
      </c>
      <c r="AE91" s="38">
        <v>5682730000000</v>
      </c>
    </row>
    <row r="92" spans="1:31" x14ac:dyDescent="0.25">
      <c r="A92" t="s">
        <v>260</v>
      </c>
      <c r="B92" s="38">
        <v>6001090000000</v>
      </c>
      <c r="C92" s="38">
        <v>5523550000000</v>
      </c>
      <c r="D92" s="38">
        <v>4990820000000</v>
      </c>
      <c r="E92" s="38">
        <v>4990820000000</v>
      </c>
      <c r="F92" s="38">
        <v>4899560000000</v>
      </c>
      <c r="G92" s="38">
        <v>4895320000000</v>
      </c>
      <c r="H92" s="38">
        <v>4822090000000</v>
      </c>
      <c r="I92" s="38">
        <v>4726580000000</v>
      </c>
      <c r="J92" s="38">
        <v>4621000000000</v>
      </c>
      <c r="K92" s="38">
        <v>4499490000000</v>
      </c>
      <c r="L92" s="38">
        <v>4375330000000</v>
      </c>
      <c r="M92" s="38">
        <v>4258070000000</v>
      </c>
      <c r="N92" s="38">
        <v>4180070000000</v>
      </c>
      <c r="O92" s="38">
        <v>4116930000000</v>
      </c>
      <c r="P92" s="38">
        <v>4067580000000</v>
      </c>
      <c r="Q92" s="38">
        <v>4034680000000</v>
      </c>
      <c r="R92" s="38">
        <v>4013460000000</v>
      </c>
      <c r="S92" s="38">
        <v>3985870000000</v>
      </c>
      <c r="T92" s="38">
        <v>4021420000000</v>
      </c>
      <c r="U92" s="38">
        <v>4026720000000</v>
      </c>
      <c r="V92" s="38">
        <v>4022480000000</v>
      </c>
      <c r="W92" s="38">
        <v>4039460000000</v>
      </c>
      <c r="X92" s="38">
        <v>4023010000000</v>
      </c>
      <c r="Y92" s="38">
        <v>4024600000000</v>
      </c>
      <c r="Z92" s="38">
        <v>4032560000000</v>
      </c>
      <c r="AA92" s="38">
        <v>4059620000000</v>
      </c>
      <c r="AB92" s="38">
        <v>4067050000000</v>
      </c>
      <c r="AC92" s="38">
        <v>4054310000000</v>
      </c>
      <c r="AD92" s="38">
        <v>4056440000000</v>
      </c>
      <c r="AE92" s="38">
        <v>4059090000000</v>
      </c>
    </row>
    <row r="93" spans="1:31" x14ac:dyDescent="0.25">
      <c r="A93" t="s">
        <v>261</v>
      </c>
      <c r="B93" s="38">
        <v>4883110000000</v>
      </c>
      <c r="C93" s="38">
        <v>5348450000000</v>
      </c>
      <c r="D93" s="38">
        <v>5374980000000</v>
      </c>
      <c r="E93" s="38">
        <v>5741090000000</v>
      </c>
      <c r="F93" s="38">
        <v>6197410000000</v>
      </c>
      <c r="G93" s="38">
        <v>6674950000000</v>
      </c>
      <c r="H93" s="38">
        <v>7120650000000</v>
      </c>
      <c r="I93" s="38">
        <v>7454930000000</v>
      </c>
      <c r="J93" s="38">
        <v>7518600000000</v>
      </c>
      <c r="K93" s="38">
        <v>7561050000000</v>
      </c>
      <c r="L93" s="38">
        <v>7576970000000</v>
      </c>
      <c r="M93" s="38">
        <v>7555750000000</v>
      </c>
      <c r="N93" s="38">
        <v>8903480000000</v>
      </c>
      <c r="O93" s="38">
        <v>9009600000000</v>
      </c>
      <c r="P93" s="38">
        <v>9163480000000</v>
      </c>
      <c r="Q93" s="38">
        <v>9338580000000</v>
      </c>
      <c r="R93" s="38">
        <v>9460620000000</v>
      </c>
      <c r="S93" s="38">
        <v>9529590000000</v>
      </c>
      <c r="T93" s="38">
        <v>9710000000000</v>
      </c>
      <c r="U93" s="38">
        <v>9810810000000</v>
      </c>
      <c r="V93" s="38">
        <v>9916930000000</v>
      </c>
      <c r="W93" s="38">
        <v>10007100000000</v>
      </c>
      <c r="X93" s="38">
        <v>10060200000000</v>
      </c>
      <c r="Y93" s="38">
        <v>10070800000000</v>
      </c>
      <c r="Z93" s="38">
        <v>10139800000000</v>
      </c>
      <c r="AA93" s="38">
        <v>10192800000000</v>
      </c>
      <c r="AB93" s="38">
        <v>10235300000000</v>
      </c>
      <c r="AC93" s="38">
        <v>10256500000000</v>
      </c>
      <c r="AD93" s="38">
        <v>10251200000000</v>
      </c>
      <c r="AE93" s="38">
        <v>10214100000000</v>
      </c>
    </row>
    <row r="94" spans="1:31" x14ac:dyDescent="0.25">
      <c r="A94" t="s">
        <v>262</v>
      </c>
      <c r="B94" s="38">
        <v>0</v>
      </c>
      <c r="C94" s="38">
        <v>0</v>
      </c>
      <c r="D94" s="38">
        <v>0</v>
      </c>
      <c r="E94" s="38">
        <v>0</v>
      </c>
      <c r="F94" s="38">
        <v>0</v>
      </c>
      <c r="G94" s="38">
        <v>0</v>
      </c>
      <c r="H94" s="38">
        <v>0</v>
      </c>
      <c r="I94" s="38">
        <v>0</v>
      </c>
      <c r="J94" s="38">
        <v>0</v>
      </c>
      <c r="K94" s="38">
        <v>0</v>
      </c>
      <c r="L94" s="38">
        <v>0</v>
      </c>
      <c r="M94" s="38">
        <v>1001080</v>
      </c>
      <c r="N94" s="38">
        <v>2002150</v>
      </c>
      <c r="O94" s="38">
        <v>3003230</v>
      </c>
      <c r="P94" s="38">
        <v>4004300</v>
      </c>
      <c r="Q94" s="38">
        <v>5005380</v>
      </c>
      <c r="R94" s="38">
        <v>5005380</v>
      </c>
      <c r="S94" s="38">
        <v>5005380</v>
      </c>
      <c r="T94" s="38">
        <v>5005380</v>
      </c>
      <c r="U94" s="38">
        <v>5005380</v>
      </c>
      <c r="V94" s="38">
        <v>5005380</v>
      </c>
      <c r="W94" s="38">
        <v>5005380</v>
      </c>
      <c r="X94" s="38">
        <v>5005380</v>
      </c>
      <c r="Y94" s="38">
        <v>5005380</v>
      </c>
      <c r="Z94" s="38">
        <v>5005380</v>
      </c>
      <c r="AA94" s="38">
        <v>5005380</v>
      </c>
      <c r="AB94" s="38">
        <v>5005380</v>
      </c>
      <c r="AC94" s="38">
        <v>5005380</v>
      </c>
      <c r="AD94" s="38">
        <v>5005380</v>
      </c>
      <c r="AE94" s="38">
        <v>5005380</v>
      </c>
    </row>
    <row r="95" spans="1:31" x14ac:dyDescent="0.25">
      <c r="A95" t="s">
        <v>263</v>
      </c>
      <c r="B95" s="38">
        <v>9980590000000</v>
      </c>
      <c r="C95" s="38">
        <v>10134500000000</v>
      </c>
      <c r="D95" s="38">
        <v>9529580000000</v>
      </c>
      <c r="E95" s="38">
        <v>9699370000000</v>
      </c>
      <c r="F95" s="38">
        <v>9826710000000</v>
      </c>
      <c r="G95" s="38">
        <v>10049600000000</v>
      </c>
      <c r="H95" s="38">
        <v>10187500000000</v>
      </c>
      <c r="I95" s="38">
        <v>10235300000000</v>
      </c>
      <c r="J95" s="38">
        <v>10198100000000</v>
      </c>
      <c r="K95" s="38">
        <v>10118500000000</v>
      </c>
      <c r="L95" s="38">
        <v>10049600000000</v>
      </c>
      <c r="M95" s="38">
        <v>10012400000000</v>
      </c>
      <c r="N95" s="38">
        <v>10017700000000</v>
      </c>
      <c r="O95" s="38">
        <v>10065500000000</v>
      </c>
      <c r="P95" s="38">
        <v>10134500000000</v>
      </c>
      <c r="Q95" s="38">
        <v>10203400000000</v>
      </c>
      <c r="R95" s="38">
        <v>10283000000000</v>
      </c>
      <c r="S95" s="38">
        <v>10357300000000</v>
      </c>
      <c r="T95" s="38">
        <v>10463400000000</v>
      </c>
      <c r="U95" s="38">
        <v>10500600000000</v>
      </c>
      <c r="V95" s="38">
        <v>10601400000000</v>
      </c>
      <c r="W95" s="38">
        <v>10739300000000</v>
      </c>
      <c r="X95" s="38">
        <v>10861400000000</v>
      </c>
      <c r="Y95" s="38">
        <v>10962200000000</v>
      </c>
      <c r="Z95" s="38">
        <v>11078900000000</v>
      </c>
      <c r="AA95" s="38">
        <v>11163800000000</v>
      </c>
      <c r="AB95" s="38">
        <v>11296500000000</v>
      </c>
      <c r="AC95" s="38">
        <v>11381400000000</v>
      </c>
      <c r="AD95" s="38">
        <v>11482200000000</v>
      </c>
      <c r="AE95" s="38">
        <v>11625400000000</v>
      </c>
    </row>
    <row r="96" spans="1:31" x14ac:dyDescent="0.25">
      <c r="A96" t="s">
        <v>264</v>
      </c>
      <c r="B96" s="38">
        <v>5518240000000</v>
      </c>
      <c r="C96" s="38">
        <v>5443960000000</v>
      </c>
      <c r="D96" s="38">
        <v>5283710000000</v>
      </c>
      <c r="E96" s="38">
        <v>5337840000000</v>
      </c>
      <c r="F96" s="38">
        <v>5449260000000</v>
      </c>
      <c r="G96" s="38">
        <v>5634970000000</v>
      </c>
      <c r="H96" s="38">
        <v>5772930000000</v>
      </c>
      <c r="I96" s="38">
        <v>5825990000000</v>
      </c>
      <c r="J96" s="38">
        <v>5831290000000</v>
      </c>
      <c r="K96" s="38">
        <v>5810070000000</v>
      </c>
      <c r="L96" s="38">
        <v>5799460000000</v>
      </c>
      <c r="M96" s="38">
        <v>5847210000000</v>
      </c>
      <c r="N96" s="38">
        <v>5900270000000</v>
      </c>
      <c r="O96" s="38">
        <v>5953330000000</v>
      </c>
      <c r="P96" s="38">
        <v>6032920000000</v>
      </c>
      <c r="Q96" s="38">
        <v>6139040000000</v>
      </c>
      <c r="R96" s="38">
        <v>6245160000000</v>
      </c>
      <c r="S96" s="38">
        <v>6345980000000</v>
      </c>
      <c r="T96" s="38">
        <v>6446790000000</v>
      </c>
      <c r="U96" s="38">
        <v>6510460000000</v>
      </c>
      <c r="V96" s="38">
        <v>6605970000000</v>
      </c>
      <c r="W96" s="38">
        <v>6701480000000</v>
      </c>
      <c r="X96" s="38">
        <v>6791680000000</v>
      </c>
      <c r="Y96" s="38">
        <v>6855350000000</v>
      </c>
      <c r="Z96" s="38">
        <v>6887190000000</v>
      </c>
      <c r="AA96" s="38">
        <v>6892490000000</v>
      </c>
      <c r="AB96" s="38">
        <v>6961470000000</v>
      </c>
      <c r="AC96" s="38">
        <v>6998610000000</v>
      </c>
      <c r="AD96" s="38">
        <v>7019840000000</v>
      </c>
      <c r="AE96" s="38">
        <v>7104730000000</v>
      </c>
    </row>
    <row r="97" spans="1:31" x14ac:dyDescent="0.25">
      <c r="A97" t="s">
        <v>265</v>
      </c>
      <c r="B97" s="38">
        <v>1215600000000</v>
      </c>
      <c r="C97" s="38">
        <v>1090910000000</v>
      </c>
      <c r="D97" s="38">
        <v>1145030000000</v>
      </c>
      <c r="E97" s="38">
        <v>1258580000000</v>
      </c>
      <c r="F97" s="38">
        <v>1331810000000</v>
      </c>
      <c r="G97" s="38">
        <v>1394420000000</v>
      </c>
      <c r="H97" s="38">
        <v>1427840000000</v>
      </c>
      <c r="I97" s="38">
        <v>1430500000000</v>
      </c>
      <c r="J97" s="38">
        <v>1414050000000</v>
      </c>
      <c r="K97" s="38">
        <v>1391230000000</v>
      </c>
      <c r="L97" s="38">
        <v>1370010000000</v>
      </c>
      <c r="M97" s="38">
        <v>1354090000000</v>
      </c>
      <c r="N97" s="38">
        <v>1338700000000</v>
      </c>
      <c r="O97" s="38">
        <v>1329150000000</v>
      </c>
      <c r="P97" s="38">
        <v>1321720000000</v>
      </c>
      <c r="Q97" s="38">
        <v>1330740000000</v>
      </c>
      <c r="R97" s="38">
        <v>1339230000000</v>
      </c>
      <c r="S97" s="38">
        <v>1338700000000</v>
      </c>
      <c r="T97" s="38">
        <v>1363110000000</v>
      </c>
      <c r="U97" s="38">
        <v>1364170000000</v>
      </c>
      <c r="V97" s="38">
        <v>1371070000000</v>
      </c>
      <c r="W97" s="38">
        <v>1387520000000</v>
      </c>
      <c r="X97" s="38">
        <v>1410870000000</v>
      </c>
      <c r="Y97" s="38">
        <v>1434210000000</v>
      </c>
      <c r="Z97" s="38">
        <v>1447480000000</v>
      </c>
      <c r="AA97" s="38">
        <v>1432620000000</v>
      </c>
      <c r="AB97" s="38">
        <v>1452250000000</v>
      </c>
      <c r="AC97" s="38">
        <v>1472420000000</v>
      </c>
      <c r="AD97" s="38">
        <v>1492050000000</v>
      </c>
      <c r="AE97" s="38">
        <v>1505310000000</v>
      </c>
    </row>
    <row r="98" spans="1:31" x14ac:dyDescent="0.25">
      <c r="A98" t="s">
        <v>266</v>
      </c>
      <c r="B98" s="38">
        <v>1656530000000</v>
      </c>
      <c r="C98" s="38">
        <v>1680410000000</v>
      </c>
      <c r="D98" s="38">
        <v>1633190000000</v>
      </c>
      <c r="E98" s="38">
        <v>1648570000000</v>
      </c>
      <c r="F98" s="38">
        <v>1674570000000</v>
      </c>
      <c r="G98" s="38">
        <v>1698980000000</v>
      </c>
      <c r="H98" s="38">
        <v>1715960000000</v>
      </c>
      <c r="I98" s="38">
        <v>1722860000000</v>
      </c>
      <c r="J98" s="38">
        <v>1719140000000</v>
      </c>
      <c r="K98" s="38">
        <v>1710650000000</v>
      </c>
      <c r="L98" s="38">
        <v>1694210000000</v>
      </c>
      <c r="M98" s="38">
        <v>1694210000000</v>
      </c>
      <c r="N98" s="38">
        <v>1714900000000</v>
      </c>
      <c r="O98" s="38">
        <v>1738250000000</v>
      </c>
      <c r="P98" s="38">
        <v>1764780000000</v>
      </c>
      <c r="Q98" s="38">
        <v>1797140000000</v>
      </c>
      <c r="R98" s="38">
        <v>1831100000000</v>
      </c>
      <c r="S98" s="38">
        <v>1864530000000</v>
      </c>
      <c r="T98" s="38">
        <v>1906980000000</v>
      </c>
      <c r="U98" s="38">
        <v>1943590000000</v>
      </c>
      <c r="V98" s="38">
        <v>1983380000000</v>
      </c>
      <c r="W98" s="38">
        <v>2024240000000</v>
      </c>
      <c r="X98" s="38">
        <v>2069870000000</v>
      </c>
      <c r="Y98" s="38">
        <v>2114970000000</v>
      </c>
      <c r="Z98" s="38">
        <v>2155830000000</v>
      </c>
      <c r="AA98" s="38">
        <v>2190850000000</v>
      </c>
      <c r="AB98" s="38">
        <v>2238070000000</v>
      </c>
      <c r="AC98" s="38">
        <v>2285290000000</v>
      </c>
      <c r="AD98" s="38">
        <v>2331990000000</v>
      </c>
      <c r="AE98" s="38">
        <v>2385050000000</v>
      </c>
    </row>
    <row r="99" spans="1:31" x14ac:dyDescent="0.25">
      <c r="A99" t="s">
        <v>267</v>
      </c>
      <c r="B99" s="38">
        <v>2714550000000</v>
      </c>
      <c r="C99" s="38">
        <v>2620100000000</v>
      </c>
      <c r="D99" s="38">
        <v>2593040000000</v>
      </c>
      <c r="E99" s="38">
        <v>2655650000000</v>
      </c>
      <c r="F99" s="38">
        <v>2708710000000</v>
      </c>
      <c r="G99" s="38">
        <v>2832340000000</v>
      </c>
      <c r="H99" s="38">
        <v>2929970000000</v>
      </c>
      <c r="I99" s="38">
        <v>2958630000000</v>
      </c>
      <c r="J99" s="38">
        <v>2953850000000</v>
      </c>
      <c r="K99" s="38">
        <v>2942710000000</v>
      </c>
      <c r="L99" s="38">
        <v>2941120000000</v>
      </c>
      <c r="M99" s="38">
        <v>2963930000000</v>
      </c>
      <c r="N99" s="38">
        <v>2984630000000</v>
      </c>
      <c r="O99" s="38">
        <v>3011690000000</v>
      </c>
      <c r="P99" s="38">
        <v>3046710000000</v>
      </c>
      <c r="Q99" s="38">
        <v>3095520000000</v>
      </c>
      <c r="R99" s="38">
        <v>3137970000000</v>
      </c>
      <c r="S99" s="38">
        <v>3168740000000</v>
      </c>
      <c r="T99" s="38">
        <v>3223930000000</v>
      </c>
      <c r="U99" s="38">
        <v>3248330000000</v>
      </c>
      <c r="V99" s="38">
        <v>3284410000000</v>
      </c>
      <c r="W99" s="38">
        <v>3331110000000</v>
      </c>
      <c r="X99" s="38">
        <v>3376210000000</v>
      </c>
      <c r="Y99" s="38">
        <v>3414410000000</v>
      </c>
      <c r="Z99" s="38">
        <v>3442530000000</v>
      </c>
      <c r="AA99" s="38">
        <v>3457390000000</v>
      </c>
      <c r="AB99" s="38">
        <v>3507270000000</v>
      </c>
      <c r="AC99" s="38">
        <v>3554490000000</v>
      </c>
      <c r="AD99" s="38">
        <v>3591630000000</v>
      </c>
      <c r="AE99" s="38">
        <v>3633550000000</v>
      </c>
    </row>
    <row r="100" spans="1:31" x14ac:dyDescent="0.25">
      <c r="A100" t="s">
        <v>268</v>
      </c>
      <c r="B100" s="38">
        <v>4958990000000</v>
      </c>
      <c r="C100" s="38">
        <v>4962170000000</v>
      </c>
      <c r="D100" s="38">
        <v>5108090000000</v>
      </c>
      <c r="E100" s="38">
        <v>5306000000000</v>
      </c>
      <c r="F100" s="38">
        <v>5316610000000</v>
      </c>
      <c r="G100" s="38">
        <v>5364370000000</v>
      </c>
      <c r="H100" s="38">
        <v>5486400000000</v>
      </c>
      <c r="I100" s="38">
        <v>5539460000000</v>
      </c>
      <c r="J100" s="38">
        <v>5523550000000</v>
      </c>
      <c r="K100" s="38">
        <v>5497020000000</v>
      </c>
      <c r="L100" s="38">
        <v>5491710000000</v>
      </c>
      <c r="M100" s="38">
        <v>5539460000000</v>
      </c>
      <c r="N100" s="38">
        <v>5581910000000</v>
      </c>
      <c r="O100" s="38">
        <v>5629670000000</v>
      </c>
      <c r="P100" s="38">
        <v>5688030000000</v>
      </c>
      <c r="Q100" s="38">
        <v>5772930000000</v>
      </c>
      <c r="R100" s="38">
        <v>5820680000000</v>
      </c>
      <c r="S100" s="38">
        <v>5857820000000</v>
      </c>
      <c r="T100" s="38">
        <v>5926800000000</v>
      </c>
      <c r="U100" s="38">
        <v>5974560000000</v>
      </c>
      <c r="V100" s="38">
        <v>6048840000000</v>
      </c>
      <c r="W100" s="38">
        <v>6133740000000</v>
      </c>
      <c r="X100" s="38">
        <v>6213330000000</v>
      </c>
      <c r="Y100" s="38">
        <v>6282300000000</v>
      </c>
      <c r="Z100" s="38">
        <v>6340670000000</v>
      </c>
      <c r="AA100" s="38">
        <v>6377810000000</v>
      </c>
      <c r="AB100" s="38">
        <v>6468010000000</v>
      </c>
      <c r="AC100" s="38">
        <v>6552910000000</v>
      </c>
      <c r="AD100" s="38">
        <v>6632500000000</v>
      </c>
      <c r="AE100" s="38">
        <v>6717400000000</v>
      </c>
    </row>
    <row r="101" spans="1:31" x14ac:dyDescent="0.25">
      <c r="A101" t="s">
        <v>269</v>
      </c>
      <c r="B101" s="38">
        <v>2807400000000</v>
      </c>
      <c r="C101" s="38">
        <v>2809000000000</v>
      </c>
      <c r="D101" s="38">
        <v>2891240000000</v>
      </c>
      <c r="E101" s="38">
        <v>3003200000000</v>
      </c>
      <c r="F101" s="38">
        <v>3007970000000</v>
      </c>
      <c r="G101" s="38">
        <v>3037150000000</v>
      </c>
      <c r="H101" s="38">
        <v>3103480000000</v>
      </c>
      <c r="I101" s="38">
        <v>3134780000000</v>
      </c>
      <c r="J101" s="38">
        <v>3125760000000</v>
      </c>
      <c r="K101" s="38">
        <v>3110910000000</v>
      </c>
      <c r="L101" s="38">
        <v>3108790000000</v>
      </c>
      <c r="M101" s="38">
        <v>3133190000000</v>
      </c>
      <c r="N101" s="38">
        <v>3159720000000</v>
      </c>
      <c r="O101" s="38">
        <v>3186250000000</v>
      </c>
      <c r="P101" s="38">
        <v>3219150000000</v>
      </c>
      <c r="Q101" s="38">
        <v>3265310000000</v>
      </c>
      <c r="R101" s="38">
        <v>3292370000000</v>
      </c>
      <c r="S101" s="38">
        <v>3315190000000</v>
      </c>
      <c r="T101" s="38">
        <v>3354450000000</v>
      </c>
      <c r="U101" s="38">
        <v>3382040000000</v>
      </c>
      <c r="V101" s="38">
        <v>3422370000000</v>
      </c>
      <c r="W101" s="38">
        <v>3471720000000</v>
      </c>
      <c r="X101" s="38">
        <v>3517350000000</v>
      </c>
      <c r="Y101" s="38">
        <v>3554490000000</v>
      </c>
      <c r="Z101" s="38">
        <v>3587390000000</v>
      </c>
      <c r="AA101" s="38">
        <v>3608610000000</v>
      </c>
      <c r="AB101" s="38">
        <v>3661140000000</v>
      </c>
      <c r="AC101" s="38">
        <v>3708890000000</v>
      </c>
      <c r="AD101" s="38">
        <v>3753990000000</v>
      </c>
      <c r="AE101" s="38">
        <v>3802810000000</v>
      </c>
    </row>
    <row r="102" spans="1:31" x14ac:dyDescent="0.25">
      <c r="A102" t="s">
        <v>270</v>
      </c>
      <c r="B102" s="38">
        <v>16841200000000</v>
      </c>
      <c r="C102" s="38">
        <v>17218000000000</v>
      </c>
      <c r="D102" s="38">
        <v>15896800000000</v>
      </c>
      <c r="E102" s="38">
        <v>16560000000000</v>
      </c>
      <c r="F102" s="38">
        <v>16761700000000</v>
      </c>
      <c r="G102" s="38">
        <v>17085300000000</v>
      </c>
      <c r="H102" s="38">
        <v>17313500000000</v>
      </c>
      <c r="I102" s="38">
        <v>17435500000000</v>
      </c>
      <c r="J102" s="38">
        <v>17446100000000</v>
      </c>
      <c r="K102" s="38">
        <v>17403700000000</v>
      </c>
      <c r="L102" s="38">
        <v>17345300000000</v>
      </c>
      <c r="M102" s="38">
        <v>17334700000000</v>
      </c>
      <c r="N102" s="38">
        <v>17366500000000</v>
      </c>
      <c r="O102" s="38">
        <v>17430200000000</v>
      </c>
      <c r="P102" s="38">
        <v>17520400000000</v>
      </c>
      <c r="Q102" s="38">
        <v>17674300000000</v>
      </c>
      <c r="R102" s="38">
        <v>17838800000000</v>
      </c>
      <c r="S102" s="38">
        <v>17982000000000</v>
      </c>
      <c r="T102" s="38">
        <v>18220800000000</v>
      </c>
      <c r="U102" s="38">
        <v>18390600000000</v>
      </c>
      <c r="V102" s="38">
        <v>18608100000000</v>
      </c>
      <c r="W102" s="38">
        <v>18873400000000</v>
      </c>
      <c r="X102" s="38">
        <v>19160000000000</v>
      </c>
      <c r="Y102" s="38">
        <v>19446500000000</v>
      </c>
      <c r="Z102" s="38">
        <v>19685300000000</v>
      </c>
      <c r="AA102" s="38">
        <v>19812600000000</v>
      </c>
      <c r="AB102" s="38">
        <v>20099100000000</v>
      </c>
      <c r="AC102" s="38">
        <v>20375000000000</v>
      </c>
      <c r="AD102" s="38">
        <v>20624400000000</v>
      </c>
      <c r="AE102" s="38">
        <v>20910900000000</v>
      </c>
    </row>
    <row r="103" spans="1:31" x14ac:dyDescent="0.25">
      <c r="A103" t="s">
        <v>271</v>
      </c>
      <c r="B103" s="38">
        <v>55659900000000</v>
      </c>
      <c r="C103" s="38">
        <v>48056400000000</v>
      </c>
      <c r="D103" s="38">
        <v>43456100000000</v>
      </c>
      <c r="E103" s="38">
        <v>40224800000000</v>
      </c>
      <c r="F103" s="38">
        <v>38346500000000</v>
      </c>
      <c r="G103" s="38">
        <v>36648500000000</v>
      </c>
      <c r="H103" s="38">
        <v>34377600000000</v>
      </c>
      <c r="I103" s="38">
        <v>32212700000000</v>
      </c>
      <c r="J103" s="38">
        <v>32053500000000</v>
      </c>
      <c r="K103" s="38">
        <v>31905000000000</v>
      </c>
      <c r="L103" s="38">
        <v>31926200000000</v>
      </c>
      <c r="M103" s="38">
        <v>32175600000000</v>
      </c>
      <c r="N103" s="38">
        <v>32626600000000</v>
      </c>
      <c r="O103" s="38">
        <v>32870700000000</v>
      </c>
      <c r="P103" s="38">
        <v>33019200000000</v>
      </c>
      <c r="Q103" s="38">
        <v>33056400000000</v>
      </c>
      <c r="R103" s="38">
        <v>33013900000000</v>
      </c>
      <c r="S103" s="38">
        <v>33279200000000</v>
      </c>
      <c r="T103" s="38">
        <v>33226200000000</v>
      </c>
      <c r="U103" s="38">
        <v>33714300000000</v>
      </c>
      <c r="V103" s="38">
        <v>34064500000000</v>
      </c>
      <c r="W103" s="38">
        <v>34377600000000</v>
      </c>
      <c r="X103" s="38">
        <v>34531400000000</v>
      </c>
      <c r="Y103" s="38">
        <v>34754300000000</v>
      </c>
      <c r="Z103" s="38">
        <v>34982500000000</v>
      </c>
      <c r="AA103" s="38">
        <v>35269000000000</v>
      </c>
      <c r="AB103" s="38">
        <v>35677500000000</v>
      </c>
      <c r="AC103" s="38">
        <v>36070200000000</v>
      </c>
      <c r="AD103" s="38">
        <v>36202800000000</v>
      </c>
      <c r="AE103" s="38">
        <v>36468100000000</v>
      </c>
    </row>
    <row r="104" spans="1:31" x14ac:dyDescent="0.25">
      <c r="A104" t="s">
        <v>272</v>
      </c>
      <c r="B104" s="38">
        <v>0</v>
      </c>
      <c r="C104" s="38">
        <v>0</v>
      </c>
      <c r="D104" s="38">
        <v>0</v>
      </c>
      <c r="E104" s="38">
        <v>0</v>
      </c>
      <c r="F104" s="38">
        <v>0</v>
      </c>
      <c r="G104" s="38">
        <v>0</v>
      </c>
      <c r="H104" s="38">
        <v>0</v>
      </c>
      <c r="I104" s="38">
        <v>0</v>
      </c>
      <c r="J104" s="38">
        <v>0</v>
      </c>
      <c r="K104" s="38">
        <v>0</v>
      </c>
      <c r="L104" s="38">
        <v>0</v>
      </c>
      <c r="M104" s="38">
        <v>0</v>
      </c>
      <c r="N104" s="38">
        <v>0</v>
      </c>
      <c r="O104" s="38">
        <v>0</v>
      </c>
      <c r="P104" s="38">
        <v>0</v>
      </c>
      <c r="Q104" s="38">
        <v>0</v>
      </c>
      <c r="R104" s="38">
        <v>0</v>
      </c>
      <c r="S104" s="38">
        <v>0</v>
      </c>
      <c r="T104" s="38">
        <v>0</v>
      </c>
      <c r="U104" s="38">
        <v>0</v>
      </c>
      <c r="V104" s="38">
        <v>0</v>
      </c>
      <c r="W104" s="38">
        <v>0</v>
      </c>
      <c r="X104" s="38">
        <v>0</v>
      </c>
      <c r="Y104" s="38">
        <v>0</v>
      </c>
      <c r="Z104" s="38">
        <v>0</v>
      </c>
      <c r="AA104" s="38">
        <v>0</v>
      </c>
      <c r="AB104" s="38">
        <v>0</v>
      </c>
      <c r="AC104" s="38">
        <v>0</v>
      </c>
      <c r="AD104" s="38">
        <v>0</v>
      </c>
      <c r="AE104" s="38">
        <v>0</v>
      </c>
    </row>
    <row r="105" spans="1:31" x14ac:dyDescent="0.25">
      <c r="A105" t="s">
        <v>273</v>
      </c>
      <c r="B105" s="38">
        <v>11922600000000</v>
      </c>
      <c r="C105" s="38">
        <v>11413200000000</v>
      </c>
      <c r="D105" s="38">
        <v>10622600000000</v>
      </c>
      <c r="E105" s="38">
        <v>10426300000000</v>
      </c>
      <c r="F105" s="38">
        <v>10458100000000</v>
      </c>
      <c r="G105" s="38">
        <v>10447500000000</v>
      </c>
      <c r="H105" s="38">
        <v>10362600000000</v>
      </c>
      <c r="I105" s="38">
        <v>10330800000000</v>
      </c>
      <c r="J105" s="38">
        <v>10415700000000</v>
      </c>
      <c r="K105" s="38">
        <v>10447500000000</v>
      </c>
      <c r="L105" s="38">
        <v>10389100000000</v>
      </c>
      <c r="M105" s="38">
        <v>10320200000000</v>
      </c>
      <c r="N105" s="38">
        <v>10288300000000</v>
      </c>
      <c r="O105" s="38">
        <v>10256500000000</v>
      </c>
      <c r="P105" s="38">
        <v>10245900000000</v>
      </c>
      <c r="Q105" s="38">
        <v>10272400000000</v>
      </c>
      <c r="R105" s="38">
        <v>10320200000000</v>
      </c>
      <c r="S105" s="38">
        <v>10373200000000</v>
      </c>
      <c r="T105" s="38">
        <v>10415700000000</v>
      </c>
      <c r="U105" s="38">
        <v>10458100000000</v>
      </c>
      <c r="V105" s="38">
        <v>10516500000000</v>
      </c>
      <c r="W105" s="38">
        <v>10543000000000</v>
      </c>
      <c r="X105" s="38">
        <v>10569600000000</v>
      </c>
      <c r="Y105" s="38">
        <v>10596100000000</v>
      </c>
      <c r="Z105" s="38">
        <v>10633200000000</v>
      </c>
      <c r="AA105" s="38">
        <v>10564200000000</v>
      </c>
      <c r="AB105" s="38">
        <v>10505900000000</v>
      </c>
      <c r="AC105" s="38">
        <v>10447500000000</v>
      </c>
      <c r="AD105" s="38">
        <v>10399800000000</v>
      </c>
      <c r="AE105" s="38">
        <v>10394500000000</v>
      </c>
    </row>
    <row r="106" spans="1:31" x14ac:dyDescent="0.25">
      <c r="A106" t="s">
        <v>274</v>
      </c>
      <c r="B106" s="38">
        <v>0</v>
      </c>
      <c r="C106" s="38">
        <v>0</v>
      </c>
      <c r="D106" s="38">
        <v>0</v>
      </c>
      <c r="E106" s="38">
        <v>0</v>
      </c>
      <c r="F106" s="38">
        <v>0</v>
      </c>
      <c r="G106" s="38">
        <v>0</v>
      </c>
      <c r="H106" s="38">
        <v>0</v>
      </c>
      <c r="I106" s="38">
        <v>0</v>
      </c>
      <c r="J106" s="38">
        <v>0</v>
      </c>
      <c r="K106" s="38">
        <v>0</v>
      </c>
      <c r="L106" s="38">
        <v>0</v>
      </c>
      <c r="M106" s="38">
        <v>0</v>
      </c>
      <c r="N106" s="38">
        <v>0</v>
      </c>
      <c r="O106" s="38">
        <v>0</v>
      </c>
      <c r="P106" s="38">
        <v>0</v>
      </c>
      <c r="Q106" s="38">
        <v>0</v>
      </c>
      <c r="R106" s="38">
        <v>0</v>
      </c>
      <c r="S106" s="38">
        <v>0</v>
      </c>
      <c r="T106" s="38">
        <v>0</v>
      </c>
      <c r="U106" s="38">
        <v>0</v>
      </c>
      <c r="V106" s="38">
        <v>0</v>
      </c>
      <c r="W106" s="38">
        <v>0</v>
      </c>
      <c r="X106" s="38">
        <v>0</v>
      </c>
      <c r="Y106" s="38">
        <v>0</v>
      </c>
      <c r="Z106" s="38">
        <v>0</v>
      </c>
      <c r="AA106" s="38">
        <v>0</v>
      </c>
      <c r="AB106" s="38">
        <v>0</v>
      </c>
      <c r="AC106" s="38">
        <v>0</v>
      </c>
      <c r="AD106" s="38">
        <v>0</v>
      </c>
      <c r="AE106" s="38">
        <v>0</v>
      </c>
    </row>
    <row r="107" spans="1:31" x14ac:dyDescent="0.25">
      <c r="A107" t="s">
        <v>275</v>
      </c>
      <c r="B107" s="38">
        <v>0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8">
        <v>0</v>
      </c>
      <c r="I107" s="38">
        <v>0</v>
      </c>
      <c r="J107" s="38">
        <v>0</v>
      </c>
      <c r="K107" s="38">
        <v>0</v>
      </c>
      <c r="L107" s="38">
        <v>0</v>
      </c>
      <c r="M107" s="38">
        <v>0</v>
      </c>
      <c r="N107" s="38">
        <v>0</v>
      </c>
      <c r="O107" s="38">
        <v>0</v>
      </c>
      <c r="P107" s="38">
        <v>0</v>
      </c>
      <c r="Q107" s="38">
        <v>0</v>
      </c>
      <c r="R107" s="38">
        <v>0</v>
      </c>
      <c r="S107" s="38">
        <v>0</v>
      </c>
      <c r="T107" s="38">
        <v>0</v>
      </c>
      <c r="U107" s="38">
        <v>0</v>
      </c>
      <c r="V107" s="38">
        <v>0</v>
      </c>
      <c r="W107" s="38">
        <v>0</v>
      </c>
      <c r="X107" s="38">
        <v>0</v>
      </c>
      <c r="Y107" s="38">
        <v>0</v>
      </c>
      <c r="Z107" s="38">
        <v>0</v>
      </c>
      <c r="AA107" s="38">
        <v>0</v>
      </c>
      <c r="AB107" s="38">
        <v>0</v>
      </c>
      <c r="AC107" s="38">
        <v>0</v>
      </c>
      <c r="AD107" s="38">
        <v>0</v>
      </c>
      <c r="AE107" s="38">
        <v>0</v>
      </c>
    </row>
    <row r="108" spans="1:31" x14ac:dyDescent="0.25">
      <c r="A108" t="s">
        <v>276</v>
      </c>
      <c r="B108" s="38">
        <v>0</v>
      </c>
      <c r="C108" s="38">
        <v>0</v>
      </c>
      <c r="D108" s="38">
        <v>0</v>
      </c>
      <c r="E108" s="38">
        <v>0</v>
      </c>
      <c r="F108" s="38">
        <v>0</v>
      </c>
      <c r="G108" s="38">
        <v>0</v>
      </c>
      <c r="H108" s="38">
        <v>0</v>
      </c>
      <c r="I108" s="38">
        <v>0</v>
      </c>
      <c r="J108" s="38">
        <v>0</v>
      </c>
      <c r="K108" s="38">
        <v>0</v>
      </c>
      <c r="L108" s="38">
        <v>0</v>
      </c>
      <c r="M108" s="38">
        <v>0</v>
      </c>
      <c r="N108" s="38">
        <v>0</v>
      </c>
      <c r="O108" s="38">
        <v>0</v>
      </c>
      <c r="P108" s="38">
        <v>0</v>
      </c>
      <c r="Q108" s="38">
        <v>0</v>
      </c>
      <c r="R108" s="38">
        <v>0</v>
      </c>
      <c r="S108" s="38">
        <v>0</v>
      </c>
      <c r="T108" s="38">
        <v>0</v>
      </c>
      <c r="U108" s="38">
        <v>0</v>
      </c>
      <c r="V108" s="38">
        <v>0</v>
      </c>
      <c r="W108" s="38">
        <v>0</v>
      </c>
      <c r="X108" s="38">
        <v>0</v>
      </c>
      <c r="Y108" s="38">
        <v>0</v>
      </c>
      <c r="Z108" s="38">
        <v>0</v>
      </c>
      <c r="AA108" s="38">
        <v>0</v>
      </c>
      <c r="AB108" s="38">
        <v>0</v>
      </c>
      <c r="AC108" s="38">
        <v>0</v>
      </c>
      <c r="AD108" s="38">
        <v>0</v>
      </c>
      <c r="AE108" s="38">
        <v>0</v>
      </c>
    </row>
    <row r="109" spans="1:31" x14ac:dyDescent="0.25">
      <c r="A109" t="s">
        <v>277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</row>
    <row r="110" spans="1:31" x14ac:dyDescent="0.25">
      <c r="A110" t="s">
        <v>278</v>
      </c>
      <c r="B110" s="38">
        <v>0</v>
      </c>
      <c r="C110" s="38">
        <v>0</v>
      </c>
      <c r="D110" s="38">
        <v>0</v>
      </c>
      <c r="E110" s="38">
        <v>0</v>
      </c>
      <c r="F110" s="38">
        <v>0</v>
      </c>
      <c r="G110" s="38">
        <v>0</v>
      </c>
      <c r="H110" s="38">
        <v>0</v>
      </c>
      <c r="I110" s="38">
        <v>0</v>
      </c>
      <c r="J110" s="38">
        <v>0</v>
      </c>
      <c r="K110" s="38">
        <v>0</v>
      </c>
      <c r="L110" s="38">
        <v>0</v>
      </c>
      <c r="M110" s="38">
        <v>0</v>
      </c>
      <c r="N110" s="38">
        <v>0</v>
      </c>
      <c r="O110" s="38">
        <v>0</v>
      </c>
      <c r="P110" s="38">
        <v>0</v>
      </c>
      <c r="Q110" s="38">
        <v>0</v>
      </c>
      <c r="R110" s="38">
        <v>0</v>
      </c>
      <c r="S110" s="38">
        <v>0</v>
      </c>
      <c r="T110" s="38">
        <v>0</v>
      </c>
      <c r="U110" s="38">
        <v>0</v>
      </c>
      <c r="V110" s="38">
        <v>0</v>
      </c>
      <c r="W110" s="38">
        <v>0</v>
      </c>
      <c r="X110" s="38">
        <v>0</v>
      </c>
      <c r="Y110" s="38">
        <v>0</v>
      </c>
      <c r="Z110" s="38">
        <v>0</v>
      </c>
      <c r="AA110" s="38">
        <v>0</v>
      </c>
      <c r="AB110" s="38">
        <v>0</v>
      </c>
      <c r="AC110" s="38">
        <v>0</v>
      </c>
      <c r="AD110" s="38">
        <v>0</v>
      </c>
      <c r="AE110" s="38">
        <v>0</v>
      </c>
    </row>
    <row r="111" spans="1:31" x14ac:dyDescent="0.25">
      <c r="A111" t="s">
        <v>279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">
        <v>280</v>
      </c>
      <c r="B112" s="38">
        <v>0</v>
      </c>
      <c r="C112" s="38">
        <v>0</v>
      </c>
      <c r="D112" s="38">
        <v>0</v>
      </c>
      <c r="E112" s="38">
        <v>0</v>
      </c>
      <c r="F112" s="38">
        <v>0</v>
      </c>
      <c r="G112" s="38">
        <v>0</v>
      </c>
      <c r="H112" s="38">
        <v>0</v>
      </c>
      <c r="I112" s="38">
        <v>0</v>
      </c>
      <c r="J112" s="38">
        <v>0</v>
      </c>
      <c r="K112" s="38">
        <v>0</v>
      </c>
      <c r="L112" s="38">
        <v>0</v>
      </c>
      <c r="M112" s="38">
        <v>0</v>
      </c>
      <c r="N112" s="38">
        <v>0</v>
      </c>
      <c r="O112" s="38">
        <v>0</v>
      </c>
      <c r="P112" s="38">
        <v>0</v>
      </c>
      <c r="Q112" s="38">
        <v>0</v>
      </c>
      <c r="R112" s="38">
        <v>0</v>
      </c>
      <c r="S112" s="38">
        <v>0</v>
      </c>
      <c r="T112" s="38">
        <v>0</v>
      </c>
      <c r="U112" s="38">
        <v>0</v>
      </c>
      <c r="V112" s="38">
        <v>0</v>
      </c>
      <c r="W112" s="38">
        <v>0</v>
      </c>
      <c r="X112" s="38">
        <v>0</v>
      </c>
      <c r="Y112" s="38">
        <v>0</v>
      </c>
      <c r="Z112" s="38">
        <v>0</v>
      </c>
      <c r="AA112" s="38">
        <v>0</v>
      </c>
      <c r="AB112" s="38">
        <v>0</v>
      </c>
      <c r="AC112" s="38">
        <v>0</v>
      </c>
      <c r="AD112" s="38">
        <v>0</v>
      </c>
      <c r="AE112" s="38">
        <v>0</v>
      </c>
    </row>
    <row r="113" spans="1:31" x14ac:dyDescent="0.25">
      <c r="A113" t="s">
        <v>281</v>
      </c>
      <c r="B113" s="38">
        <v>0</v>
      </c>
      <c r="C113" s="38">
        <v>0</v>
      </c>
      <c r="D113" s="38">
        <v>0</v>
      </c>
      <c r="E113" s="38">
        <v>0</v>
      </c>
      <c r="F113" s="38">
        <v>0</v>
      </c>
      <c r="G113" s="38">
        <v>0</v>
      </c>
      <c r="H113" s="38">
        <v>0</v>
      </c>
      <c r="I113" s="38">
        <v>0</v>
      </c>
      <c r="J113" s="38">
        <v>0</v>
      </c>
      <c r="K113" s="38">
        <v>0</v>
      </c>
      <c r="L113" s="38">
        <v>0</v>
      </c>
      <c r="M113" s="38">
        <v>0</v>
      </c>
      <c r="N113" s="38">
        <v>0</v>
      </c>
      <c r="O113" s="38">
        <v>0</v>
      </c>
      <c r="P113" s="38">
        <v>0</v>
      </c>
      <c r="Q113" s="38">
        <v>0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</v>
      </c>
      <c r="AA113" s="38">
        <v>0</v>
      </c>
      <c r="AB113" s="38">
        <v>0</v>
      </c>
      <c r="AC113" s="38">
        <v>0</v>
      </c>
      <c r="AD113" s="38">
        <v>0</v>
      </c>
      <c r="AE113" s="38">
        <v>0</v>
      </c>
    </row>
    <row r="114" spans="1:31" x14ac:dyDescent="0.25">
      <c r="A114" t="s">
        <v>282</v>
      </c>
      <c r="B114" s="38">
        <v>0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>
        <v>0</v>
      </c>
      <c r="O114" s="38">
        <v>0</v>
      </c>
      <c r="P114" s="38">
        <v>0</v>
      </c>
      <c r="Q114" s="38">
        <v>0</v>
      </c>
      <c r="R114" s="38">
        <v>0</v>
      </c>
      <c r="S114" s="38">
        <v>0</v>
      </c>
      <c r="T114" s="38">
        <v>0</v>
      </c>
      <c r="U114" s="38">
        <v>0</v>
      </c>
      <c r="V114" s="38">
        <v>0</v>
      </c>
      <c r="W114" s="38">
        <v>0</v>
      </c>
      <c r="X114" s="38">
        <v>0</v>
      </c>
      <c r="Y114" s="38">
        <v>0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</row>
    <row r="115" spans="1:31" x14ac:dyDescent="0.25">
      <c r="A115" t="s">
        <v>283</v>
      </c>
      <c r="B115" s="38">
        <v>0</v>
      </c>
      <c r="C115" s="38">
        <v>0</v>
      </c>
      <c r="D115" s="38">
        <v>0</v>
      </c>
      <c r="E115" s="38">
        <v>0</v>
      </c>
      <c r="F115" s="38">
        <v>0</v>
      </c>
      <c r="G115" s="38">
        <v>0</v>
      </c>
      <c r="H115" s="38">
        <v>0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</v>
      </c>
      <c r="O115" s="38">
        <v>0</v>
      </c>
      <c r="P115" s="38">
        <v>0</v>
      </c>
      <c r="Q115" s="38">
        <v>0</v>
      </c>
      <c r="R115" s="38">
        <v>0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</row>
    <row r="116" spans="1:31" x14ac:dyDescent="0.25">
      <c r="A116" t="s">
        <v>284</v>
      </c>
      <c r="B116" s="38">
        <v>0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8">
        <v>0</v>
      </c>
      <c r="N116" s="38">
        <v>0</v>
      </c>
      <c r="O116" s="38">
        <v>0</v>
      </c>
      <c r="P116" s="38">
        <v>0</v>
      </c>
      <c r="Q116" s="38">
        <v>0</v>
      </c>
      <c r="R116" s="38">
        <v>0</v>
      </c>
      <c r="S116" s="38">
        <v>0</v>
      </c>
      <c r="T116" s="38">
        <v>0</v>
      </c>
      <c r="U116" s="38">
        <v>0</v>
      </c>
      <c r="V116" s="38">
        <v>0</v>
      </c>
      <c r="W116" s="38">
        <v>0</v>
      </c>
      <c r="X116" s="38">
        <v>0</v>
      </c>
      <c r="Y116" s="38">
        <v>0</v>
      </c>
      <c r="Z116" s="38">
        <v>0</v>
      </c>
      <c r="AA116" s="38">
        <v>0</v>
      </c>
      <c r="AB116" s="38">
        <v>0</v>
      </c>
      <c r="AC116" s="38">
        <v>0</v>
      </c>
      <c r="AD116" s="38">
        <v>0</v>
      </c>
      <c r="AE116" s="38">
        <v>0</v>
      </c>
    </row>
    <row r="117" spans="1:31" x14ac:dyDescent="0.25">
      <c r="A117" t="s">
        <v>285</v>
      </c>
      <c r="B117" s="38">
        <v>0</v>
      </c>
      <c r="C117" s="38">
        <v>0</v>
      </c>
      <c r="D117" s="38">
        <v>0</v>
      </c>
      <c r="E117" s="38">
        <v>0</v>
      </c>
      <c r="F117" s="38">
        <v>0</v>
      </c>
      <c r="G117" s="38">
        <v>0</v>
      </c>
      <c r="H117" s="38">
        <v>0</v>
      </c>
      <c r="I117" s="38">
        <v>0</v>
      </c>
      <c r="J117" s="38">
        <v>0</v>
      </c>
      <c r="K117" s="38">
        <v>0</v>
      </c>
      <c r="L117" s="38">
        <v>0</v>
      </c>
      <c r="M117" s="38">
        <v>0</v>
      </c>
      <c r="N117" s="38">
        <v>0</v>
      </c>
      <c r="O117" s="38">
        <v>0</v>
      </c>
      <c r="P117" s="38">
        <v>0</v>
      </c>
      <c r="Q117" s="38">
        <v>0</v>
      </c>
      <c r="R117" s="38">
        <v>0</v>
      </c>
      <c r="S117" s="38">
        <v>0</v>
      </c>
      <c r="T117" s="38">
        <v>0</v>
      </c>
      <c r="U117" s="38">
        <v>0</v>
      </c>
      <c r="V117" s="38">
        <v>0</v>
      </c>
      <c r="W117" s="38">
        <v>0</v>
      </c>
      <c r="X117" s="38">
        <v>0</v>
      </c>
      <c r="Y117" s="38">
        <v>0</v>
      </c>
      <c r="Z117" s="38">
        <v>0</v>
      </c>
      <c r="AA117" s="38">
        <v>0</v>
      </c>
      <c r="AB117" s="38">
        <v>0</v>
      </c>
      <c r="AC117" s="38">
        <v>0</v>
      </c>
      <c r="AD117" s="38">
        <v>0</v>
      </c>
      <c r="AE117" s="38">
        <v>0</v>
      </c>
    </row>
    <row r="118" spans="1:31" x14ac:dyDescent="0.25">
      <c r="A118" t="s">
        <v>286</v>
      </c>
      <c r="B118" s="38">
        <v>0</v>
      </c>
      <c r="C118" s="38">
        <v>0</v>
      </c>
      <c r="D118" s="38">
        <v>0</v>
      </c>
      <c r="E118" s="38">
        <v>0</v>
      </c>
      <c r="F118" s="38">
        <v>0</v>
      </c>
      <c r="G118" s="38">
        <v>0</v>
      </c>
      <c r="H118" s="38">
        <v>0</v>
      </c>
      <c r="I118" s="38">
        <v>0</v>
      </c>
      <c r="J118" s="38">
        <v>0</v>
      </c>
      <c r="K118" s="38">
        <v>0</v>
      </c>
      <c r="L118" s="38">
        <v>0</v>
      </c>
      <c r="M118" s="38">
        <v>0</v>
      </c>
      <c r="N118" s="38">
        <v>0</v>
      </c>
      <c r="O118" s="38">
        <v>0</v>
      </c>
      <c r="P118" s="38">
        <v>0</v>
      </c>
      <c r="Q118" s="38">
        <v>0</v>
      </c>
      <c r="R118" s="38">
        <v>0</v>
      </c>
      <c r="S118" s="38">
        <v>0</v>
      </c>
      <c r="T118" s="38">
        <v>0</v>
      </c>
      <c r="U118" s="38">
        <v>0</v>
      </c>
      <c r="V118" s="38">
        <v>0</v>
      </c>
      <c r="W118" s="38">
        <v>0</v>
      </c>
      <c r="X118" s="38">
        <v>0</v>
      </c>
      <c r="Y118" s="38">
        <v>0</v>
      </c>
      <c r="Z118" s="38">
        <v>0</v>
      </c>
      <c r="AA118" s="38">
        <v>0</v>
      </c>
      <c r="AB118" s="38">
        <v>0</v>
      </c>
      <c r="AC118" s="38">
        <v>0</v>
      </c>
      <c r="AD118" s="38">
        <v>0</v>
      </c>
      <c r="AE118" s="38">
        <v>0</v>
      </c>
    </row>
    <row r="119" spans="1:31" x14ac:dyDescent="0.25">
      <c r="A119" t="s">
        <v>287</v>
      </c>
      <c r="B119" s="38">
        <v>0</v>
      </c>
      <c r="C119" s="38">
        <v>0</v>
      </c>
      <c r="D119" s="38">
        <v>0</v>
      </c>
      <c r="E119" s="38">
        <v>0</v>
      </c>
      <c r="F119" s="38">
        <v>0</v>
      </c>
      <c r="G119" s="38">
        <v>0</v>
      </c>
      <c r="H119" s="38">
        <v>0</v>
      </c>
      <c r="I119" s="38">
        <v>0</v>
      </c>
      <c r="J119" s="38">
        <v>0</v>
      </c>
      <c r="K119" s="38">
        <v>0</v>
      </c>
      <c r="L119" s="38">
        <v>0</v>
      </c>
      <c r="M119" s="38">
        <v>0</v>
      </c>
      <c r="N119" s="38">
        <v>0</v>
      </c>
      <c r="O119" s="38">
        <v>0</v>
      </c>
      <c r="P119" s="38">
        <v>0</v>
      </c>
      <c r="Q119" s="38">
        <v>0</v>
      </c>
      <c r="R119" s="38">
        <v>0</v>
      </c>
      <c r="S119" s="38">
        <v>0</v>
      </c>
      <c r="T119" s="38">
        <v>0</v>
      </c>
      <c r="U119" s="38">
        <v>0</v>
      </c>
      <c r="V119" s="38">
        <v>0</v>
      </c>
      <c r="W119" s="38">
        <v>0</v>
      </c>
      <c r="X119" s="38">
        <v>0</v>
      </c>
      <c r="Y119" s="38">
        <v>0</v>
      </c>
      <c r="Z119" s="38">
        <v>0</v>
      </c>
      <c r="AA119" s="38">
        <v>0</v>
      </c>
      <c r="AB119" s="38">
        <v>0</v>
      </c>
      <c r="AC119" s="38">
        <v>0</v>
      </c>
      <c r="AD119" s="38">
        <v>0</v>
      </c>
      <c r="AE119" s="38">
        <v>0</v>
      </c>
    </row>
    <row r="120" spans="1:31" x14ac:dyDescent="0.25">
      <c r="A120" t="s">
        <v>288</v>
      </c>
      <c r="B120" s="38">
        <v>0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8">
        <v>0</v>
      </c>
      <c r="M120" s="38">
        <v>0</v>
      </c>
      <c r="N120" s="38">
        <v>0</v>
      </c>
      <c r="O120" s="38">
        <v>0</v>
      </c>
      <c r="P120" s="38">
        <v>0</v>
      </c>
      <c r="Q120" s="38">
        <v>0</v>
      </c>
      <c r="R120" s="38">
        <v>0</v>
      </c>
      <c r="S120" s="38">
        <v>0</v>
      </c>
      <c r="T120" s="38">
        <v>0</v>
      </c>
      <c r="U120" s="38">
        <v>0</v>
      </c>
      <c r="V120" s="38">
        <v>0</v>
      </c>
      <c r="W120" s="38">
        <v>0</v>
      </c>
      <c r="X120" s="38">
        <v>0</v>
      </c>
      <c r="Y120" s="38">
        <v>0</v>
      </c>
      <c r="Z120" s="38">
        <v>0</v>
      </c>
      <c r="AA120" s="38">
        <v>0</v>
      </c>
      <c r="AB120" s="38">
        <v>0</v>
      </c>
      <c r="AC120" s="38">
        <v>0</v>
      </c>
      <c r="AD120" s="38">
        <v>0</v>
      </c>
      <c r="AE120" s="38">
        <v>0</v>
      </c>
    </row>
    <row r="121" spans="1:31" x14ac:dyDescent="0.25">
      <c r="A121" t="s">
        <v>289</v>
      </c>
      <c r="B121" s="38">
        <v>0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8">
        <v>0</v>
      </c>
      <c r="J121" s="38">
        <v>0</v>
      </c>
      <c r="K121" s="38">
        <v>0</v>
      </c>
      <c r="L121" s="38">
        <v>0</v>
      </c>
      <c r="M121" s="38">
        <v>0</v>
      </c>
      <c r="N121" s="38">
        <v>0</v>
      </c>
      <c r="O121" s="38">
        <v>0</v>
      </c>
      <c r="P121" s="38">
        <v>0</v>
      </c>
      <c r="Q121" s="38">
        <v>0</v>
      </c>
      <c r="R121" s="38">
        <v>0</v>
      </c>
      <c r="S121" s="38">
        <v>0</v>
      </c>
      <c r="T121" s="38">
        <v>0</v>
      </c>
      <c r="U121" s="38">
        <v>0</v>
      </c>
      <c r="V121" s="38">
        <v>0</v>
      </c>
      <c r="W121" s="38">
        <v>0</v>
      </c>
      <c r="X121" s="38">
        <v>0</v>
      </c>
      <c r="Y121" s="38">
        <v>0</v>
      </c>
      <c r="Z121" s="38">
        <v>0</v>
      </c>
      <c r="AA121" s="38">
        <v>0</v>
      </c>
      <c r="AB121" s="38">
        <v>0</v>
      </c>
      <c r="AC121" s="38">
        <v>0</v>
      </c>
      <c r="AD121" s="38">
        <v>0</v>
      </c>
      <c r="AE121" s="38">
        <v>0</v>
      </c>
    </row>
    <row r="122" spans="1:31" x14ac:dyDescent="0.25">
      <c r="A122" t="s">
        <v>290</v>
      </c>
      <c r="B122" s="38">
        <v>0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</v>
      </c>
      <c r="Y122" s="38">
        <v>0</v>
      </c>
      <c r="Z122" s="38">
        <v>0</v>
      </c>
      <c r="AA122" s="38">
        <v>0</v>
      </c>
      <c r="AB122" s="38">
        <v>0</v>
      </c>
      <c r="AC122" s="38">
        <v>0</v>
      </c>
      <c r="AD122" s="38">
        <v>0</v>
      </c>
      <c r="AE122" s="38">
        <v>0</v>
      </c>
    </row>
    <row r="123" spans="1:31" x14ac:dyDescent="0.25">
      <c r="A123" t="s">
        <v>291</v>
      </c>
      <c r="B123" s="38">
        <v>0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8">
        <v>0</v>
      </c>
      <c r="X123" s="38">
        <v>0</v>
      </c>
      <c r="Y123" s="38">
        <v>0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</row>
    <row r="124" spans="1:31" x14ac:dyDescent="0.25">
      <c r="A124" t="s">
        <v>292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">
        <v>293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">
        <v>294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</row>
    <row r="127" spans="1:31" x14ac:dyDescent="0.25">
      <c r="A127" t="s">
        <v>295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">
        <v>296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</row>
    <row r="129" spans="1:31" x14ac:dyDescent="0.25">
      <c r="A129" t="s">
        <v>297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">
        <v>298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">
        <v>299</v>
      </c>
      <c r="B131" s="38">
        <v>41257000000000</v>
      </c>
      <c r="C131" s="38">
        <v>41422100000000</v>
      </c>
      <c r="D131" s="38">
        <v>42885400000000</v>
      </c>
      <c r="E131" s="38">
        <v>42705300000000</v>
      </c>
      <c r="F131" s="38">
        <v>42705300000000</v>
      </c>
      <c r="G131" s="38">
        <v>42817800000000</v>
      </c>
      <c r="H131" s="38">
        <v>42915400000000</v>
      </c>
      <c r="I131" s="38">
        <v>42990400000000</v>
      </c>
      <c r="J131" s="38">
        <v>43058000000000</v>
      </c>
      <c r="K131" s="38">
        <v>43088000000000</v>
      </c>
      <c r="L131" s="38">
        <v>43163000000000</v>
      </c>
      <c r="M131" s="38">
        <v>43365600000000</v>
      </c>
      <c r="N131" s="38">
        <v>43515700000000</v>
      </c>
      <c r="O131" s="38">
        <v>43680800000000</v>
      </c>
      <c r="P131" s="38">
        <v>43860900000000</v>
      </c>
      <c r="Q131" s="38">
        <v>44018500000000</v>
      </c>
      <c r="R131" s="38">
        <v>44288600000000</v>
      </c>
      <c r="S131" s="38">
        <v>44543700000000</v>
      </c>
      <c r="T131" s="38">
        <v>44791400000000</v>
      </c>
      <c r="U131" s="38">
        <v>45039000000000</v>
      </c>
      <c r="V131" s="38">
        <v>45249100000000</v>
      </c>
      <c r="W131" s="38">
        <v>45474200000000</v>
      </c>
      <c r="X131" s="38">
        <v>45684400000000</v>
      </c>
      <c r="Y131" s="38">
        <v>45879500000000</v>
      </c>
      <c r="Z131" s="38">
        <v>46082100000000</v>
      </c>
      <c r="AA131" s="38">
        <v>46269700000000</v>
      </c>
      <c r="AB131" s="38">
        <v>46457300000000</v>
      </c>
      <c r="AC131" s="38">
        <v>46644900000000</v>
      </c>
      <c r="AD131" s="38">
        <v>46825000000000</v>
      </c>
      <c r="AE131" s="38">
        <v>47012600000000</v>
      </c>
    </row>
    <row r="132" spans="1:31" x14ac:dyDescent="0.25">
      <c r="A132" t="s">
        <v>300</v>
      </c>
      <c r="B132" s="38">
        <v>2726200000000</v>
      </c>
      <c r="C132" s="38">
        <v>2737460000000</v>
      </c>
      <c r="D132" s="38">
        <v>2534850000000</v>
      </c>
      <c r="E132" s="38">
        <v>2701440000000</v>
      </c>
      <c r="F132" s="38">
        <v>2494330000000</v>
      </c>
      <c r="G132" s="38">
        <v>2263210000000</v>
      </c>
      <c r="H132" s="38">
        <v>2015570000000</v>
      </c>
      <c r="I132" s="38">
        <v>1796460000000</v>
      </c>
      <c r="J132" s="38">
        <v>1591600000000</v>
      </c>
      <c r="K132" s="38">
        <v>1506050000000</v>
      </c>
      <c r="L132" s="38">
        <v>1494050000000</v>
      </c>
      <c r="M132" s="38">
        <v>1498550000000</v>
      </c>
      <c r="N132" s="38">
        <v>1490290000000</v>
      </c>
      <c r="O132" s="38">
        <v>1477540000000</v>
      </c>
      <c r="P132" s="38">
        <v>1490290000000</v>
      </c>
      <c r="Q132" s="38">
        <v>1474540000000</v>
      </c>
      <c r="R132" s="38">
        <v>1441520000000</v>
      </c>
      <c r="S132" s="38">
        <v>1422760000000</v>
      </c>
      <c r="T132" s="38">
        <v>1391990000000</v>
      </c>
      <c r="U132" s="38">
        <v>1375480000000</v>
      </c>
      <c r="V132" s="38">
        <v>1379990000000</v>
      </c>
      <c r="W132" s="38">
        <v>1385990000000</v>
      </c>
      <c r="X132" s="38">
        <v>1370980000000</v>
      </c>
      <c r="Y132" s="38">
        <v>1352970000000</v>
      </c>
      <c r="Z132" s="38">
        <v>1340960000000</v>
      </c>
      <c r="AA132" s="38">
        <v>1329710000000</v>
      </c>
      <c r="AB132" s="38">
        <v>1325210000000</v>
      </c>
      <c r="AC132" s="38">
        <v>1322960000000</v>
      </c>
      <c r="AD132" s="38">
        <v>1317700000000</v>
      </c>
      <c r="AE132" s="38">
        <v>1301190000000</v>
      </c>
    </row>
    <row r="133" spans="1:31" x14ac:dyDescent="0.25">
      <c r="A133" t="s">
        <v>301</v>
      </c>
      <c r="B133" s="38">
        <v>10100400000000</v>
      </c>
      <c r="C133" s="38">
        <v>10145400000000</v>
      </c>
      <c r="D133" s="38">
        <v>9597620000000</v>
      </c>
      <c r="E133" s="38">
        <v>9402510000000</v>
      </c>
      <c r="F133" s="38">
        <v>9327470000000</v>
      </c>
      <c r="G133" s="38">
        <v>9327470000000</v>
      </c>
      <c r="H133" s="38">
        <v>9252430000000</v>
      </c>
      <c r="I133" s="38">
        <v>9229920000000</v>
      </c>
      <c r="J133" s="38">
        <v>9147380000000</v>
      </c>
      <c r="K133" s="38">
        <v>9124860000000</v>
      </c>
      <c r="L133" s="38">
        <v>9079840000000</v>
      </c>
      <c r="M133" s="38">
        <v>9079840000000</v>
      </c>
      <c r="N133" s="38">
        <v>9109860000000</v>
      </c>
      <c r="O133" s="38">
        <v>9109860000000</v>
      </c>
      <c r="P133" s="38">
        <v>9109860000000</v>
      </c>
      <c r="Q133" s="38">
        <v>9117360000000</v>
      </c>
      <c r="R133" s="38">
        <v>9124860000000</v>
      </c>
      <c r="S133" s="38">
        <v>9094850000000</v>
      </c>
      <c r="T133" s="38">
        <v>9102350000000</v>
      </c>
      <c r="U133" s="38">
        <v>9064830000000</v>
      </c>
      <c r="V133" s="38">
        <v>9034820000000</v>
      </c>
      <c r="W133" s="38">
        <v>9027310000000</v>
      </c>
      <c r="X133" s="38">
        <v>9042320000000</v>
      </c>
      <c r="Y133" s="38">
        <v>9064830000000</v>
      </c>
      <c r="Z133" s="38">
        <v>9034820000000</v>
      </c>
      <c r="AA133" s="38">
        <v>9042320000000</v>
      </c>
      <c r="AB133" s="38">
        <v>9004800000000</v>
      </c>
      <c r="AC133" s="38">
        <v>9012300000000</v>
      </c>
      <c r="AD133" s="38">
        <v>9034820000000</v>
      </c>
      <c r="AE133" s="38">
        <v>9049820000000</v>
      </c>
    </row>
    <row r="134" spans="1:31" x14ac:dyDescent="0.25">
      <c r="A134" t="s">
        <v>302</v>
      </c>
      <c r="B134" s="38">
        <v>7395190000000</v>
      </c>
      <c r="C134" s="38">
        <v>7425210000000</v>
      </c>
      <c r="D134" s="38">
        <v>7699100000000</v>
      </c>
      <c r="E134" s="38">
        <v>7377180000000</v>
      </c>
      <c r="F134" s="38">
        <v>7140810000000</v>
      </c>
      <c r="G134" s="38">
        <v>6874410000000</v>
      </c>
      <c r="H134" s="38">
        <v>6614030000000</v>
      </c>
      <c r="I134" s="38">
        <v>6439930000000</v>
      </c>
      <c r="J134" s="38">
        <v>6316870000000</v>
      </c>
      <c r="K134" s="38">
        <v>6196050000000</v>
      </c>
      <c r="L134" s="38">
        <v>6075990000000</v>
      </c>
      <c r="M134" s="38">
        <v>5982190000000</v>
      </c>
      <c r="N134" s="38">
        <v>5910150000000</v>
      </c>
      <c r="O134" s="38">
        <v>5842610000000</v>
      </c>
      <c r="P134" s="38">
        <v>5815600000000</v>
      </c>
      <c r="Q134" s="38">
        <v>5811100000000</v>
      </c>
      <c r="R134" s="38">
        <v>5824600000000</v>
      </c>
      <c r="S134" s="38">
        <v>5848620000000</v>
      </c>
      <c r="T134" s="38">
        <v>5889890000000</v>
      </c>
      <c r="U134" s="38">
        <v>5927410000000</v>
      </c>
      <c r="V134" s="38">
        <v>5969430000000</v>
      </c>
      <c r="W134" s="38">
        <v>6008450000000</v>
      </c>
      <c r="X134" s="38">
        <v>6089500000000</v>
      </c>
      <c r="Y134" s="38">
        <v>6164540000000</v>
      </c>
      <c r="Z134" s="38">
        <v>6235070000000</v>
      </c>
      <c r="AA134" s="38">
        <v>6293610000000</v>
      </c>
      <c r="AB134" s="38">
        <v>6317620000000</v>
      </c>
      <c r="AC134" s="38">
        <v>6322870000000</v>
      </c>
      <c r="AD134" s="38">
        <v>6346880000000</v>
      </c>
      <c r="AE134" s="38">
        <v>6406920000000</v>
      </c>
    </row>
    <row r="135" spans="1:31" x14ac:dyDescent="0.25">
      <c r="A135" t="s">
        <v>303</v>
      </c>
      <c r="B135" s="38">
        <v>913237000000</v>
      </c>
      <c r="C135" s="38">
        <v>916989000000</v>
      </c>
      <c r="D135" s="38">
        <v>1425760000000</v>
      </c>
      <c r="E135" s="38">
        <v>1137610000000</v>
      </c>
      <c r="F135" s="38">
        <v>1063320000000</v>
      </c>
      <c r="G135" s="38">
        <v>967266000000</v>
      </c>
      <c r="H135" s="38">
        <v>909485000000</v>
      </c>
      <c r="I135" s="38">
        <v>878718000000</v>
      </c>
      <c r="J135" s="38">
        <v>878718000000</v>
      </c>
      <c r="K135" s="38">
        <v>882470000000</v>
      </c>
      <c r="L135" s="38">
        <v>888474000000</v>
      </c>
      <c r="M135" s="38">
        <v>895978000000</v>
      </c>
      <c r="N135" s="38">
        <v>910235000000</v>
      </c>
      <c r="O135" s="38">
        <v>922242000000</v>
      </c>
      <c r="P135" s="38">
        <v>931997000000</v>
      </c>
      <c r="Q135" s="38">
        <v>932747000000</v>
      </c>
      <c r="R135" s="38">
        <v>936499000000</v>
      </c>
      <c r="S135" s="38">
        <v>950006000000</v>
      </c>
      <c r="T135" s="38">
        <v>945504000000</v>
      </c>
      <c r="U135" s="38">
        <v>959011000000</v>
      </c>
      <c r="V135" s="38">
        <v>967266000000</v>
      </c>
      <c r="W135" s="38">
        <v>971768000000</v>
      </c>
      <c r="X135" s="38">
        <v>968016000000</v>
      </c>
      <c r="Y135" s="38">
        <v>968766000000</v>
      </c>
      <c r="Z135" s="38">
        <v>971018000000</v>
      </c>
      <c r="AA135" s="38">
        <v>971018000000</v>
      </c>
      <c r="AB135" s="38">
        <v>971768000000</v>
      </c>
      <c r="AC135" s="38">
        <v>969517000000</v>
      </c>
      <c r="AD135" s="38">
        <v>965765000000</v>
      </c>
      <c r="AE135" s="38">
        <v>967266000000</v>
      </c>
    </row>
    <row r="136" spans="1:31" x14ac:dyDescent="0.25">
      <c r="A136" t="s">
        <v>304</v>
      </c>
      <c r="B136" s="38">
        <v>353213000000</v>
      </c>
      <c r="C136" s="38">
        <v>354714000000</v>
      </c>
      <c r="D136" s="38">
        <v>593717000000</v>
      </c>
      <c r="E136" s="38">
        <v>461721000000</v>
      </c>
      <c r="F136" s="38">
        <v>425177000000</v>
      </c>
      <c r="G136" s="38">
        <v>377676000000</v>
      </c>
      <c r="H136" s="38">
        <v>348036000000</v>
      </c>
      <c r="I136" s="38">
        <v>330701000000</v>
      </c>
      <c r="J136" s="38">
        <v>331227000000</v>
      </c>
      <c r="K136" s="38">
        <v>333103000000</v>
      </c>
      <c r="L136" s="38">
        <v>336479000000</v>
      </c>
      <c r="M136" s="38">
        <v>340607000000</v>
      </c>
      <c r="N136" s="38">
        <v>347585000000</v>
      </c>
      <c r="O136" s="38">
        <v>352688000000</v>
      </c>
      <c r="P136" s="38">
        <v>356515000000</v>
      </c>
      <c r="Q136" s="38">
        <v>356215000000</v>
      </c>
      <c r="R136" s="38">
        <v>357190000000</v>
      </c>
      <c r="S136" s="38">
        <v>362368000000</v>
      </c>
      <c r="T136" s="38">
        <v>359066000000</v>
      </c>
      <c r="U136" s="38">
        <v>364844000000</v>
      </c>
      <c r="V136" s="38">
        <v>368071000000</v>
      </c>
      <c r="W136" s="38">
        <v>369122000000</v>
      </c>
      <c r="X136" s="38">
        <v>366270000000</v>
      </c>
      <c r="Y136" s="38">
        <v>365370000000</v>
      </c>
      <c r="Z136" s="38">
        <v>365370000000</v>
      </c>
      <c r="AA136" s="38">
        <v>364544000000</v>
      </c>
      <c r="AB136" s="38">
        <v>363569000000</v>
      </c>
      <c r="AC136" s="38">
        <v>361468000000</v>
      </c>
      <c r="AD136" s="38">
        <v>358691000000</v>
      </c>
      <c r="AE136" s="38">
        <v>358391000000</v>
      </c>
    </row>
    <row r="137" spans="1:31" x14ac:dyDescent="0.25">
      <c r="A137" t="s">
        <v>305</v>
      </c>
      <c r="B137" s="38">
        <v>484984000000</v>
      </c>
      <c r="C137" s="38">
        <v>486935000000</v>
      </c>
      <c r="D137" s="38">
        <v>411669000000</v>
      </c>
      <c r="E137" s="38">
        <v>381053000000</v>
      </c>
      <c r="F137" s="38">
        <v>407242000000</v>
      </c>
      <c r="G137" s="38">
        <v>428478000000</v>
      </c>
      <c r="H137" s="38">
        <v>458870000000</v>
      </c>
      <c r="I137" s="38">
        <v>489336000000</v>
      </c>
      <c r="J137" s="38">
        <v>496540000000</v>
      </c>
      <c r="K137" s="38">
        <v>495414000000</v>
      </c>
      <c r="L137" s="38">
        <v>497215000000</v>
      </c>
      <c r="M137" s="38">
        <v>501567000000</v>
      </c>
      <c r="N137" s="38">
        <v>502843000000</v>
      </c>
      <c r="O137" s="38">
        <v>501868000000</v>
      </c>
      <c r="P137" s="38">
        <v>495264000000</v>
      </c>
      <c r="Q137" s="38">
        <v>482357000000</v>
      </c>
      <c r="R137" s="38">
        <v>484458000000</v>
      </c>
      <c r="S137" s="38">
        <v>486409000000</v>
      </c>
      <c r="T137" s="38">
        <v>489411000000</v>
      </c>
      <c r="U137" s="38">
        <v>496315000000</v>
      </c>
      <c r="V137" s="38">
        <v>505845000000</v>
      </c>
      <c r="W137" s="38">
        <v>514399000000</v>
      </c>
      <c r="X137" s="38">
        <v>512748000000</v>
      </c>
      <c r="Y137" s="38">
        <v>514324000000</v>
      </c>
      <c r="Z137" s="38">
        <v>517851000000</v>
      </c>
      <c r="AA137" s="38">
        <v>523329000000</v>
      </c>
      <c r="AB137" s="38">
        <v>531884000000</v>
      </c>
      <c r="AC137" s="38">
        <v>538112000000</v>
      </c>
      <c r="AD137" s="38">
        <v>541414000000</v>
      </c>
      <c r="AE137" s="38">
        <v>548392000000</v>
      </c>
    </row>
    <row r="138" spans="1:31" x14ac:dyDescent="0.25">
      <c r="A138" t="s">
        <v>306</v>
      </c>
      <c r="B138" s="38">
        <v>294532000000</v>
      </c>
      <c r="C138" s="38">
        <v>295733000000</v>
      </c>
      <c r="D138" s="38">
        <v>1028800000000</v>
      </c>
      <c r="E138" s="38">
        <v>838197000000</v>
      </c>
      <c r="F138" s="38">
        <v>790922000000</v>
      </c>
      <c r="G138" s="38">
        <v>736443000000</v>
      </c>
      <c r="H138" s="38">
        <v>704776000000</v>
      </c>
      <c r="I138" s="38">
        <v>687967000000</v>
      </c>
      <c r="J138" s="38">
        <v>685941000000</v>
      </c>
      <c r="K138" s="38">
        <v>686466000000</v>
      </c>
      <c r="L138" s="38">
        <v>688192000000</v>
      </c>
      <c r="M138" s="38">
        <v>691944000000</v>
      </c>
      <c r="N138" s="38">
        <v>700949000000</v>
      </c>
      <c r="O138" s="38">
        <v>709503000000</v>
      </c>
      <c r="P138" s="38">
        <v>716857000000</v>
      </c>
      <c r="Q138" s="38">
        <v>718733000000</v>
      </c>
      <c r="R138" s="38">
        <v>722035000000</v>
      </c>
      <c r="S138" s="38">
        <v>731940000000</v>
      </c>
      <c r="T138" s="38">
        <v>729539000000</v>
      </c>
      <c r="U138" s="38">
        <v>739819000000</v>
      </c>
      <c r="V138" s="38">
        <v>745973000000</v>
      </c>
      <c r="W138" s="38">
        <v>749800000000</v>
      </c>
      <c r="X138" s="38">
        <v>746873000000</v>
      </c>
      <c r="Y138" s="38">
        <v>747248000000</v>
      </c>
      <c r="Z138" s="38">
        <v>748149000000</v>
      </c>
      <c r="AA138" s="38">
        <v>746348000000</v>
      </c>
      <c r="AB138" s="38">
        <v>746048000000</v>
      </c>
      <c r="AC138" s="38">
        <v>743196000000</v>
      </c>
      <c r="AD138" s="38">
        <v>739144000000</v>
      </c>
      <c r="AE138" s="38">
        <v>739519000000</v>
      </c>
    </row>
    <row r="139" spans="1:31" x14ac:dyDescent="0.25">
      <c r="A139" t="s">
        <v>307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</row>
    <row r="140" spans="1:31" x14ac:dyDescent="0.25">
      <c r="A140" t="s">
        <v>308</v>
      </c>
      <c r="B140" s="38">
        <v>66312800000</v>
      </c>
      <c r="C140" s="38">
        <v>66583000000</v>
      </c>
      <c r="D140" s="38">
        <v>18489900000000</v>
      </c>
      <c r="E140" s="38">
        <v>14632800000000</v>
      </c>
      <c r="F140" s="38">
        <v>14242600000000</v>
      </c>
      <c r="G140" s="38">
        <v>12441600000000</v>
      </c>
      <c r="H140" s="38">
        <v>10993400000000</v>
      </c>
      <c r="I140" s="38">
        <v>10047900000000</v>
      </c>
      <c r="J140" s="38">
        <v>10760700000000</v>
      </c>
      <c r="K140" s="38">
        <v>11623700000000</v>
      </c>
      <c r="L140" s="38">
        <v>12681800000000</v>
      </c>
      <c r="M140" s="38">
        <v>13769800000000</v>
      </c>
      <c r="N140" s="38">
        <v>14993000000000</v>
      </c>
      <c r="O140" s="38">
        <v>15983500000000</v>
      </c>
      <c r="P140" s="38">
        <v>16726400000000</v>
      </c>
      <c r="Q140" s="38">
        <v>16899000000000</v>
      </c>
      <c r="R140" s="38">
        <v>17221700000000</v>
      </c>
      <c r="S140" s="38">
        <v>17859500000000</v>
      </c>
      <c r="T140" s="38">
        <v>17716900000000</v>
      </c>
      <c r="U140" s="38">
        <v>18549900000000</v>
      </c>
      <c r="V140" s="38">
        <v>19052700000000</v>
      </c>
      <c r="W140" s="38">
        <v>19255300000000</v>
      </c>
      <c r="X140" s="38">
        <v>19112700000000</v>
      </c>
      <c r="Y140" s="38">
        <v>19090200000000</v>
      </c>
      <c r="Z140" s="38">
        <v>19157700000000</v>
      </c>
      <c r="AA140" s="38">
        <v>19412800000000</v>
      </c>
      <c r="AB140" s="38">
        <v>19502900000000</v>
      </c>
      <c r="AC140" s="38">
        <v>19345300000000</v>
      </c>
      <c r="AD140" s="38">
        <v>19195200000000</v>
      </c>
      <c r="AE140" s="38">
        <v>19457900000000</v>
      </c>
    </row>
    <row r="141" spans="1:31" x14ac:dyDescent="0.25">
      <c r="A141" t="s">
        <v>309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">
        <v>310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</row>
    <row r="143" spans="1:31" x14ac:dyDescent="0.25">
      <c r="A143" t="s">
        <v>311</v>
      </c>
      <c r="B143" s="38">
        <v>5710540000000</v>
      </c>
      <c r="C143" s="38">
        <v>5733060000000</v>
      </c>
      <c r="D143" s="38">
        <v>3304760000000</v>
      </c>
      <c r="E143" s="38">
        <v>3497610000000</v>
      </c>
      <c r="F143" s="38">
        <v>3776010000000</v>
      </c>
      <c r="G143" s="38">
        <v>4066420000000</v>
      </c>
      <c r="H143" s="38">
        <v>4340310000000</v>
      </c>
      <c r="I143" s="38">
        <v>4551930000000</v>
      </c>
      <c r="J143" s="38">
        <v>4589450000000</v>
      </c>
      <c r="K143" s="38">
        <v>4602950000000</v>
      </c>
      <c r="L143" s="38">
        <v>4596950000000</v>
      </c>
      <c r="M143" s="38">
        <v>4550430000000</v>
      </c>
      <c r="N143" s="38">
        <v>5306080000000</v>
      </c>
      <c r="O143" s="38">
        <v>5267060000000</v>
      </c>
      <c r="P143" s="38">
        <v>5213030000000</v>
      </c>
      <c r="Q143" s="38">
        <v>5128980000000</v>
      </c>
      <c r="R143" s="38">
        <v>5023180000000</v>
      </c>
      <c r="S143" s="38">
        <v>4916620000000</v>
      </c>
      <c r="T143" s="38">
        <v>4870100000000</v>
      </c>
      <c r="U143" s="38">
        <v>4855840000000</v>
      </c>
      <c r="V143" s="38">
        <v>4831830000000</v>
      </c>
      <c r="W143" s="38">
        <v>4774800000000</v>
      </c>
      <c r="X143" s="38">
        <v>4686250000000</v>
      </c>
      <c r="Y143" s="38">
        <v>4581190000000</v>
      </c>
      <c r="Z143" s="38">
        <v>4523410000000</v>
      </c>
      <c r="AA143" s="38">
        <v>4452870000000</v>
      </c>
      <c r="AB143" s="38">
        <v>4380840000000</v>
      </c>
      <c r="AC143" s="38">
        <v>4306550000000</v>
      </c>
      <c r="AD143" s="38">
        <v>4219500000000</v>
      </c>
      <c r="AE143" s="38">
        <v>4134700000000</v>
      </c>
    </row>
    <row r="144" spans="1:31" x14ac:dyDescent="0.25">
      <c r="A144" t="s">
        <v>312</v>
      </c>
      <c r="B144" s="38">
        <v>251534000000</v>
      </c>
      <c r="C144" s="38">
        <v>252585000000</v>
      </c>
      <c r="D144" s="38">
        <v>261890000000</v>
      </c>
      <c r="E144" s="38">
        <v>253785000000</v>
      </c>
      <c r="F144" s="38">
        <v>259413000000</v>
      </c>
      <c r="G144" s="38">
        <v>273071000000</v>
      </c>
      <c r="H144" s="38">
        <v>285977000000</v>
      </c>
      <c r="I144" s="38">
        <v>291530000000</v>
      </c>
      <c r="J144" s="38">
        <v>282601000000</v>
      </c>
      <c r="K144" s="38">
        <v>272845000000</v>
      </c>
      <c r="L144" s="38">
        <v>265792000000</v>
      </c>
      <c r="M144" s="38">
        <v>261965000000</v>
      </c>
      <c r="N144" s="38">
        <v>258063000000</v>
      </c>
      <c r="O144" s="38">
        <v>256487000000</v>
      </c>
      <c r="P144" s="38">
        <v>254386000000</v>
      </c>
      <c r="Q144" s="38">
        <v>252435000000</v>
      </c>
      <c r="R144" s="38">
        <v>249658000000</v>
      </c>
      <c r="S144" s="38">
        <v>246581000000</v>
      </c>
      <c r="T144" s="38">
        <v>243055000000</v>
      </c>
      <c r="U144" s="38">
        <v>239978000000</v>
      </c>
      <c r="V144" s="38">
        <v>236751000000</v>
      </c>
      <c r="W144" s="38">
        <v>234050000000</v>
      </c>
      <c r="X144" s="38">
        <v>229772000000</v>
      </c>
      <c r="Y144" s="38">
        <v>225645000000</v>
      </c>
      <c r="Z144" s="38">
        <v>221068000000</v>
      </c>
      <c r="AA144" s="38">
        <v>216490000000</v>
      </c>
      <c r="AB144" s="38">
        <v>213639000000</v>
      </c>
      <c r="AC144" s="38">
        <v>210037000000</v>
      </c>
      <c r="AD144" s="38">
        <v>205760000000</v>
      </c>
      <c r="AE144" s="38">
        <v>202683000000</v>
      </c>
    </row>
    <row r="145" spans="1:31" x14ac:dyDescent="0.25">
      <c r="A145" t="s">
        <v>313</v>
      </c>
      <c r="B145" s="38">
        <v>367021000000</v>
      </c>
      <c r="C145" s="38">
        <v>368521000000</v>
      </c>
      <c r="D145" s="38">
        <v>65712500000</v>
      </c>
      <c r="E145" s="38">
        <v>64054100000</v>
      </c>
      <c r="F145" s="38">
        <v>65607500000</v>
      </c>
      <c r="G145" s="38">
        <v>68714100000</v>
      </c>
      <c r="H145" s="38">
        <v>71880800000</v>
      </c>
      <c r="I145" s="38">
        <v>73479200000</v>
      </c>
      <c r="J145" s="38">
        <v>71235500000</v>
      </c>
      <c r="K145" s="38">
        <v>68931700000</v>
      </c>
      <c r="L145" s="38">
        <v>67295900000</v>
      </c>
      <c r="M145" s="38">
        <v>66260300000</v>
      </c>
      <c r="N145" s="38">
        <v>65630000000</v>
      </c>
      <c r="O145" s="38">
        <v>65585000000</v>
      </c>
      <c r="P145" s="38">
        <v>65389900000</v>
      </c>
      <c r="Q145" s="38">
        <v>65127200000</v>
      </c>
      <c r="R145" s="38">
        <v>64489400000</v>
      </c>
      <c r="S145" s="38">
        <v>63851500000</v>
      </c>
      <c r="T145" s="38">
        <v>63296200000</v>
      </c>
      <c r="U145" s="38">
        <v>62583400000</v>
      </c>
      <c r="V145" s="38">
        <v>61945500000</v>
      </c>
      <c r="W145" s="38">
        <v>61525300000</v>
      </c>
      <c r="X145" s="38">
        <v>60669800000</v>
      </c>
      <c r="Y145" s="38">
        <v>59881900000</v>
      </c>
      <c r="Z145" s="38">
        <v>59094000000</v>
      </c>
      <c r="AA145" s="38">
        <v>58381100000</v>
      </c>
      <c r="AB145" s="38">
        <v>57885900000</v>
      </c>
      <c r="AC145" s="38">
        <v>57097900000</v>
      </c>
      <c r="AD145" s="38">
        <v>56152400000</v>
      </c>
      <c r="AE145" s="38">
        <v>55582100000</v>
      </c>
    </row>
    <row r="146" spans="1:31" x14ac:dyDescent="0.25">
      <c r="A146" t="s">
        <v>314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">
        <v>315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">
        <v>316</v>
      </c>
      <c r="B148" s="38">
        <v>0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>
        <v>0</v>
      </c>
      <c r="O148" s="38">
        <v>0</v>
      </c>
      <c r="P148" s="38">
        <v>0</v>
      </c>
      <c r="Q148" s="38">
        <v>0</v>
      </c>
      <c r="R148" s="38">
        <v>0</v>
      </c>
      <c r="S148" s="38">
        <v>0</v>
      </c>
      <c r="T148" s="38">
        <v>0</v>
      </c>
      <c r="U148" s="38">
        <v>0</v>
      </c>
      <c r="V148" s="38">
        <v>0</v>
      </c>
      <c r="W148" s="38">
        <v>0</v>
      </c>
      <c r="X148" s="38">
        <v>0</v>
      </c>
      <c r="Y148" s="38">
        <v>0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</row>
    <row r="149" spans="1:31" x14ac:dyDescent="0.25">
      <c r="A149" t="s">
        <v>317</v>
      </c>
      <c r="B149" s="38">
        <v>80668000000</v>
      </c>
      <c r="C149" s="38">
        <v>80968200000</v>
      </c>
      <c r="D149" s="38">
        <v>80968200000</v>
      </c>
      <c r="E149" s="38">
        <v>80067700000</v>
      </c>
      <c r="F149" s="38">
        <v>80142700000</v>
      </c>
      <c r="G149" s="38">
        <v>82093800000</v>
      </c>
      <c r="H149" s="38">
        <v>83669600000</v>
      </c>
      <c r="I149" s="38">
        <v>83819700000</v>
      </c>
      <c r="J149" s="38">
        <v>83969800000</v>
      </c>
      <c r="K149" s="38">
        <v>84194900000</v>
      </c>
      <c r="L149" s="38">
        <v>84795200000</v>
      </c>
      <c r="M149" s="38">
        <v>86371000000</v>
      </c>
      <c r="N149" s="38">
        <v>87721800000</v>
      </c>
      <c r="O149" s="38">
        <v>88847400000</v>
      </c>
      <c r="P149" s="38">
        <v>90348200000</v>
      </c>
      <c r="Q149" s="38">
        <v>91698900000</v>
      </c>
      <c r="R149" s="38">
        <v>93049600000</v>
      </c>
      <c r="S149" s="38">
        <v>94475400000</v>
      </c>
      <c r="T149" s="38">
        <v>95450900000</v>
      </c>
      <c r="U149" s="38">
        <v>96501400000</v>
      </c>
      <c r="V149" s="38">
        <v>97702100000</v>
      </c>
      <c r="W149" s="38">
        <v>98752600000</v>
      </c>
      <c r="X149" s="38">
        <v>99578100000</v>
      </c>
      <c r="Y149" s="38">
        <v>100253000000</v>
      </c>
      <c r="Z149" s="38">
        <v>100629000000</v>
      </c>
      <c r="AA149" s="38">
        <v>101529000000</v>
      </c>
      <c r="AB149" s="38">
        <v>102580000000</v>
      </c>
      <c r="AC149" s="38">
        <v>103405000000</v>
      </c>
      <c r="AD149" s="38">
        <v>103930000000</v>
      </c>
      <c r="AE149" s="38">
        <v>105131000000</v>
      </c>
    </row>
    <row r="150" spans="1:31" x14ac:dyDescent="0.25">
      <c r="A150" t="s">
        <v>318</v>
      </c>
      <c r="B150" s="38">
        <v>145653000000</v>
      </c>
      <c r="C150" s="38">
        <v>146253000000</v>
      </c>
      <c r="D150" s="38">
        <v>153607000000</v>
      </c>
      <c r="E150" s="38">
        <v>152856000000</v>
      </c>
      <c r="F150" s="38">
        <v>151131000000</v>
      </c>
      <c r="G150" s="38">
        <v>150155000000</v>
      </c>
      <c r="H150" s="38">
        <v>152256000000</v>
      </c>
      <c r="I150" s="38">
        <v>153682000000</v>
      </c>
      <c r="J150" s="38">
        <v>152181000000</v>
      </c>
      <c r="K150" s="38">
        <v>150830000000</v>
      </c>
      <c r="L150" s="38">
        <v>150305000000</v>
      </c>
      <c r="M150" s="38">
        <v>151656000000</v>
      </c>
      <c r="N150" s="38">
        <v>153157000000</v>
      </c>
      <c r="O150" s="38">
        <v>154657000000</v>
      </c>
      <c r="P150" s="38">
        <v>156233000000</v>
      </c>
      <c r="Q150" s="38">
        <v>157959000000</v>
      </c>
      <c r="R150" s="38">
        <v>158710000000</v>
      </c>
      <c r="S150" s="38">
        <v>159985000000</v>
      </c>
      <c r="T150" s="38">
        <v>160961000000</v>
      </c>
      <c r="U150" s="38">
        <v>162011000000</v>
      </c>
      <c r="V150" s="38">
        <v>163437000000</v>
      </c>
      <c r="W150" s="38">
        <v>165088000000</v>
      </c>
      <c r="X150" s="38">
        <v>166139000000</v>
      </c>
      <c r="Y150" s="38">
        <v>167039000000</v>
      </c>
      <c r="Z150" s="38">
        <v>167864000000</v>
      </c>
      <c r="AA150" s="38">
        <v>169065000000</v>
      </c>
      <c r="AB150" s="38">
        <v>170566000000</v>
      </c>
      <c r="AC150" s="38">
        <v>171767000000</v>
      </c>
      <c r="AD150" s="38">
        <v>172742000000</v>
      </c>
      <c r="AE150" s="38">
        <v>174318000000</v>
      </c>
    </row>
    <row r="151" spans="1:31" x14ac:dyDescent="0.25">
      <c r="A151" t="s">
        <v>319</v>
      </c>
      <c r="B151" s="38">
        <v>82469000000</v>
      </c>
      <c r="C151" s="38">
        <v>82769100000</v>
      </c>
      <c r="D151" s="38">
        <v>86896300000</v>
      </c>
      <c r="E151" s="38">
        <v>86521100000</v>
      </c>
      <c r="F151" s="38">
        <v>85545600000</v>
      </c>
      <c r="G151" s="38">
        <v>85020300000</v>
      </c>
      <c r="H151" s="38">
        <v>86145900000</v>
      </c>
      <c r="I151" s="38">
        <v>86971400000</v>
      </c>
      <c r="J151" s="38">
        <v>86145900000</v>
      </c>
      <c r="K151" s="38">
        <v>85395500000</v>
      </c>
      <c r="L151" s="38">
        <v>85020300000</v>
      </c>
      <c r="M151" s="38">
        <v>85770700000</v>
      </c>
      <c r="N151" s="38">
        <v>86671200000</v>
      </c>
      <c r="O151" s="38">
        <v>87496600000</v>
      </c>
      <c r="P151" s="38">
        <v>88397100000</v>
      </c>
      <c r="Q151" s="38">
        <v>89372600000</v>
      </c>
      <c r="R151" s="38">
        <v>89822900000</v>
      </c>
      <c r="S151" s="38">
        <v>90573300000</v>
      </c>
      <c r="T151" s="38">
        <v>91098600000</v>
      </c>
      <c r="U151" s="38">
        <v>91698900000</v>
      </c>
      <c r="V151" s="38">
        <v>92449300000</v>
      </c>
      <c r="W151" s="38">
        <v>93424800000</v>
      </c>
      <c r="X151" s="38">
        <v>94025100000</v>
      </c>
      <c r="Y151" s="38">
        <v>94475400000</v>
      </c>
      <c r="Z151" s="38">
        <v>95000600000</v>
      </c>
      <c r="AA151" s="38">
        <v>95676000000</v>
      </c>
      <c r="AB151" s="38">
        <v>96501400000</v>
      </c>
      <c r="AC151" s="38">
        <v>97176800000</v>
      </c>
      <c r="AD151" s="38">
        <v>97777100000</v>
      </c>
      <c r="AE151" s="38">
        <v>98602600000</v>
      </c>
    </row>
    <row r="152" spans="1:31" x14ac:dyDescent="0.25">
      <c r="A152" t="s">
        <v>320</v>
      </c>
      <c r="B152" s="38">
        <v>1103090000000</v>
      </c>
      <c r="C152" s="38">
        <v>1107590000000</v>
      </c>
      <c r="D152" s="38">
        <v>1854240000000</v>
      </c>
      <c r="E152" s="38">
        <v>1441520000000</v>
      </c>
      <c r="F152" s="38">
        <v>1328210000000</v>
      </c>
      <c r="G152" s="38">
        <v>1179630000000</v>
      </c>
      <c r="H152" s="38">
        <v>1086580000000</v>
      </c>
      <c r="I152" s="38">
        <v>1032550000000</v>
      </c>
      <c r="J152" s="38">
        <v>1034050000000</v>
      </c>
      <c r="K152" s="38">
        <v>1040050000000</v>
      </c>
      <c r="L152" s="38">
        <v>1050560000000</v>
      </c>
      <c r="M152" s="38">
        <v>1063320000000</v>
      </c>
      <c r="N152" s="38">
        <v>1085830000000</v>
      </c>
      <c r="O152" s="38">
        <v>1101590000000</v>
      </c>
      <c r="P152" s="38">
        <v>1113590000000</v>
      </c>
      <c r="Q152" s="38">
        <v>1112090000000</v>
      </c>
      <c r="R152" s="38">
        <v>1115840000000</v>
      </c>
      <c r="S152" s="38">
        <v>1131600000000</v>
      </c>
      <c r="T152" s="38">
        <v>1121100000000</v>
      </c>
      <c r="U152" s="38">
        <v>1139110000000</v>
      </c>
      <c r="V152" s="38">
        <v>1149610000000</v>
      </c>
      <c r="W152" s="38">
        <v>1152610000000</v>
      </c>
      <c r="X152" s="38">
        <v>1143610000000</v>
      </c>
      <c r="Y152" s="38">
        <v>1140610000000</v>
      </c>
      <c r="Z152" s="38">
        <v>1140610000000</v>
      </c>
      <c r="AA152" s="38">
        <v>1138360000000</v>
      </c>
      <c r="AB152" s="38">
        <v>1135360000000</v>
      </c>
      <c r="AC152" s="38">
        <v>1128600000000</v>
      </c>
      <c r="AD152" s="38">
        <v>1120350000000</v>
      </c>
      <c r="AE152" s="38">
        <v>1119600000000</v>
      </c>
    </row>
    <row r="153" spans="1:31" x14ac:dyDescent="0.25">
      <c r="A153" t="s">
        <v>321</v>
      </c>
      <c r="B153" s="38">
        <v>0</v>
      </c>
      <c r="C153" s="38">
        <v>0</v>
      </c>
      <c r="D153" s="38">
        <v>0</v>
      </c>
      <c r="E153" s="38">
        <v>0</v>
      </c>
      <c r="F153" s="38">
        <v>0</v>
      </c>
      <c r="G153" s="38">
        <v>0</v>
      </c>
      <c r="H153" s="38">
        <v>0</v>
      </c>
      <c r="I153" s="38">
        <v>0</v>
      </c>
      <c r="J153" s="38">
        <v>0</v>
      </c>
      <c r="K153" s="38">
        <v>0</v>
      </c>
      <c r="L153" s="38">
        <v>0</v>
      </c>
      <c r="M153" s="38">
        <v>0</v>
      </c>
      <c r="N153" s="38">
        <v>0</v>
      </c>
      <c r="O153" s="38">
        <v>0</v>
      </c>
      <c r="P153" s="38">
        <v>0</v>
      </c>
      <c r="Q153" s="38">
        <v>0</v>
      </c>
      <c r="R153" s="38">
        <v>0</v>
      </c>
      <c r="S153" s="38">
        <v>0</v>
      </c>
      <c r="T153" s="38">
        <v>0</v>
      </c>
      <c r="U153" s="38">
        <v>0</v>
      </c>
      <c r="V153" s="38">
        <v>0</v>
      </c>
      <c r="W153" s="38">
        <v>0</v>
      </c>
      <c r="X153" s="38">
        <v>0</v>
      </c>
      <c r="Y153" s="38">
        <v>0</v>
      </c>
      <c r="Z153" s="38">
        <v>0</v>
      </c>
      <c r="AA153" s="38">
        <v>0</v>
      </c>
      <c r="AB153" s="38">
        <v>0</v>
      </c>
      <c r="AC153" s="38">
        <v>0</v>
      </c>
      <c r="AD153" s="38">
        <v>0</v>
      </c>
      <c r="AE153" s="38">
        <v>0</v>
      </c>
    </row>
    <row r="154" spans="1:31" x14ac:dyDescent="0.25">
      <c r="A154" t="s">
        <v>322</v>
      </c>
      <c r="B154" s="38">
        <v>0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>
        <v>0</v>
      </c>
      <c r="O154" s="38">
        <v>0</v>
      </c>
      <c r="P154" s="38">
        <v>0</v>
      </c>
      <c r="Q154" s="38">
        <v>0</v>
      </c>
      <c r="R154" s="38">
        <v>0</v>
      </c>
      <c r="S154" s="38">
        <v>0</v>
      </c>
      <c r="T154" s="38">
        <v>0</v>
      </c>
      <c r="U154" s="38">
        <v>0</v>
      </c>
      <c r="V154" s="38">
        <v>0</v>
      </c>
      <c r="W154" s="38">
        <v>0</v>
      </c>
      <c r="X154" s="38">
        <v>0</v>
      </c>
      <c r="Y154" s="38">
        <v>0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</row>
    <row r="155" spans="1:31" x14ac:dyDescent="0.25">
      <c r="A155" t="s">
        <v>323</v>
      </c>
      <c r="B155" s="38">
        <v>42760900000000</v>
      </c>
      <c r="C155" s="38">
        <v>39214500000000</v>
      </c>
      <c r="D155" s="38">
        <v>39332500000000</v>
      </c>
      <c r="E155" s="38">
        <v>38466300000000</v>
      </c>
      <c r="F155" s="38">
        <v>38422300000000</v>
      </c>
      <c r="G155" s="38">
        <v>38270200000000</v>
      </c>
      <c r="H155" s="38">
        <v>37865800000000</v>
      </c>
      <c r="I155" s="38">
        <v>37727400000000</v>
      </c>
      <c r="J155" s="38">
        <v>38131600000000</v>
      </c>
      <c r="K155" s="38">
        <v>38310000000000</v>
      </c>
      <c r="L155" s="38">
        <v>38048500000000</v>
      </c>
      <c r="M155" s="38">
        <v>37708700000000</v>
      </c>
      <c r="N155" s="38">
        <v>37597000000000</v>
      </c>
      <c r="O155" s="38">
        <v>37476500000000</v>
      </c>
      <c r="P155" s="38">
        <v>37520200000000</v>
      </c>
      <c r="Q155" s="38">
        <v>37707200000000</v>
      </c>
      <c r="R155" s="38">
        <v>38042000000000</v>
      </c>
      <c r="S155" s="38">
        <v>38402500000000</v>
      </c>
      <c r="T155" s="38">
        <v>38722000000000</v>
      </c>
      <c r="U155" s="38">
        <v>39076700000000</v>
      </c>
      <c r="V155" s="38">
        <v>39521100000000</v>
      </c>
      <c r="W155" s="38">
        <v>39839800000000</v>
      </c>
      <c r="X155" s="38">
        <v>40099400000000</v>
      </c>
      <c r="Y155" s="38">
        <v>40355600000000</v>
      </c>
      <c r="Z155" s="38">
        <v>40680800000000</v>
      </c>
      <c r="AA155" s="38">
        <v>40983900000000</v>
      </c>
      <c r="AB155" s="38">
        <v>41293100000000</v>
      </c>
      <c r="AC155" s="38">
        <v>41549500000000</v>
      </c>
      <c r="AD155" s="38">
        <v>41725200000000</v>
      </c>
      <c r="AE155" s="38">
        <v>42095300000000</v>
      </c>
    </row>
    <row r="156" spans="1:31" x14ac:dyDescent="0.25">
      <c r="A156" t="s">
        <v>324</v>
      </c>
      <c r="B156" s="38">
        <v>0</v>
      </c>
      <c r="C156" s="38">
        <v>0</v>
      </c>
      <c r="D156" s="38">
        <v>0</v>
      </c>
      <c r="E156" s="38">
        <v>0</v>
      </c>
      <c r="F156" s="38">
        <v>0</v>
      </c>
      <c r="G156" s="38">
        <v>0</v>
      </c>
      <c r="H156" s="38">
        <v>0</v>
      </c>
      <c r="I156" s="38">
        <v>0</v>
      </c>
      <c r="J156" s="38">
        <v>0</v>
      </c>
      <c r="K156" s="38">
        <v>0</v>
      </c>
      <c r="L156" s="38">
        <v>0</v>
      </c>
      <c r="M156" s="38">
        <v>0</v>
      </c>
      <c r="N156" s="38">
        <v>0</v>
      </c>
      <c r="O156" s="38">
        <v>0</v>
      </c>
      <c r="P156" s="38">
        <v>0</v>
      </c>
      <c r="Q156" s="38">
        <v>0</v>
      </c>
      <c r="R156" s="38">
        <v>0</v>
      </c>
      <c r="S156" s="38">
        <v>0</v>
      </c>
      <c r="T156" s="38">
        <v>0</v>
      </c>
      <c r="U156" s="38">
        <v>0</v>
      </c>
      <c r="V156" s="38">
        <v>0</v>
      </c>
      <c r="W156" s="38">
        <v>0</v>
      </c>
      <c r="X156" s="38">
        <v>0</v>
      </c>
      <c r="Y156" s="38">
        <v>0</v>
      </c>
      <c r="Z156" s="38">
        <v>0</v>
      </c>
      <c r="AA156" s="38">
        <v>0</v>
      </c>
      <c r="AB156" s="38">
        <v>0</v>
      </c>
      <c r="AC156" s="38">
        <v>0</v>
      </c>
      <c r="AD156" s="38">
        <v>0</v>
      </c>
      <c r="AE156" s="38">
        <v>0</v>
      </c>
    </row>
    <row r="157" spans="1:31" x14ac:dyDescent="0.25">
      <c r="A157" t="s">
        <v>325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</row>
    <row r="158" spans="1:31" x14ac:dyDescent="0.25">
      <c r="A158" t="s">
        <v>326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">
        <v>327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">
        <v>328</v>
      </c>
      <c r="B160" s="38">
        <v>0</v>
      </c>
      <c r="C160" s="38">
        <v>0</v>
      </c>
      <c r="D160" s="38">
        <v>0</v>
      </c>
      <c r="E160" s="38">
        <v>0</v>
      </c>
      <c r="F160" s="38">
        <v>0</v>
      </c>
      <c r="G160" s="38">
        <v>0</v>
      </c>
      <c r="H160" s="38">
        <v>0</v>
      </c>
      <c r="I160" s="38">
        <v>0</v>
      </c>
      <c r="J160" s="38">
        <v>0</v>
      </c>
      <c r="K160" s="38">
        <v>0</v>
      </c>
      <c r="L160" s="38">
        <v>0</v>
      </c>
      <c r="M160" s="38">
        <v>0</v>
      </c>
      <c r="N160" s="38">
        <v>0</v>
      </c>
      <c r="O160" s="38">
        <v>0</v>
      </c>
      <c r="P160" s="38">
        <v>0</v>
      </c>
      <c r="Q160" s="38">
        <v>0</v>
      </c>
      <c r="R160" s="38">
        <v>0</v>
      </c>
      <c r="S160" s="38">
        <v>0</v>
      </c>
      <c r="T160" s="38">
        <v>0</v>
      </c>
      <c r="U160" s="38">
        <v>0</v>
      </c>
      <c r="V160" s="38">
        <v>0</v>
      </c>
      <c r="W160" s="38">
        <v>0</v>
      </c>
      <c r="X160" s="38">
        <v>0</v>
      </c>
      <c r="Y160" s="38">
        <v>0</v>
      </c>
      <c r="Z160" s="38">
        <v>0</v>
      </c>
      <c r="AA160" s="38">
        <v>0</v>
      </c>
      <c r="AB160" s="38">
        <v>0</v>
      </c>
      <c r="AC160" s="38">
        <v>0</v>
      </c>
      <c r="AD160" s="38">
        <v>0</v>
      </c>
      <c r="AE160" s="38">
        <v>0</v>
      </c>
    </row>
    <row r="161" spans="1:31" x14ac:dyDescent="0.25">
      <c r="A161" t="s">
        <v>329</v>
      </c>
      <c r="B161" s="38">
        <v>0</v>
      </c>
      <c r="C161" s="38">
        <v>0</v>
      </c>
      <c r="D161" s="38">
        <v>0</v>
      </c>
      <c r="E161" s="38">
        <v>0</v>
      </c>
      <c r="F161" s="38">
        <v>0</v>
      </c>
      <c r="G161" s="38">
        <v>0</v>
      </c>
      <c r="H161" s="38">
        <v>0</v>
      </c>
      <c r="I161" s="38">
        <v>0</v>
      </c>
      <c r="J161" s="38">
        <v>0</v>
      </c>
      <c r="K161" s="38">
        <v>0</v>
      </c>
      <c r="L161" s="38">
        <v>0</v>
      </c>
      <c r="M161" s="38">
        <v>0</v>
      </c>
      <c r="N161" s="38">
        <v>0</v>
      </c>
      <c r="O161" s="38">
        <v>0</v>
      </c>
      <c r="P161" s="38">
        <v>0</v>
      </c>
      <c r="Q161" s="38">
        <v>0</v>
      </c>
      <c r="R161" s="38">
        <v>0</v>
      </c>
      <c r="S161" s="38">
        <v>0</v>
      </c>
      <c r="T161" s="38">
        <v>0</v>
      </c>
      <c r="U161" s="38">
        <v>0</v>
      </c>
      <c r="V161" s="38">
        <v>0</v>
      </c>
      <c r="W161" s="38">
        <v>0</v>
      </c>
      <c r="X161" s="38">
        <v>0</v>
      </c>
      <c r="Y161" s="38">
        <v>0</v>
      </c>
      <c r="Z161" s="38">
        <v>0</v>
      </c>
      <c r="AA161" s="38">
        <v>0</v>
      </c>
      <c r="AB161" s="38">
        <v>0</v>
      </c>
      <c r="AC161" s="38">
        <v>0</v>
      </c>
      <c r="AD161" s="38">
        <v>0</v>
      </c>
      <c r="AE161" s="38">
        <v>0</v>
      </c>
    </row>
    <row r="162" spans="1:31" x14ac:dyDescent="0.25">
      <c r="A162" t="s">
        <v>330</v>
      </c>
      <c r="B162" s="38">
        <v>0</v>
      </c>
      <c r="C162" s="38">
        <v>0</v>
      </c>
      <c r="D162" s="38">
        <v>0</v>
      </c>
      <c r="E162" s="38">
        <v>0</v>
      </c>
      <c r="F162" s="38">
        <v>0</v>
      </c>
      <c r="G162" s="38">
        <v>0</v>
      </c>
      <c r="H162" s="38">
        <v>0</v>
      </c>
      <c r="I162" s="38">
        <v>0</v>
      </c>
      <c r="J162" s="38">
        <v>0</v>
      </c>
      <c r="K162" s="38">
        <v>0</v>
      </c>
      <c r="L162" s="38">
        <v>0</v>
      </c>
      <c r="M162" s="38">
        <v>0</v>
      </c>
      <c r="N162" s="38">
        <v>0</v>
      </c>
      <c r="O162" s="38">
        <v>0</v>
      </c>
      <c r="P162" s="38">
        <v>0</v>
      </c>
      <c r="Q162" s="38">
        <v>0</v>
      </c>
      <c r="R162" s="38">
        <v>0</v>
      </c>
      <c r="S162" s="38">
        <v>0</v>
      </c>
      <c r="T162" s="38">
        <v>0</v>
      </c>
      <c r="U162" s="38">
        <v>0</v>
      </c>
      <c r="V162" s="38">
        <v>0</v>
      </c>
      <c r="W162" s="38">
        <v>0</v>
      </c>
      <c r="X162" s="38">
        <v>0</v>
      </c>
      <c r="Y162" s="38">
        <v>0</v>
      </c>
      <c r="Z162" s="38">
        <v>0</v>
      </c>
      <c r="AA162" s="38">
        <v>0</v>
      </c>
      <c r="AB162" s="38">
        <v>0</v>
      </c>
      <c r="AC162" s="38">
        <v>0</v>
      </c>
      <c r="AD162" s="38">
        <v>0</v>
      </c>
      <c r="AE162" s="38">
        <v>0</v>
      </c>
    </row>
    <row r="163" spans="1:31" x14ac:dyDescent="0.25">
      <c r="A163" t="s">
        <v>331</v>
      </c>
      <c r="B163" s="38">
        <v>0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</v>
      </c>
      <c r="V163" s="38">
        <v>0</v>
      </c>
      <c r="W163" s="38">
        <v>0</v>
      </c>
      <c r="X163" s="38">
        <v>0</v>
      </c>
      <c r="Y163" s="38">
        <v>0</v>
      </c>
      <c r="Z163" s="38">
        <v>0</v>
      </c>
      <c r="AA163" s="38">
        <v>0</v>
      </c>
      <c r="AB163" s="38">
        <v>0</v>
      </c>
      <c r="AC163" s="38">
        <v>0</v>
      </c>
      <c r="AD163" s="38">
        <v>0</v>
      </c>
      <c r="AE163" s="38">
        <v>0</v>
      </c>
    </row>
    <row r="164" spans="1:31" x14ac:dyDescent="0.25">
      <c r="A164" t="s">
        <v>332</v>
      </c>
      <c r="B164" s="38">
        <v>0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</row>
    <row r="165" spans="1:31" x14ac:dyDescent="0.25">
      <c r="A165" t="s">
        <v>333</v>
      </c>
      <c r="B165" s="38">
        <v>0</v>
      </c>
      <c r="C165" s="38">
        <v>0</v>
      </c>
      <c r="D165" s="38">
        <v>0</v>
      </c>
      <c r="E165" s="38">
        <v>0</v>
      </c>
      <c r="F165" s="38">
        <v>0</v>
      </c>
      <c r="G165" s="38">
        <v>0</v>
      </c>
      <c r="H165" s="38">
        <v>0</v>
      </c>
      <c r="I165" s="38">
        <v>0</v>
      </c>
      <c r="J165" s="38">
        <v>0</v>
      </c>
      <c r="K165" s="38">
        <v>0</v>
      </c>
      <c r="L165" s="38">
        <v>0</v>
      </c>
      <c r="M165" s="38">
        <v>0</v>
      </c>
      <c r="N165" s="38">
        <v>0</v>
      </c>
      <c r="O165" s="38">
        <v>0</v>
      </c>
      <c r="P165" s="38">
        <v>0</v>
      </c>
      <c r="Q165" s="38">
        <v>0</v>
      </c>
      <c r="R165" s="38">
        <v>0</v>
      </c>
      <c r="S165" s="38">
        <v>0</v>
      </c>
      <c r="T165" s="38">
        <v>0</v>
      </c>
      <c r="U165" s="38">
        <v>0</v>
      </c>
      <c r="V165" s="38">
        <v>0</v>
      </c>
      <c r="W165" s="38">
        <v>0</v>
      </c>
      <c r="X165" s="38">
        <v>0</v>
      </c>
      <c r="Y165" s="38">
        <v>0</v>
      </c>
      <c r="Z165" s="38">
        <v>0</v>
      </c>
      <c r="AA165" s="38">
        <v>0</v>
      </c>
      <c r="AB165" s="38">
        <v>0</v>
      </c>
      <c r="AC165" s="38">
        <v>0</v>
      </c>
      <c r="AD165" s="38">
        <v>0</v>
      </c>
      <c r="AE165" s="38">
        <v>0</v>
      </c>
    </row>
    <row r="166" spans="1:31" x14ac:dyDescent="0.25">
      <c r="A166" t="s">
        <v>334</v>
      </c>
      <c r="B166" s="38">
        <v>0</v>
      </c>
      <c r="C166" s="38">
        <v>0</v>
      </c>
      <c r="D166" s="38">
        <v>0</v>
      </c>
      <c r="E166" s="38">
        <v>0</v>
      </c>
      <c r="F166" s="38">
        <v>0</v>
      </c>
      <c r="G166" s="38">
        <v>0</v>
      </c>
      <c r="H166" s="38">
        <v>0</v>
      </c>
      <c r="I166" s="38">
        <v>0</v>
      </c>
      <c r="J166" s="38">
        <v>0</v>
      </c>
      <c r="K166" s="38">
        <v>0</v>
      </c>
      <c r="L166" s="38">
        <v>0</v>
      </c>
      <c r="M166" s="38">
        <v>0</v>
      </c>
      <c r="N166" s="38">
        <v>0</v>
      </c>
      <c r="O166" s="38">
        <v>0</v>
      </c>
      <c r="P166" s="38">
        <v>0</v>
      </c>
      <c r="Q166" s="38">
        <v>0</v>
      </c>
      <c r="R166" s="38">
        <v>0</v>
      </c>
      <c r="S166" s="38">
        <v>0</v>
      </c>
      <c r="T166" s="38">
        <v>0</v>
      </c>
      <c r="U166" s="38">
        <v>0</v>
      </c>
      <c r="V166" s="38">
        <v>0</v>
      </c>
      <c r="W166" s="38">
        <v>0</v>
      </c>
      <c r="X166" s="38">
        <v>0</v>
      </c>
      <c r="Y166" s="38">
        <v>0</v>
      </c>
      <c r="Z166" s="38">
        <v>0</v>
      </c>
      <c r="AA166" s="38">
        <v>0</v>
      </c>
      <c r="AB166" s="38">
        <v>0</v>
      </c>
      <c r="AC166" s="38">
        <v>0</v>
      </c>
      <c r="AD166" s="38">
        <v>0</v>
      </c>
      <c r="AE166" s="38">
        <v>0</v>
      </c>
    </row>
    <row r="167" spans="1:31" x14ac:dyDescent="0.25">
      <c r="A167" t="s">
        <v>335</v>
      </c>
      <c r="B167" s="38">
        <v>0</v>
      </c>
      <c r="C167" s="38">
        <v>0</v>
      </c>
      <c r="D167" s="38">
        <v>0</v>
      </c>
      <c r="E167" s="38">
        <v>0</v>
      </c>
      <c r="F167" s="38">
        <v>0</v>
      </c>
      <c r="G167" s="38">
        <v>0</v>
      </c>
      <c r="H167" s="38">
        <v>0</v>
      </c>
      <c r="I167" s="38">
        <v>0</v>
      </c>
      <c r="J167" s="38">
        <v>0</v>
      </c>
      <c r="K167" s="38">
        <v>0</v>
      </c>
      <c r="L167" s="38">
        <v>0</v>
      </c>
      <c r="M167" s="38">
        <v>0</v>
      </c>
      <c r="N167" s="38">
        <v>0</v>
      </c>
      <c r="O167" s="38">
        <v>0</v>
      </c>
      <c r="P167" s="38">
        <v>0</v>
      </c>
      <c r="Q167" s="38">
        <v>0</v>
      </c>
      <c r="R167" s="38">
        <v>0</v>
      </c>
      <c r="S167" s="38">
        <v>0</v>
      </c>
      <c r="T167" s="38">
        <v>0</v>
      </c>
      <c r="U167" s="38">
        <v>0</v>
      </c>
      <c r="V167" s="38">
        <v>0</v>
      </c>
      <c r="W167" s="38">
        <v>0</v>
      </c>
      <c r="X167" s="38">
        <v>0</v>
      </c>
      <c r="Y167" s="38">
        <v>0</v>
      </c>
      <c r="Z167" s="38">
        <v>0</v>
      </c>
      <c r="AA167" s="38">
        <v>0</v>
      </c>
      <c r="AB167" s="38">
        <v>0</v>
      </c>
      <c r="AC167" s="38">
        <v>0</v>
      </c>
      <c r="AD167" s="38">
        <v>0</v>
      </c>
      <c r="AE167" s="38">
        <v>0</v>
      </c>
    </row>
    <row r="168" spans="1:31" x14ac:dyDescent="0.25">
      <c r="A168" t="s">
        <v>336</v>
      </c>
      <c r="B168" s="38">
        <v>0</v>
      </c>
      <c r="C168" s="38">
        <v>0</v>
      </c>
      <c r="D168" s="38">
        <v>0</v>
      </c>
      <c r="E168" s="38">
        <v>0</v>
      </c>
      <c r="F168" s="38">
        <v>0</v>
      </c>
      <c r="G168" s="38">
        <v>0</v>
      </c>
      <c r="H168" s="38">
        <v>0</v>
      </c>
      <c r="I168" s="38">
        <v>0</v>
      </c>
      <c r="J168" s="38">
        <v>0</v>
      </c>
      <c r="K168" s="38">
        <v>0</v>
      </c>
      <c r="L168" s="38">
        <v>0</v>
      </c>
      <c r="M168" s="38">
        <v>0</v>
      </c>
      <c r="N168" s="38">
        <v>0</v>
      </c>
      <c r="O168" s="38">
        <v>0</v>
      </c>
      <c r="P168" s="38">
        <v>0</v>
      </c>
      <c r="Q168" s="38">
        <v>0</v>
      </c>
      <c r="R168" s="38">
        <v>0</v>
      </c>
      <c r="S168" s="38">
        <v>0</v>
      </c>
      <c r="T168" s="38">
        <v>0</v>
      </c>
      <c r="U168" s="38">
        <v>0</v>
      </c>
      <c r="V168" s="38">
        <v>0</v>
      </c>
      <c r="W168" s="38">
        <v>0</v>
      </c>
      <c r="X168" s="38">
        <v>0</v>
      </c>
      <c r="Y168" s="38">
        <v>0</v>
      </c>
      <c r="Z168" s="38">
        <v>0</v>
      </c>
      <c r="AA168" s="38">
        <v>0</v>
      </c>
      <c r="AB168" s="38">
        <v>0</v>
      </c>
      <c r="AC168" s="38">
        <v>0</v>
      </c>
      <c r="AD168" s="38">
        <v>0</v>
      </c>
      <c r="AE168" s="38">
        <v>0</v>
      </c>
    </row>
    <row r="169" spans="1:31" x14ac:dyDescent="0.25">
      <c r="A169" t="s">
        <v>337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">
        <v>338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">
        <v>339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">
        <v>340</v>
      </c>
      <c r="B172" s="38">
        <v>0</v>
      </c>
      <c r="C172" s="38">
        <v>0</v>
      </c>
      <c r="D172" s="38">
        <v>0</v>
      </c>
      <c r="E172" s="38">
        <v>0</v>
      </c>
      <c r="F172" s="38">
        <v>0</v>
      </c>
      <c r="G172" s="38">
        <v>0</v>
      </c>
      <c r="H172" s="38">
        <v>0</v>
      </c>
      <c r="I172" s="38">
        <v>0</v>
      </c>
      <c r="J172" s="38">
        <v>0</v>
      </c>
      <c r="K172" s="38">
        <v>0</v>
      </c>
      <c r="L172" s="38">
        <v>0</v>
      </c>
      <c r="M172" s="38">
        <v>0</v>
      </c>
      <c r="N172" s="38">
        <v>0</v>
      </c>
      <c r="O172" s="38">
        <v>0</v>
      </c>
      <c r="P172" s="38">
        <v>0</v>
      </c>
      <c r="Q172" s="38">
        <v>0</v>
      </c>
      <c r="R172" s="38">
        <v>0</v>
      </c>
      <c r="S172" s="38">
        <v>0</v>
      </c>
      <c r="T172" s="38">
        <v>0</v>
      </c>
      <c r="U172" s="38">
        <v>0</v>
      </c>
      <c r="V172" s="38">
        <v>0</v>
      </c>
      <c r="W172" s="38">
        <v>0</v>
      </c>
      <c r="X172" s="38">
        <v>0</v>
      </c>
      <c r="Y172" s="38">
        <v>0</v>
      </c>
      <c r="Z172" s="38">
        <v>0</v>
      </c>
      <c r="AA172" s="38">
        <v>0</v>
      </c>
      <c r="AB172" s="38">
        <v>0</v>
      </c>
      <c r="AC172" s="38">
        <v>0</v>
      </c>
      <c r="AD172" s="38">
        <v>0</v>
      </c>
      <c r="AE172" s="38">
        <v>0</v>
      </c>
    </row>
    <row r="173" spans="1:31" x14ac:dyDescent="0.25">
      <c r="A173" t="s">
        <v>341</v>
      </c>
      <c r="B173" s="38">
        <v>0</v>
      </c>
      <c r="C173" s="38">
        <v>0</v>
      </c>
      <c r="D173" s="38">
        <v>0</v>
      </c>
      <c r="E173" s="38">
        <v>0</v>
      </c>
      <c r="F173" s="38">
        <v>0</v>
      </c>
      <c r="G173" s="38">
        <v>0</v>
      </c>
      <c r="H173" s="38">
        <v>0</v>
      </c>
      <c r="I173" s="38">
        <v>0</v>
      </c>
      <c r="J173" s="38">
        <v>0</v>
      </c>
      <c r="K173" s="38">
        <v>0</v>
      </c>
      <c r="L173" s="38">
        <v>0</v>
      </c>
      <c r="M173" s="38">
        <v>0</v>
      </c>
      <c r="N173" s="38">
        <v>0</v>
      </c>
      <c r="O173" s="38">
        <v>0</v>
      </c>
      <c r="P173" s="38">
        <v>0</v>
      </c>
      <c r="Q173" s="38">
        <v>0</v>
      </c>
      <c r="R173" s="38">
        <v>0</v>
      </c>
      <c r="S173" s="38">
        <v>0</v>
      </c>
      <c r="T173" s="38">
        <v>0</v>
      </c>
      <c r="U173" s="38">
        <v>0</v>
      </c>
      <c r="V173" s="38">
        <v>0</v>
      </c>
      <c r="W173" s="38">
        <v>0</v>
      </c>
      <c r="X173" s="38">
        <v>0</v>
      </c>
      <c r="Y173" s="38">
        <v>0</v>
      </c>
      <c r="Z173" s="38">
        <v>0</v>
      </c>
      <c r="AA173" s="38">
        <v>0</v>
      </c>
      <c r="AB173" s="38">
        <v>0</v>
      </c>
      <c r="AC173" s="38">
        <v>0</v>
      </c>
      <c r="AD173" s="38">
        <v>0</v>
      </c>
      <c r="AE173" s="38">
        <v>0</v>
      </c>
    </row>
    <row r="174" spans="1:31" x14ac:dyDescent="0.25">
      <c r="A174" t="s">
        <v>342</v>
      </c>
      <c r="B174" s="38">
        <v>0</v>
      </c>
      <c r="C174" s="38">
        <v>0</v>
      </c>
      <c r="D174" s="38">
        <v>0</v>
      </c>
      <c r="E174" s="38">
        <v>0</v>
      </c>
      <c r="F174" s="38">
        <v>0</v>
      </c>
      <c r="G174" s="38">
        <v>0</v>
      </c>
      <c r="H174" s="38">
        <v>0</v>
      </c>
      <c r="I174" s="38">
        <v>0</v>
      </c>
      <c r="J174" s="38">
        <v>0</v>
      </c>
      <c r="K174" s="38">
        <v>0</v>
      </c>
      <c r="L174" s="38">
        <v>0</v>
      </c>
      <c r="M174" s="38">
        <v>0</v>
      </c>
      <c r="N174" s="38">
        <v>0</v>
      </c>
      <c r="O174" s="38">
        <v>0</v>
      </c>
      <c r="P174" s="38">
        <v>0</v>
      </c>
      <c r="Q174" s="38">
        <v>0</v>
      </c>
      <c r="R174" s="38">
        <v>0</v>
      </c>
      <c r="S174" s="38">
        <v>0</v>
      </c>
      <c r="T174" s="38">
        <v>0</v>
      </c>
      <c r="U174" s="38">
        <v>0</v>
      </c>
      <c r="V174" s="38">
        <v>0</v>
      </c>
      <c r="W174" s="38">
        <v>0</v>
      </c>
      <c r="X174" s="38">
        <v>0</v>
      </c>
      <c r="Y174" s="38">
        <v>0</v>
      </c>
      <c r="Z174" s="38">
        <v>0</v>
      </c>
      <c r="AA174" s="38">
        <v>0</v>
      </c>
      <c r="AB174" s="38">
        <v>0</v>
      </c>
      <c r="AC174" s="38">
        <v>0</v>
      </c>
      <c r="AD174" s="38">
        <v>0</v>
      </c>
      <c r="AE174" s="38">
        <v>0</v>
      </c>
    </row>
    <row r="175" spans="1:31" x14ac:dyDescent="0.25">
      <c r="A175" t="s">
        <v>343</v>
      </c>
      <c r="B175" s="38">
        <v>0</v>
      </c>
      <c r="C175" s="38">
        <v>0</v>
      </c>
      <c r="D175" s="38">
        <v>0</v>
      </c>
      <c r="E175" s="38">
        <v>0</v>
      </c>
      <c r="F175" s="38">
        <v>0</v>
      </c>
      <c r="G175" s="38">
        <v>0</v>
      </c>
      <c r="H175" s="38">
        <v>0</v>
      </c>
      <c r="I175" s="38">
        <v>0</v>
      </c>
      <c r="J175" s="38">
        <v>0</v>
      </c>
      <c r="K175" s="38">
        <v>0</v>
      </c>
      <c r="L175" s="38">
        <v>0</v>
      </c>
      <c r="M175" s="38">
        <v>0</v>
      </c>
      <c r="N175" s="38">
        <v>0</v>
      </c>
      <c r="O175" s="38">
        <v>0</v>
      </c>
      <c r="P175" s="38">
        <v>0</v>
      </c>
      <c r="Q175" s="38">
        <v>0</v>
      </c>
      <c r="R175" s="38">
        <v>0</v>
      </c>
      <c r="S175" s="38">
        <v>0</v>
      </c>
      <c r="T175" s="38">
        <v>0</v>
      </c>
      <c r="U175" s="38">
        <v>0</v>
      </c>
      <c r="V175" s="38">
        <v>0</v>
      </c>
      <c r="W175" s="38">
        <v>0</v>
      </c>
      <c r="X175" s="38">
        <v>0</v>
      </c>
      <c r="Y175" s="38">
        <v>0</v>
      </c>
      <c r="Z175" s="38">
        <v>0</v>
      </c>
      <c r="AA175" s="38">
        <v>0</v>
      </c>
      <c r="AB175" s="38">
        <v>0</v>
      </c>
      <c r="AC175" s="38">
        <v>0</v>
      </c>
      <c r="AD175" s="38">
        <v>0</v>
      </c>
      <c r="AE175" s="38">
        <v>0</v>
      </c>
    </row>
    <row r="176" spans="1:31" x14ac:dyDescent="0.25">
      <c r="A176" t="s">
        <v>344</v>
      </c>
      <c r="B176" s="38">
        <v>0</v>
      </c>
      <c r="C176" s="38">
        <v>0</v>
      </c>
      <c r="D176" s="38">
        <v>0</v>
      </c>
      <c r="E176" s="38">
        <v>0</v>
      </c>
      <c r="F176" s="38">
        <v>0</v>
      </c>
      <c r="G176" s="38">
        <v>0</v>
      </c>
      <c r="H176" s="38">
        <v>0</v>
      </c>
      <c r="I176" s="38">
        <v>0</v>
      </c>
      <c r="J176" s="38">
        <v>0</v>
      </c>
      <c r="K176" s="38">
        <v>0</v>
      </c>
      <c r="L176" s="38">
        <v>0</v>
      </c>
      <c r="M176" s="38">
        <v>0</v>
      </c>
      <c r="N176" s="38">
        <v>0</v>
      </c>
      <c r="O176" s="38">
        <v>0</v>
      </c>
      <c r="P176" s="38">
        <v>0</v>
      </c>
      <c r="Q176" s="38">
        <v>0</v>
      </c>
      <c r="R176" s="38">
        <v>0</v>
      </c>
      <c r="S176" s="38">
        <v>0</v>
      </c>
      <c r="T176" s="38">
        <v>0</v>
      </c>
      <c r="U176" s="38">
        <v>0</v>
      </c>
      <c r="V176" s="38">
        <v>0</v>
      </c>
      <c r="W176" s="38">
        <v>0</v>
      </c>
      <c r="X176" s="38">
        <v>0</v>
      </c>
      <c r="Y176" s="38">
        <v>0</v>
      </c>
      <c r="Z176" s="38">
        <v>0</v>
      </c>
      <c r="AA176" s="38">
        <v>0</v>
      </c>
      <c r="AB176" s="38">
        <v>0</v>
      </c>
      <c r="AC176" s="38">
        <v>0</v>
      </c>
      <c r="AD176" s="38">
        <v>0</v>
      </c>
      <c r="AE176" s="38">
        <v>0</v>
      </c>
    </row>
    <row r="177" spans="1:31" x14ac:dyDescent="0.25">
      <c r="A177" t="s">
        <v>345</v>
      </c>
      <c r="B177" s="38">
        <v>0</v>
      </c>
      <c r="C177" s="38">
        <v>0</v>
      </c>
      <c r="D177" s="38">
        <v>0</v>
      </c>
      <c r="E177" s="38">
        <v>0</v>
      </c>
      <c r="F177" s="38">
        <v>0</v>
      </c>
      <c r="G177" s="38">
        <v>0</v>
      </c>
      <c r="H177" s="38">
        <v>0</v>
      </c>
      <c r="I177" s="38">
        <v>0</v>
      </c>
      <c r="J177" s="38">
        <v>0</v>
      </c>
      <c r="K177" s="38">
        <v>0</v>
      </c>
      <c r="L177" s="38">
        <v>0</v>
      </c>
      <c r="M177" s="38">
        <v>0</v>
      </c>
      <c r="N177" s="38">
        <v>0</v>
      </c>
      <c r="O177" s="38">
        <v>0</v>
      </c>
      <c r="P177" s="38">
        <v>0</v>
      </c>
      <c r="Q177" s="38">
        <v>0</v>
      </c>
      <c r="R177" s="38">
        <v>0</v>
      </c>
      <c r="S177" s="38">
        <v>0</v>
      </c>
      <c r="T177" s="38">
        <v>0</v>
      </c>
      <c r="U177" s="38">
        <v>0</v>
      </c>
      <c r="V177" s="38">
        <v>0</v>
      </c>
      <c r="W177" s="38">
        <v>0</v>
      </c>
      <c r="X177" s="38">
        <v>0</v>
      </c>
      <c r="Y177" s="38">
        <v>0</v>
      </c>
      <c r="Z177" s="38">
        <v>0</v>
      </c>
      <c r="AA177" s="38">
        <v>0</v>
      </c>
      <c r="AB177" s="38">
        <v>0</v>
      </c>
      <c r="AC177" s="38">
        <v>0</v>
      </c>
      <c r="AD177" s="38">
        <v>0</v>
      </c>
      <c r="AE177" s="38">
        <v>0</v>
      </c>
    </row>
    <row r="178" spans="1:31" x14ac:dyDescent="0.25">
      <c r="A178" t="s">
        <v>346</v>
      </c>
      <c r="B178" s="38">
        <v>0</v>
      </c>
      <c r="C178" s="38">
        <v>0</v>
      </c>
      <c r="D178" s="38">
        <v>0</v>
      </c>
      <c r="E178" s="38">
        <v>0</v>
      </c>
      <c r="F178" s="38">
        <v>0</v>
      </c>
      <c r="G178" s="38">
        <v>0</v>
      </c>
      <c r="H178" s="38">
        <v>0</v>
      </c>
      <c r="I178" s="38">
        <v>0</v>
      </c>
      <c r="J178" s="38">
        <v>0</v>
      </c>
      <c r="K178" s="38">
        <v>0</v>
      </c>
      <c r="L178" s="38">
        <v>0</v>
      </c>
      <c r="M178" s="38">
        <v>0</v>
      </c>
      <c r="N178" s="38">
        <v>0</v>
      </c>
      <c r="O178" s="38">
        <v>0</v>
      </c>
      <c r="P178" s="38">
        <v>0</v>
      </c>
      <c r="Q178" s="38">
        <v>0</v>
      </c>
      <c r="R178" s="38">
        <v>0</v>
      </c>
      <c r="S178" s="38">
        <v>0</v>
      </c>
      <c r="T178" s="38">
        <v>0</v>
      </c>
      <c r="U178" s="38">
        <v>0</v>
      </c>
      <c r="V178" s="38">
        <v>0</v>
      </c>
      <c r="W178" s="38">
        <v>0</v>
      </c>
      <c r="X178" s="38">
        <v>0</v>
      </c>
      <c r="Y178" s="38">
        <v>0</v>
      </c>
      <c r="Z178" s="38">
        <v>0</v>
      </c>
      <c r="AA178" s="38">
        <v>0</v>
      </c>
      <c r="AB178" s="38">
        <v>0</v>
      </c>
      <c r="AC178" s="38">
        <v>0</v>
      </c>
      <c r="AD178" s="38">
        <v>0</v>
      </c>
      <c r="AE178" s="38">
        <v>0</v>
      </c>
    </row>
    <row r="179" spans="1:31" x14ac:dyDescent="0.25">
      <c r="A179" t="s">
        <v>347</v>
      </c>
      <c r="B179" s="38">
        <v>0</v>
      </c>
      <c r="C179" s="38">
        <v>0</v>
      </c>
      <c r="D179" s="38">
        <v>0</v>
      </c>
      <c r="E179" s="38">
        <v>0</v>
      </c>
      <c r="F179" s="38">
        <v>0</v>
      </c>
      <c r="G179" s="38">
        <v>0</v>
      </c>
      <c r="H179" s="38">
        <v>0</v>
      </c>
      <c r="I179" s="38">
        <v>0</v>
      </c>
      <c r="J179" s="38">
        <v>0</v>
      </c>
      <c r="K179" s="38">
        <v>0</v>
      </c>
      <c r="L179" s="38">
        <v>0</v>
      </c>
      <c r="M179" s="38">
        <v>0</v>
      </c>
      <c r="N179" s="38">
        <v>0</v>
      </c>
      <c r="O179" s="38">
        <v>0</v>
      </c>
      <c r="P179" s="38">
        <v>0</v>
      </c>
      <c r="Q179" s="38">
        <v>0</v>
      </c>
      <c r="R179" s="38">
        <v>0</v>
      </c>
      <c r="S179" s="38">
        <v>0</v>
      </c>
      <c r="T179" s="38">
        <v>0</v>
      </c>
      <c r="U179" s="38">
        <v>0</v>
      </c>
      <c r="V179" s="38">
        <v>0</v>
      </c>
      <c r="W179" s="38">
        <v>0</v>
      </c>
      <c r="X179" s="38">
        <v>0</v>
      </c>
      <c r="Y179" s="38">
        <v>0</v>
      </c>
      <c r="Z179" s="38">
        <v>0</v>
      </c>
      <c r="AA179" s="38">
        <v>0</v>
      </c>
      <c r="AB179" s="38">
        <v>0</v>
      </c>
      <c r="AC179" s="38">
        <v>0</v>
      </c>
      <c r="AD179" s="38">
        <v>0</v>
      </c>
      <c r="AE179" s="38">
        <v>0</v>
      </c>
    </row>
    <row r="180" spans="1:31" x14ac:dyDescent="0.25">
      <c r="A180" t="s">
        <v>348</v>
      </c>
      <c r="B180" s="38">
        <v>0</v>
      </c>
      <c r="C180" s="38">
        <v>0</v>
      </c>
      <c r="D180" s="38">
        <v>0</v>
      </c>
      <c r="E180" s="38">
        <v>0</v>
      </c>
      <c r="F180" s="38">
        <v>0</v>
      </c>
      <c r="G180" s="38">
        <v>0</v>
      </c>
      <c r="H180" s="38">
        <v>0</v>
      </c>
      <c r="I180" s="38">
        <v>0</v>
      </c>
      <c r="J180" s="38">
        <v>0</v>
      </c>
      <c r="K180" s="38">
        <v>0</v>
      </c>
      <c r="L180" s="38">
        <v>0</v>
      </c>
      <c r="M180" s="38">
        <v>0</v>
      </c>
      <c r="N180" s="38">
        <v>0</v>
      </c>
      <c r="O180" s="38">
        <v>0</v>
      </c>
      <c r="P180" s="38">
        <v>0</v>
      </c>
      <c r="Q180" s="38">
        <v>0</v>
      </c>
      <c r="R180" s="38">
        <v>0</v>
      </c>
      <c r="S180" s="38">
        <v>0</v>
      </c>
      <c r="T180" s="38">
        <v>0</v>
      </c>
      <c r="U180" s="38">
        <v>0</v>
      </c>
      <c r="V180" s="38">
        <v>0</v>
      </c>
      <c r="W180" s="38">
        <v>0</v>
      </c>
      <c r="X180" s="38">
        <v>0</v>
      </c>
      <c r="Y180" s="38">
        <v>0</v>
      </c>
      <c r="Z180" s="38">
        <v>0</v>
      </c>
      <c r="AA180" s="38">
        <v>0</v>
      </c>
      <c r="AB180" s="38">
        <v>0</v>
      </c>
      <c r="AC180" s="38">
        <v>0</v>
      </c>
      <c r="AD180" s="38">
        <v>0</v>
      </c>
      <c r="AE180" s="38">
        <v>0</v>
      </c>
    </row>
    <row r="181" spans="1:31" x14ac:dyDescent="0.25">
      <c r="A181" t="s">
        <v>349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">
        <v>350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">
        <v>351</v>
      </c>
      <c r="B183" s="38">
        <v>0</v>
      </c>
      <c r="C183" s="38">
        <v>0</v>
      </c>
      <c r="D183" s="38">
        <v>0</v>
      </c>
      <c r="E183" s="38">
        <v>0</v>
      </c>
      <c r="F183" s="38">
        <v>0</v>
      </c>
      <c r="G183" s="38">
        <v>0</v>
      </c>
      <c r="H183" s="38">
        <v>0</v>
      </c>
      <c r="I183" s="38">
        <v>0</v>
      </c>
      <c r="J183" s="38">
        <v>0</v>
      </c>
      <c r="K183" s="38">
        <v>0</v>
      </c>
      <c r="L183" s="38">
        <v>0</v>
      </c>
      <c r="M183" s="38">
        <v>0</v>
      </c>
      <c r="N183" s="38">
        <v>0</v>
      </c>
      <c r="O183" s="38">
        <v>0</v>
      </c>
      <c r="P183" s="38">
        <v>0</v>
      </c>
      <c r="Q183" s="38">
        <v>0</v>
      </c>
      <c r="R183" s="38">
        <v>0</v>
      </c>
      <c r="S183" s="38">
        <v>0</v>
      </c>
      <c r="T183" s="38">
        <v>0</v>
      </c>
      <c r="U183" s="38">
        <v>0</v>
      </c>
      <c r="V183" s="38">
        <v>0</v>
      </c>
      <c r="W183" s="38">
        <v>0</v>
      </c>
      <c r="X183" s="38">
        <v>0</v>
      </c>
      <c r="Y183" s="38">
        <v>0</v>
      </c>
      <c r="Z183" s="38">
        <v>0</v>
      </c>
      <c r="AA183" s="38">
        <v>0</v>
      </c>
      <c r="AB183" s="38">
        <v>0</v>
      </c>
      <c r="AC183" s="38">
        <v>0</v>
      </c>
      <c r="AD183" s="38">
        <v>0</v>
      </c>
      <c r="AE183" s="38">
        <v>0</v>
      </c>
    </row>
    <row r="184" spans="1:31" x14ac:dyDescent="0.25">
      <c r="A184" t="s">
        <v>352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">
        <v>353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">
        <v>354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355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">
        <v>356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">
        <v>357</v>
      </c>
      <c r="B189" s="38">
        <v>132097000000000</v>
      </c>
      <c r="C189" s="38">
        <v>130183000000000</v>
      </c>
      <c r="D189" s="38">
        <v>135405000000000</v>
      </c>
      <c r="E189" s="38">
        <v>135985000000000</v>
      </c>
      <c r="F189" s="38">
        <v>135416000000000</v>
      </c>
      <c r="G189" s="38">
        <v>136129000000000</v>
      </c>
      <c r="H189" s="38">
        <v>136256000000000</v>
      </c>
      <c r="I189" s="38">
        <v>137980000000000</v>
      </c>
      <c r="J189" s="38">
        <v>138077000000000</v>
      </c>
      <c r="K189" s="38">
        <v>138316000000000</v>
      </c>
      <c r="L189" s="38">
        <v>138096000000000</v>
      </c>
      <c r="M189" s="38">
        <v>138531000000000</v>
      </c>
      <c r="N189" s="38">
        <v>137885000000000</v>
      </c>
      <c r="O189" s="38">
        <v>139533000000000</v>
      </c>
      <c r="P189" s="38">
        <v>139684000000000</v>
      </c>
      <c r="Q189" s="38">
        <v>139534000000000</v>
      </c>
      <c r="R189" s="38">
        <v>140166000000000</v>
      </c>
      <c r="S189" s="38">
        <v>140246000000000</v>
      </c>
      <c r="T189" s="38">
        <v>141087000000000</v>
      </c>
      <c r="U189" s="38">
        <v>141442000000000</v>
      </c>
      <c r="V189" s="38">
        <v>142017000000000</v>
      </c>
      <c r="W189" s="38">
        <v>142489000000000</v>
      </c>
      <c r="X189" s="38">
        <v>142813000000000</v>
      </c>
      <c r="Y189" s="38">
        <v>143306000000000</v>
      </c>
      <c r="Z189" s="38">
        <v>143360000000000</v>
      </c>
      <c r="AA189" s="38">
        <v>142928000000000</v>
      </c>
      <c r="AB189" s="38">
        <v>142975000000000</v>
      </c>
      <c r="AC189" s="38">
        <v>142804000000000</v>
      </c>
      <c r="AD189" s="38">
        <v>142476000000000</v>
      </c>
      <c r="AE189" s="38">
        <v>141356000000000</v>
      </c>
    </row>
    <row r="190" spans="1:31" x14ac:dyDescent="0.25">
      <c r="A190" t="s">
        <v>358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">
        <v>359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</row>
    <row r="192" spans="1:31" x14ac:dyDescent="0.25">
      <c r="A192" t="s">
        <v>360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</row>
    <row r="193" spans="1:31" x14ac:dyDescent="0.25">
      <c r="A193" t="s">
        <v>361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</row>
    <row r="194" spans="1:31" x14ac:dyDescent="0.25">
      <c r="A194" t="s">
        <v>362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</row>
    <row r="195" spans="1:31" x14ac:dyDescent="0.25">
      <c r="A195" t="s">
        <v>363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</row>
    <row r="196" spans="1:31" x14ac:dyDescent="0.25">
      <c r="A196" t="s">
        <v>364</v>
      </c>
      <c r="B196" s="38">
        <v>0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</row>
    <row r="197" spans="1:31" x14ac:dyDescent="0.25">
      <c r="A197" t="s">
        <v>365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</row>
    <row r="198" spans="1:31" x14ac:dyDescent="0.25">
      <c r="A198" t="s">
        <v>366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">
        <v>367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</row>
    <row r="200" spans="1:31" x14ac:dyDescent="0.25">
      <c r="A200" t="s">
        <v>368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</row>
    <row r="201" spans="1:31" x14ac:dyDescent="0.25">
      <c r="A201" t="s">
        <v>369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370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</row>
    <row r="203" spans="1:31" x14ac:dyDescent="0.25">
      <c r="A203" t="s">
        <v>371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</row>
    <row r="204" spans="1:31" x14ac:dyDescent="0.25">
      <c r="A204" t="s">
        <v>372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">
        <v>373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</row>
    <row r="206" spans="1:31" x14ac:dyDescent="0.25">
      <c r="A206" t="s">
        <v>374</v>
      </c>
      <c r="B206" s="38">
        <v>25372500000</v>
      </c>
      <c r="C206" s="38">
        <v>3943680000</v>
      </c>
      <c r="D206" s="38">
        <v>3434020000</v>
      </c>
      <c r="E206" s="38">
        <v>3296900000</v>
      </c>
      <c r="F206" s="38">
        <v>3161310000</v>
      </c>
      <c r="G206" s="38">
        <v>3032400000</v>
      </c>
      <c r="H206" s="38">
        <v>2909410000</v>
      </c>
      <c r="I206" s="38">
        <v>2794840000</v>
      </c>
      <c r="J206" s="38">
        <v>2691740000</v>
      </c>
      <c r="K206" s="38">
        <v>2601090000</v>
      </c>
      <c r="L206" s="38">
        <v>2524350000</v>
      </c>
      <c r="M206" s="38">
        <v>2462420000</v>
      </c>
      <c r="N206" s="38">
        <v>2421150000</v>
      </c>
      <c r="O206" s="38">
        <v>2397010000</v>
      </c>
      <c r="P206" s="38">
        <v>2388580000</v>
      </c>
      <c r="Q206" s="38">
        <v>2389500000</v>
      </c>
      <c r="R206" s="38">
        <v>2390310000</v>
      </c>
      <c r="S206" s="38">
        <v>2391240000</v>
      </c>
      <c r="T206" s="38">
        <v>2391710000</v>
      </c>
      <c r="U206" s="38">
        <v>2392280000</v>
      </c>
      <c r="V206" s="38">
        <v>2393270000</v>
      </c>
      <c r="W206" s="38">
        <v>2393750000</v>
      </c>
      <c r="X206" s="38">
        <v>2394100000</v>
      </c>
      <c r="Y206" s="38">
        <v>2394890000</v>
      </c>
      <c r="Z206" s="38">
        <v>2395340000</v>
      </c>
      <c r="AA206" s="38">
        <v>2396010000</v>
      </c>
      <c r="AB206" s="38">
        <v>2396710000</v>
      </c>
      <c r="AC206" s="38">
        <v>2397090000</v>
      </c>
      <c r="AD206" s="38">
        <v>2397860000</v>
      </c>
      <c r="AE206" s="38">
        <v>2398450000</v>
      </c>
    </row>
    <row r="207" spans="1:31" x14ac:dyDescent="0.25">
      <c r="A207" t="s">
        <v>375</v>
      </c>
      <c r="B207" s="38">
        <v>0</v>
      </c>
      <c r="C207" s="38">
        <v>0</v>
      </c>
      <c r="D207" s="38">
        <v>0</v>
      </c>
      <c r="E207" s="38">
        <v>0</v>
      </c>
      <c r="F207" s="38">
        <v>0</v>
      </c>
      <c r="G207" s="38">
        <v>0</v>
      </c>
      <c r="H207" s="38">
        <v>0</v>
      </c>
      <c r="I207" s="38">
        <v>0</v>
      </c>
      <c r="J207" s="38">
        <v>0</v>
      </c>
      <c r="K207" s="38">
        <v>0</v>
      </c>
      <c r="L207" s="38">
        <v>0</v>
      </c>
      <c r="M207" s="38">
        <v>0</v>
      </c>
      <c r="N207" s="38">
        <v>0</v>
      </c>
      <c r="O207" s="38">
        <v>0</v>
      </c>
      <c r="P207" s="38">
        <v>0</v>
      </c>
      <c r="Q207" s="38">
        <v>0</v>
      </c>
      <c r="R207" s="38">
        <v>0</v>
      </c>
      <c r="S207" s="38">
        <v>0</v>
      </c>
      <c r="T207" s="38">
        <v>0</v>
      </c>
      <c r="U207" s="38">
        <v>0</v>
      </c>
      <c r="V207" s="38">
        <v>0</v>
      </c>
      <c r="W207" s="38">
        <v>0</v>
      </c>
      <c r="X207" s="38">
        <v>0</v>
      </c>
      <c r="Y207" s="38">
        <v>0</v>
      </c>
      <c r="Z207" s="38">
        <v>0</v>
      </c>
      <c r="AA207" s="38">
        <v>0</v>
      </c>
      <c r="AB207" s="38">
        <v>0</v>
      </c>
      <c r="AC207" s="38">
        <v>0</v>
      </c>
      <c r="AD207" s="38">
        <v>0</v>
      </c>
      <c r="AE207" s="38">
        <v>0</v>
      </c>
    </row>
    <row r="208" spans="1:31" x14ac:dyDescent="0.25">
      <c r="A208" t="s">
        <v>376</v>
      </c>
      <c r="B208" s="38">
        <v>531911000000</v>
      </c>
      <c r="C208" s="38">
        <v>601275000000</v>
      </c>
      <c r="D208" s="38">
        <v>507298000000</v>
      </c>
      <c r="E208" s="38">
        <v>470747000000</v>
      </c>
      <c r="F208" s="38">
        <v>448587000000</v>
      </c>
      <c r="G208" s="38">
        <v>434815000000</v>
      </c>
      <c r="H208" s="38">
        <v>416998000000</v>
      </c>
      <c r="I208" s="38">
        <v>402880000000</v>
      </c>
      <c r="J208" s="38">
        <v>386617000000</v>
      </c>
      <c r="K208" s="38">
        <v>373209000000</v>
      </c>
      <c r="L208" s="38">
        <v>359005000000</v>
      </c>
      <c r="M208" s="38">
        <v>352210000000</v>
      </c>
      <c r="N208" s="38">
        <v>348684000000</v>
      </c>
      <c r="O208" s="38">
        <v>342880000000</v>
      </c>
      <c r="P208" s="38">
        <v>339322000000</v>
      </c>
      <c r="Q208" s="38">
        <v>335331000000</v>
      </c>
      <c r="R208" s="38">
        <v>334645000000</v>
      </c>
      <c r="S208" s="38">
        <v>332374000000</v>
      </c>
      <c r="T208" s="38">
        <v>328746000000</v>
      </c>
      <c r="U208" s="38">
        <v>323385000000</v>
      </c>
      <c r="V208" s="38">
        <v>321673000000</v>
      </c>
      <c r="W208" s="38">
        <v>320346000000</v>
      </c>
      <c r="X208" s="38">
        <v>320995000000</v>
      </c>
      <c r="Y208" s="38">
        <v>321585000000</v>
      </c>
      <c r="Z208" s="38">
        <v>320568000000</v>
      </c>
      <c r="AA208" s="38">
        <v>320369000000</v>
      </c>
      <c r="AB208" s="38">
        <v>319200000000</v>
      </c>
      <c r="AC208" s="38">
        <v>319582000000</v>
      </c>
      <c r="AD208" s="38">
        <v>320304000000</v>
      </c>
      <c r="AE208" s="38">
        <v>320869000000</v>
      </c>
    </row>
    <row r="209" spans="1:31" x14ac:dyDescent="0.25">
      <c r="A209" t="s">
        <v>377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</row>
    <row r="210" spans="1:31" x14ac:dyDescent="0.25">
      <c r="A210" t="s">
        <v>378</v>
      </c>
      <c r="B210" s="38">
        <v>20689500000</v>
      </c>
      <c r="C210" s="38">
        <v>54003900000</v>
      </c>
      <c r="D210" s="38">
        <v>44691000000</v>
      </c>
      <c r="E210" s="38">
        <v>42756900000</v>
      </c>
      <c r="F210" s="38">
        <v>40985100000</v>
      </c>
      <c r="G210" s="38">
        <v>39127400000</v>
      </c>
      <c r="H210" s="38">
        <v>37043500000</v>
      </c>
      <c r="I210" s="38">
        <v>35092800000</v>
      </c>
      <c r="J210" s="38">
        <v>33328300000</v>
      </c>
      <c r="K210" s="38">
        <v>31754800000</v>
      </c>
      <c r="L210" s="38">
        <v>30369300000</v>
      </c>
      <c r="M210" s="38">
        <v>29194100000</v>
      </c>
      <c r="N210" s="38">
        <v>28286600000</v>
      </c>
      <c r="O210" s="38">
        <v>27575700000</v>
      </c>
      <c r="P210" s="38">
        <v>27071600000</v>
      </c>
      <c r="Q210" s="38">
        <v>26668400000</v>
      </c>
      <c r="R210" s="38">
        <v>26267800000</v>
      </c>
      <c r="S210" s="38">
        <v>25868200000</v>
      </c>
      <c r="T210" s="38">
        <v>25475900000</v>
      </c>
      <c r="U210" s="38">
        <v>25080200000</v>
      </c>
      <c r="V210" s="38">
        <v>24689100000</v>
      </c>
      <c r="W210" s="38">
        <v>24305500000</v>
      </c>
      <c r="X210" s="38">
        <v>23929900000</v>
      </c>
      <c r="Y210" s="38">
        <v>23563900000</v>
      </c>
      <c r="Z210" s="38">
        <v>23196700000</v>
      </c>
      <c r="AA210" s="38">
        <v>22838200000</v>
      </c>
      <c r="AB210" s="38">
        <v>22490400000</v>
      </c>
      <c r="AC210" s="38">
        <v>22143000000</v>
      </c>
      <c r="AD210" s="38">
        <v>21804000000</v>
      </c>
      <c r="AE210" s="38">
        <v>21469000000</v>
      </c>
    </row>
    <row r="211" spans="1:31" x14ac:dyDescent="0.25">
      <c r="A211" t="s">
        <v>379</v>
      </c>
      <c r="B211" s="38">
        <v>10444000000</v>
      </c>
      <c r="C211" s="38">
        <v>27259800000</v>
      </c>
      <c r="D211" s="38">
        <v>22556000000</v>
      </c>
      <c r="E211" s="38">
        <v>21578600000</v>
      </c>
      <c r="F211" s="38">
        <v>20692500000</v>
      </c>
      <c r="G211" s="38">
        <v>19746100000</v>
      </c>
      <c r="H211" s="38">
        <v>18700700000</v>
      </c>
      <c r="I211" s="38">
        <v>17709600000</v>
      </c>
      <c r="J211" s="38">
        <v>16819100000</v>
      </c>
      <c r="K211" s="38">
        <v>16028700000</v>
      </c>
      <c r="L211" s="38">
        <v>15330500000</v>
      </c>
      <c r="M211" s="38">
        <v>14733200000</v>
      </c>
      <c r="N211" s="38">
        <v>14277600000</v>
      </c>
      <c r="O211" s="38">
        <v>13919400000</v>
      </c>
      <c r="P211" s="38">
        <v>13663400000</v>
      </c>
      <c r="Q211" s="38">
        <v>13459100000</v>
      </c>
      <c r="R211" s="38">
        <v>13258400000</v>
      </c>
      <c r="S211" s="38">
        <v>13054400000</v>
      </c>
      <c r="T211" s="38">
        <v>12855300000</v>
      </c>
      <c r="U211" s="38">
        <v>12662300000</v>
      </c>
      <c r="V211" s="38">
        <v>12464400000</v>
      </c>
      <c r="W211" s="38">
        <v>12269400000</v>
      </c>
      <c r="X211" s="38">
        <v>12078600000</v>
      </c>
      <c r="Y211" s="38">
        <v>11894000000</v>
      </c>
      <c r="Z211" s="38">
        <v>11710700000</v>
      </c>
      <c r="AA211" s="38">
        <v>11527100000</v>
      </c>
      <c r="AB211" s="38">
        <v>11349200000</v>
      </c>
      <c r="AC211" s="38">
        <v>11174800000</v>
      </c>
      <c r="AD211" s="38">
        <v>11005100000</v>
      </c>
      <c r="AE211" s="38">
        <v>10838400000</v>
      </c>
    </row>
    <row r="212" spans="1:31" x14ac:dyDescent="0.25">
      <c r="A212" t="s">
        <v>380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">
        <v>381</v>
      </c>
      <c r="B213" s="38">
        <v>1946590000000</v>
      </c>
      <c r="C213" s="38">
        <v>2624750000000</v>
      </c>
      <c r="D213" s="38">
        <v>3041550000000</v>
      </c>
      <c r="E213" s="38">
        <v>2031460000000</v>
      </c>
      <c r="F213" s="38">
        <v>1737810000000</v>
      </c>
      <c r="G213" s="38">
        <v>1620660000000</v>
      </c>
      <c r="H213" s="38">
        <v>1528280000000</v>
      </c>
      <c r="I213" s="38">
        <v>1452430000000</v>
      </c>
      <c r="J213" s="38">
        <v>1408880000000</v>
      </c>
      <c r="K213" s="38">
        <v>1377330000000</v>
      </c>
      <c r="L213" s="38">
        <v>1364570000000</v>
      </c>
      <c r="M213" s="38">
        <v>1367570000000</v>
      </c>
      <c r="N213" s="38">
        <v>1393110000000</v>
      </c>
      <c r="O213" s="38">
        <v>1429900000000</v>
      </c>
      <c r="P213" s="38">
        <v>1480970000000</v>
      </c>
      <c r="Q213" s="38">
        <v>1517020000000</v>
      </c>
      <c r="R213" s="38">
        <v>1562080000000</v>
      </c>
      <c r="S213" s="38">
        <v>1628170000000</v>
      </c>
      <c r="T213" s="38">
        <v>1645440000000</v>
      </c>
      <c r="U213" s="38">
        <v>1714530000000</v>
      </c>
      <c r="V213" s="38">
        <v>1767850000000</v>
      </c>
      <c r="W213" s="38">
        <v>1805400000000</v>
      </c>
      <c r="X213" s="38">
        <v>1813670000000</v>
      </c>
      <c r="Y213" s="38">
        <v>1828680000000</v>
      </c>
      <c r="Z213" s="38">
        <v>1848210000000</v>
      </c>
      <c r="AA213" s="38">
        <v>1849710000000</v>
      </c>
      <c r="AB213" s="38">
        <v>1866990000000</v>
      </c>
      <c r="AC213" s="38">
        <v>1864730000000</v>
      </c>
      <c r="AD213" s="38">
        <v>1862480000000</v>
      </c>
      <c r="AE213" s="38">
        <v>1880500000000</v>
      </c>
    </row>
    <row r="214" spans="1:31" x14ac:dyDescent="0.25">
      <c r="A214" t="s">
        <v>382</v>
      </c>
      <c r="B214">
        <v>0</v>
      </c>
      <c r="C214">
        <v>0</v>
      </c>
      <c r="D214">
        <v>7.4957300000000004E-2</v>
      </c>
      <c r="E214">
        <v>0.149674</v>
      </c>
      <c r="F214">
        <v>0.224023</v>
      </c>
      <c r="G214">
        <v>0.298147</v>
      </c>
      <c r="H214">
        <v>0.37197000000000002</v>
      </c>
      <c r="I214">
        <v>0.44556800000000002</v>
      </c>
      <c r="J214">
        <v>0.51886600000000005</v>
      </c>
      <c r="K214">
        <v>0.59186300000000003</v>
      </c>
      <c r="L214">
        <v>0.66463499999999998</v>
      </c>
      <c r="M214">
        <v>0.73710699999999996</v>
      </c>
      <c r="N214">
        <v>0.81108000000000002</v>
      </c>
      <c r="O214">
        <v>0.88542900000000002</v>
      </c>
      <c r="P214">
        <v>0.95902699999999996</v>
      </c>
      <c r="Q214">
        <v>1.03338</v>
      </c>
      <c r="R214">
        <v>1.10697</v>
      </c>
      <c r="S214">
        <v>1.1813199999999999</v>
      </c>
      <c r="T214">
        <v>1.2556700000000001</v>
      </c>
      <c r="U214">
        <v>1.33002</v>
      </c>
      <c r="V214">
        <v>1.4043699999999999</v>
      </c>
      <c r="W214">
        <v>1.47872</v>
      </c>
      <c r="X214">
        <v>1.55307</v>
      </c>
      <c r="Y214">
        <v>1.6274200000000001</v>
      </c>
      <c r="Z214">
        <v>1.70177</v>
      </c>
      <c r="AA214">
        <v>1.7761100000000001</v>
      </c>
      <c r="AB214">
        <v>1.85046</v>
      </c>
      <c r="AC214">
        <v>1.9248099999999999</v>
      </c>
      <c r="AD214">
        <v>1.9999100000000001</v>
      </c>
      <c r="AE214">
        <v>2.0742600000000002</v>
      </c>
    </row>
    <row r="215" spans="1:31" x14ac:dyDescent="0.25">
      <c r="A215" t="s">
        <v>383</v>
      </c>
      <c r="B215" s="38">
        <v>258223000000</v>
      </c>
      <c r="C215" s="38">
        <v>383537000000</v>
      </c>
      <c r="D215" s="38">
        <v>386996000000</v>
      </c>
      <c r="E215" s="38">
        <v>273603000000</v>
      </c>
      <c r="F215" s="38">
        <v>232990000000</v>
      </c>
      <c r="G215" s="38">
        <v>180778000000</v>
      </c>
      <c r="H215" s="38">
        <v>143244000000</v>
      </c>
      <c r="I215" s="38">
        <v>118362000000</v>
      </c>
      <c r="J215" s="38">
        <v>115570000000</v>
      </c>
      <c r="K215" s="38">
        <v>115475000000</v>
      </c>
      <c r="L215" s="38">
        <v>117956000000</v>
      </c>
      <c r="M215" s="38">
        <v>121675000000</v>
      </c>
      <c r="N215" s="38">
        <v>127498000000</v>
      </c>
      <c r="O215" s="38">
        <v>132680000000</v>
      </c>
      <c r="P215" s="38">
        <v>137502000000</v>
      </c>
      <c r="Q215" s="38">
        <v>138754000000</v>
      </c>
      <c r="R215" s="38">
        <v>141203000000</v>
      </c>
      <c r="S215" s="38">
        <v>146121000000</v>
      </c>
      <c r="T215" s="38">
        <v>144801000000</v>
      </c>
      <c r="U215" s="38">
        <v>151337000000</v>
      </c>
      <c r="V215" s="38">
        <v>155197000000</v>
      </c>
      <c r="W215" s="38">
        <v>156569000000</v>
      </c>
      <c r="X215" s="38">
        <v>155240000000</v>
      </c>
      <c r="Y215" s="38">
        <v>154967000000</v>
      </c>
      <c r="Z215" s="38">
        <v>155131000000</v>
      </c>
      <c r="AA215" s="38">
        <v>154602000000</v>
      </c>
      <c r="AB215" s="38">
        <v>155139000000</v>
      </c>
      <c r="AC215" s="38">
        <v>153658000000</v>
      </c>
      <c r="AD215" s="38">
        <v>151898000000</v>
      </c>
      <c r="AE215" s="38">
        <v>153739000000</v>
      </c>
    </row>
    <row r="216" spans="1:31" x14ac:dyDescent="0.25">
      <c r="A216" t="s">
        <v>384</v>
      </c>
      <c r="B216" s="38">
        <v>197062000</v>
      </c>
      <c r="C216" s="38">
        <v>265779000</v>
      </c>
      <c r="D216" s="38">
        <v>231458000</v>
      </c>
      <c r="E216" s="38">
        <v>222146000</v>
      </c>
      <c r="F216" s="38">
        <v>213059000</v>
      </c>
      <c r="G216" s="38">
        <v>204272000</v>
      </c>
      <c r="H216" s="38">
        <v>196011000</v>
      </c>
      <c r="I216" s="38">
        <v>188351000</v>
      </c>
      <c r="J216" s="38">
        <v>181366000</v>
      </c>
      <c r="K216" s="38">
        <v>175283000</v>
      </c>
      <c r="L216" s="38">
        <v>170102000</v>
      </c>
      <c r="M216" s="38">
        <v>165896000</v>
      </c>
      <c r="N216" s="38">
        <v>163192000</v>
      </c>
      <c r="O216" s="38">
        <v>161540000</v>
      </c>
      <c r="P216" s="38">
        <v>161014000</v>
      </c>
      <c r="Q216" s="38">
        <v>161014000</v>
      </c>
      <c r="R216" s="38">
        <v>161090000</v>
      </c>
      <c r="S216" s="38">
        <v>161090000</v>
      </c>
      <c r="T216" s="38">
        <v>161165000</v>
      </c>
      <c r="U216" s="38">
        <v>161240000</v>
      </c>
      <c r="V216" s="38">
        <v>161240000</v>
      </c>
      <c r="W216" s="38">
        <v>161315000</v>
      </c>
      <c r="X216" s="38">
        <v>161315000</v>
      </c>
      <c r="Y216" s="38">
        <v>161390000</v>
      </c>
      <c r="Z216" s="38">
        <v>161465000</v>
      </c>
      <c r="AA216" s="38">
        <v>161465000</v>
      </c>
      <c r="AB216" s="38">
        <v>161540000</v>
      </c>
      <c r="AC216" s="38">
        <v>161540000</v>
      </c>
      <c r="AD216" s="38">
        <v>161615000</v>
      </c>
      <c r="AE216" s="38">
        <v>161615000</v>
      </c>
    </row>
    <row r="217" spans="1:31" x14ac:dyDescent="0.25">
      <c r="A217" t="s">
        <v>385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</row>
    <row r="218" spans="1:31" x14ac:dyDescent="0.25">
      <c r="A218" t="s">
        <v>386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</row>
    <row r="219" spans="1:31" x14ac:dyDescent="0.25">
      <c r="A219" t="s">
        <v>387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</row>
    <row r="220" spans="1:31" x14ac:dyDescent="0.25">
      <c r="A220" t="s">
        <v>388</v>
      </c>
      <c r="B220" s="38">
        <v>8986140000</v>
      </c>
      <c r="C220" s="38">
        <v>23455200000</v>
      </c>
      <c r="D220" s="38">
        <v>19395900000</v>
      </c>
      <c r="E220" s="38">
        <v>18540800000</v>
      </c>
      <c r="F220" s="38">
        <v>17762100000</v>
      </c>
      <c r="G220" s="38">
        <v>16943100000</v>
      </c>
      <c r="H220" s="38">
        <v>16034500000</v>
      </c>
      <c r="I220" s="38">
        <v>15179700000</v>
      </c>
      <c r="J220" s="38">
        <v>14414600000</v>
      </c>
      <c r="K220" s="38">
        <v>13719700000</v>
      </c>
      <c r="L220" s="38">
        <v>13117400000</v>
      </c>
      <c r="M220" s="38">
        <v>12599900000</v>
      </c>
      <c r="N220" s="38">
        <v>12210000000</v>
      </c>
      <c r="O220" s="38">
        <v>11905100000</v>
      </c>
      <c r="P220" s="38">
        <v>11693200000</v>
      </c>
      <c r="Q220" s="38">
        <v>11516500000</v>
      </c>
      <c r="R220" s="38">
        <v>11348000000</v>
      </c>
      <c r="S220" s="38">
        <v>11173200000</v>
      </c>
      <c r="T220" s="38">
        <v>11003400000</v>
      </c>
      <c r="U220" s="38">
        <v>10838100000</v>
      </c>
      <c r="V220" s="38">
        <v>10672400000</v>
      </c>
      <c r="W220" s="38">
        <v>10503100000</v>
      </c>
      <c r="X220" s="38">
        <v>10343500000</v>
      </c>
      <c r="Y220" s="38">
        <v>10183100000</v>
      </c>
      <c r="Z220" s="38">
        <v>10030100000</v>
      </c>
      <c r="AA220" s="38">
        <v>9873560000</v>
      </c>
      <c r="AB220" s="38">
        <v>9721950000</v>
      </c>
      <c r="AC220" s="38">
        <v>9573240000</v>
      </c>
      <c r="AD220" s="38">
        <v>9427080000</v>
      </c>
      <c r="AE220" s="38">
        <v>9287170000</v>
      </c>
    </row>
    <row r="221" spans="1:31" x14ac:dyDescent="0.25">
      <c r="A221" t="s">
        <v>389</v>
      </c>
      <c r="B221" s="38">
        <v>612516</v>
      </c>
      <c r="C221">
        <v>826100</v>
      </c>
      <c r="D221">
        <v>674173</v>
      </c>
      <c r="E221">
        <v>672520</v>
      </c>
      <c r="F221">
        <v>671094</v>
      </c>
      <c r="G221">
        <v>595318</v>
      </c>
      <c r="H221">
        <v>594116</v>
      </c>
      <c r="I221">
        <v>592839</v>
      </c>
      <c r="J221">
        <v>517664</v>
      </c>
      <c r="K221">
        <v>516613</v>
      </c>
      <c r="L221">
        <v>515562</v>
      </c>
      <c r="M221">
        <v>514510</v>
      </c>
      <c r="N221">
        <v>514735</v>
      </c>
      <c r="O221">
        <v>514886</v>
      </c>
      <c r="P221">
        <v>515036</v>
      </c>
      <c r="Q221">
        <v>515261</v>
      </c>
      <c r="R221">
        <v>515411</v>
      </c>
      <c r="S221">
        <v>515637</v>
      </c>
      <c r="T221">
        <v>515787</v>
      </c>
      <c r="U221">
        <v>515937</v>
      </c>
      <c r="V221">
        <v>516087</v>
      </c>
      <c r="W221">
        <v>516312</v>
      </c>
      <c r="X221">
        <v>516463</v>
      </c>
      <c r="Y221">
        <v>516613</v>
      </c>
      <c r="Z221">
        <v>516763</v>
      </c>
      <c r="AA221">
        <v>516913</v>
      </c>
      <c r="AB221">
        <v>517064</v>
      </c>
      <c r="AC221">
        <v>517214</v>
      </c>
      <c r="AD221">
        <v>517364</v>
      </c>
      <c r="AE221">
        <v>517514</v>
      </c>
    </row>
    <row r="222" spans="1:31" x14ac:dyDescent="0.25">
      <c r="A222" t="s">
        <v>390</v>
      </c>
      <c r="B222" s="38">
        <v>2728380</v>
      </c>
      <c r="C222" s="38">
        <v>3679900</v>
      </c>
      <c r="D222" s="38">
        <v>3223290</v>
      </c>
      <c r="E222" s="38">
        <v>3067840</v>
      </c>
      <c r="F222" s="38">
        <v>2987480</v>
      </c>
      <c r="G222" s="38">
        <v>2832770</v>
      </c>
      <c r="H222" s="38">
        <v>2753170</v>
      </c>
      <c r="I222" s="38">
        <v>2599210</v>
      </c>
      <c r="J222" s="38">
        <v>2520360</v>
      </c>
      <c r="K222" s="38">
        <v>2441500</v>
      </c>
      <c r="L222" s="38">
        <v>2363400</v>
      </c>
      <c r="M222" s="38">
        <v>2285290</v>
      </c>
      <c r="N222" s="38">
        <v>2286040</v>
      </c>
      <c r="O222" s="38">
        <v>2286800</v>
      </c>
      <c r="P222" s="38">
        <v>2213200</v>
      </c>
      <c r="Q222" s="38">
        <v>2213950</v>
      </c>
      <c r="R222" s="38">
        <v>2214700</v>
      </c>
      <c r="S222" s="38">
        <v>2215450</v>
      </c>
      <c r="T222" s="38">
        <v>2216200</v>
      </c>
      <c r="U222" s="38">
        <v>2216200</v>
      </c>
      <c r="V222" s="38">
        <v>2216950</v>
      </c>
      <c r="W222" s="38">
        <v>2217700</v>
      </c>
      <c r="X222" s="38">
        <v>2218450</v>
      </c>
      <c r="Y222" s="38">
        <v>2219200</v>
      </c>
      <c r="Z222" s="38">
        <v>2219200</v>
      </c>
      <c r="AA222" s="38">
        <v>2219960</v>
      </c>
      <c r="AB222" s="38">
        <v>2220710</v>
      </c>
      <c r="AC222" s="38">
        <v>2221460</v>
      </c>
      <c r="AD222" s="38">
        <v>2221460</v>
      </c>
      <c r="AE222" s="38">
        <v>2222210</v>
      </c>
    </row>
    <row r="223" spans="1:31" x14ac:dyDescent="0.25">
      <c r="A223" t="s">
        <v>391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</row>
    <row r="224" spans="1:31" x14ac:dyDescent="0.25">
      <c r="A224" t="s">
        <v>392</v>
      </c>
      <c r="B224" s="38">
        <v>101986000</v>
      </c>
      <c r="C224" s="38">
        <v>137583000</v>
      </c>
      <c r="D224" s="38">
        <v>119709000</v>
      </c>
      <c r="E224" s="38">
        <v>114828000</v>
      </c>
      <c r="F224" s="38">
        <v>110097000</v>
      </c>
      <c r="G224" s="38">
        <v>105516000</v>
      </c>
      <c r="H224" s="38">
        <v>101235000</v>
      </c>
      <c r="I224" s="38">
        <v>97254500</v>
      </c>
      <c r="J224" s="38">
        <v>93649700</v>
      </c>
      <c r="K224" s="38">
        <v>90420400</v>
      </c>
      <c r="L224" s="38">
        <v>87716800</v>
      </c>
      <c r="M224" s="38">
        <v>85538900</v>
      </c>
      <c r="N224" s="38">
        <v>84112000</v>
      </c>
      <c r="O224" s="38">
        <v>83285900</v>
      </c>
      <c r="P224" s="38">
        <v>82985500</v>
      </c>
      <c r="Q224" s="38">
        <v>83060600</v>
      </c>
      <c r="R224" s="38">
        <v>83060600</v>
      </c>
      <c r="S224" s="38">
        <v>83135700</v>
      </c>
      <c r="T224" s="38">
        <v>83135700</v>
      </c>
      <c r="U224" s="38">
        <v>83135700</v>
      </c>
      <c r="V224" s="38">
        <v>83210800</v>
      </c>
      <c r="W224" s="38">
        <v>83210800</v>
      </c>
      <c r="X224" s="38">
        <v>83285900</v>
      </c>
      <c r="Y224" s="38">
        <v>83285900</v>
      </c>
      <c r="Z224" s="38">
        <v>83285900</v>
      </c>
      <c r="AA224" s="38">
        <v>83361000</v>
      </c>
      <c r="AB224" s="38">
        <v>83361000</v>
      </c>
      <c r="AC224" s="38">
        <v>83361000</v>
      </c>
      <c r="AD224" s="38">
        <v>83436100</v>
      </c>
      <c r="AE224" s="38">
        <v>83436100</v>
      </c>
    </row>
    <row r="225" spans="1:31" x14ac:dyDescent="0.25">
      <c r="A225" t="s">
        <v>393</v>
      </c>
      <c r="B225" s="38">
        <v>133303000000</v>
      </c>
      <c r="C225" s="38">
        <v>179789000000</v>
      </c>
      <c r="D225" s="38">
        <v>274716000000</v>
      </c>
      <c r="E225" s="38">
        <v>136532000000</v>
      </c>
      <c r="F225" s="38">
        <v>96353300000</v>
      </c>
      <c r="G225" s="38">
        <v>61799800000</v>
      </c>
      <c r="H225" s="38">
        <v>44639400000</v>
      </c>
      <c r="I225" s="38">
        <v>35109200000</v>
      </c>
      <c r="J225" s="38">
        <v>33870100000</v>
      </c>
      <c r="K225" s="38">
        <v>33674800000</v>
      </c>
      <c r="L225" s="38">
        <v>34403300000</v>
      </c>
      <c r="M225" s="38">
        <v>35830200000</v>
      </c>
      <c r="N225" s="38">
        <v>38053200000</v>
      </c>
      <c r="O225" s="38">
        <v>39825500000</v>
      </c>
      <c r="P225" s="38">
        <v>41447700000</v>
      </c>
      <c r="Q225" s="38">
        <v>42056000000</v>
      </c>
      <c r="R225" s="38">
        <v>42761900000</v>
      </c>
      <c r="S225" s="38">
        <v>44872200000</v>
      </c>
      <c r="T225" s="38">
        <v>44181300000</v>
      </c>
      <c r="U225" s="38">
        <v>46486900000</v>
      </c>
      <c r="V225" s="38">
        <v>48071500000</v>
      </c>
      <c r="W225" s="38">
        <v>48800000000</v>
      </c>
      <c r="X225" s="38">
        <v>48161600000</v>
      </c>
      <c r="Y225" s="38">
        <v>48079000000</v>
      </c>
      <c r="Z225" s="38">
        <v>48191700000</v>
      </c>
      <c r="AA225" s="38">
        <v>47861200000</v>
      </c>
      <c r="AB225" s="38">
        <v>47883800000</v>
      </c>
      <c r="AC225" s="38">
        <v>47575900000</v>
      </c>
      <c r="AD225" s="38">
        <v>46719700000</v>
      </c>
      <c r="AE225" s="38">
        <v>46787300000</v>
      </c>
    </row>
    <row r="226" spans="1:31" x14ac:dyDescent="0.25">
      <c r="A226" t="s">
        <v>394</v>
      </c>
      <c r="B226" s="38">
        <v>75475500000</v>
      </c>
      <c r="C226" s="38">
        <v>101760000000</v>
      </c>
      <c r="D226" s="38">
        <v>155457000000</v>
      </c>
      <c r="E226" s="38">
        <v>77277900000</v>
      </c>
      <c r="F226" s="38">
        <v>54530100000</v>
      </c>
      <c r="G226" s="38">
        <v>34974100000</v>
      </c>
      <c r="H226" s="38">
        <v>25263600000</v>
      </c>
      <c r="I226" s="38">
        <v>19863900000</v>
      </c>
      <c r="J226" s="38">
        <v>19165500000</v>
      </c>
      <c r="K226" s="38">
        <v>19052900000</v>
      </c>
      <c r="L226" s="38">
        <v>19465900000</v>
      </c>
      <c r="M226" s="38">
        <v>20277000000</v>
      </c>
      <c r="N226" s="38">
        <v>21531200000</v>
      </c>
      <c r="O226" s="38">
        <v>22537500000</v>
      </c>
      <c r="P226" s="38">
        <v>23453700000</v>
      </c>
      <c r="Q226" s="38">
        <v>23799200000</v>
      </c>
      <c r="R226" s="38">
        <v>24197200000</v>
      </c>
      <c r="S226" s="38">
        <v>25391300000</v>
      </c>
      <c r="T226" s="38">
        <v>25000800000</v>
      </c>
      <c r="U226" s="38">
        <v>26307500000</v>
      </c>
      <c r="V226" s="38">
        <v>27201200000</v>
      </c>
      <c r="W226" s="38">
        <v>27614300000</v>
      </c>
      <c r="X226" s="38">
        <v>27253800000</v>
      </c>
      <c r="Y226" s="38">
        <v>27208700000</v>
      </c>
      <c r="Z226" s="38">
        <v>27276300000</v>
      </c>
      <c r="AA226" s="38">
        <v>27088600000</v>
      </c>
      <c r="AB226" s="38">
        <v>27096100000</v>
      </c>
      <c r="AC226" s="38">
        <v>26923400000</v>
      </c>
      <c r="AD226" s="38">
        <v>26442700000</v>
      </c>
      <c r="AE226" s="38">
        <v>26480300000</v>
      </c>
    </row>
    <row r="227" spans="1:31" x14ac:dyDescent="0.25">
      <c r="A227" t="s">
        <v>395</v>
      </c>
      <c r="B227" s="38">
        <v>32626600000</v>
      </c>
      <c r="C227" s="38">
        <v>85141200000</v>
      </c>
      <c r="D227" s="38">
        <v>70440200000</v>
      </c>
      <c r="E227" s="38">
        <v>67394600000</v>
      </c>
      <c r="F227" s="38">
        <v>64608100000</v>
      </c>
      <c r="G227" s="38">
        <v>61666100000</v>
      </c>
      <c r="H227" s="38">
        <v>58385800000</v>
      </c>
      <c r="I227" s="38">
        <v>55318800000</v>
      </c>
      <c r="J227" s="38">
        <v>52539500000</v>
      </c>
      <c r="K227" s="38">
        <v>50047700000</v>
      </c>
      <c r="L227" s="38">
        <v>47872600000</v>
      </c>
      <c r="M227" s="38">
        <v>46024200000</v>
      </c>
      <c r="N227" s="38">
        <v>44582900000</v>
      </c>
      <c r="O227" s="38">
        <v>43471700000</v>
      </c>
      <c r="P227" s="38">
        <v>42676700000</v>
      </c>
      <c r="Q227" s="38">
        <v>42035400000</v>
      </c>
      <c r="R227" s="38">
        <v>41402900000</v>
      </c>
      <c r="S227" s="38">
        <v>40772200000</v>
      </c>
      <c r="T227" s="38">
        <v>40151300000</v>
      </c>
      <c r="U227" s="38">
        <v>39537000000</v>
      </c>
      <c r="V227" s="38">
        <v>38922700000</v>
      </c>
      <c r="W227" s="38">
        <v>38318900000</v>
      </c>
      <c r="X227" s="38">
        <v>37721300000</v>
      </c>
      <c r="Y227" s="38">
        <v>37141400000</v>
      </c>
      <c r="Z227" s="38">
        <v>36566600000</v>
      </c>
      <c r="AA227" s="38">
        <v>36002900000</v>
      </c>
      <c r="AB227" s="38">
        <v>35451300000</v>
      </c>
      <c r="AC227" s="38">
        <v>34903800000</v>
      </c>
      <c r="AD227" s="38">
        <v>34366600000</v>
      </c>
      <c r="AE227" s="38">
        <v>33843400000</v>
      </c>
    </row>
    <row r="228" spans="1:31" x14ac:dyDescent="0.25">
      <c r="A228" t="s">
        <v>396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</row>
    <row r="229" spans="1:31" x14ac:dyDescent="0.25">
      <c r="A229" t="s">
        <v>397</v>
      </c>
      <c r="B229">
        <v>0</v>
      </c>
      <c r="C229">
        <v>0</v>
      </c>
      <c r="D229">
        <v>7.4957300000000004E-2</v>
      </c>
      <c r="E229">
        <v>0.149674</v>
      </c>
      <c r="F229">
        <v>0.224023</v>
      </c>
      <c r="G229">
        <v>0.298147</v>
      </c>
      <c r="H229">
        <v>0.37197000000000002</v>
      </c>
      <c r="I229">
        <v>0.44556800000000002</v>
      </c>
      <c r="J229">
        <v>0.51886600000000005</v>
      </c>
      <c r="K229">
        <v>0.59186300000000003</v>
      </c>
      <c r="L229">
        <v>0.66463499999999998</v>
      </c>
      <c r="M229">
        <v>0.73710699999999996</v>
      </c>
      <c r="N229">
        <v>0.81108000000000002</v>
      </c>
      <c r="O229">
        <v>0.88542900000000002</v>
      </c>
      <c r="P229">
        <v>0.95902699999999996</v>
      </c>
      <c r="Q229">
        <v>1.03338</v>
      </c>
      <c r="R229">
        <v>1.10697</v>
      </c>
      <c r="S229">
        <v>1.1813199999999999</v>
      </c>
      <c r="T229">
        <v>1.2556700000000001</v>
      </c>
      <c r="U229">
        <v>1.33002</v>
      </c>
      <c r="V229">
        <v>1.4043699999999999</v>
      </c>
      <c r="W229">
        <v>1.47872</v>
      </c>
      <c r="X229">
        <v>1.55307</v>
      </c>
      <c r="Y229">
        <v>1.6274200000000001</v>
      </c>
      <c r="Z229">
        <v>1.70177</v>
      </c>
      <c r="AA229">
        <v>1.7761100000000001</v>
      </c>
      <c r="AB229">
        <v>1.85046</v>
      </c>
      <c r="AC229">
        <v>1.9248099999999999</v>
      </c>
      <c r="AD229">
        <v>1.9999100000000001</v>
      </c>
      <c r="AE229">
        <v>2.0742600000000002</v>
      </c>
    </row>
    <row r="230" spans="1:31" x14ac:dyDescent="0.25">
      <c r="A230" t="s">
        <v>398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</row>
    <row r="231" spans="1:31" x14ac:dyDescent="0.25">
      <c r="A231" t="s">
        <v>399</v>
      </c>
      <c r="B231" s="38">
        <v>3896560000000</v>
      </c>
      <c r="C231" s="38">
        <v>4060050000000</v>
      </c>
      <c r="D231" s="38">
        <v>4203860000000</v>
      </c>
      <c r="E231" s="38">
        <v>5468710000000</v>
      </c>
      <c r="F231" s="38">
        <v>5507430000000</v>
      </c>
      <c r="G231" s="38">
        <v>5558440000000</v>
      </c>
      <c r="H231" s="38">
        <v>5604540000000</v>
      </c>
      <c r="I231" s="38">
        <v>5635880000000</v>
      </c>
      <c r="J231" s="38">
        <v>5670910000000</v>
      </c>
      <c r="K231" s="38">
        <v>5696110000000</v>
      </c>
      <c r="L231" s="38">
        <v>5717010000000</v>
      </c>
      <c r="M231" s="38">
        <v>5774170000000</v>
      </c>
      <c r="N231" s="38">
        <v>5794450000000</v>
      </c>
      <c r="O231" s="38">
        <v>5813500000000</v>
      </c>
      <c r="P231" s="38">
        <v>5830710000000</v>
      </c>
      <c r="Q231" s="38">
        <v>5844850000000</v>
      </c>
      <c r="R231" s="38">
        <v>5877420000000</v>
      </c>
      <c r="S231" s="38">
        <v>5908150000000</v>
      </c>
      <c r="T231" s="38">
        <v>5933960000000</v>
      </c>
      <c r="U231" s="38">
        <v>5953630000000</v>
      </c>
      <c r="V231" s="38">
        <v>5963460000000</v>
      </c>
      <c r="W231" s="38">
        <v>5975140000000</v>
      </c>
      <c r="X231" s="38">
        <v>5985590000000</v>
      </c>
      <c r="Y231" s="38">
        <v>5994810000000</v>
      </c>
      <c r="Z231" s="38">
        <v>6003410000000</v>
      </c>
      <c r="AA231" s="38">
        <v>6011400000000</v>
      </c>
      <c r="AB231" s="38">
        <v>6018160000000</v>
      </c>
      <c r="AC231" s="38">
        <v>6023080000000</v>
      </c>
      <c r="AD231" s="38">
        <v>6028610000000</v>
      </c>
      <c r="AE231" s="38">
        <v>6034760000000</v>
      </c>
    </row>
    <row r="232" spans="1:31" x14ac:dyDescent="0.25">
      <c r="A232" t="s">
        <v>400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</row>
    <row r="233" spans="1:31" x14ac:dyDescent="0.25">
      <c r="A233" t="s">
        <v>401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402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</row>
    <row r="235" spans="1:31" x14ac:dyDescent="0.25">
      <c r="A235" t="s">
        <v>403</v>
      </c>
      <c r="B235" s="38">
        <v>83093900000</v>
      </c>
      <c r="C235" s="38">
        <v>86597100000</v>
      </c>
      <c r="D235" s="38">
        <v>93050400000</v>
      </c>
      <c r="E235" s="38">
        <v>288985000000</v>
      </c>
      <c r="F235" s="38">
        <v>258378000000</v>
      </c>
      <c r="G235" s="38">
        <v>231950000000</v>
      </c>
      <c r="H235" s="38">
        <v>219166000000</v>
      </c>
      <c r="I235" s="38">
        <v>212652000000</v>
      </c>
      <c r="J235" s="38">
        <v>212775000000</v>
      </c>
      <c r="K235" s="38">
        <v>213205000000</v>
      </c>
      <c r="L235" s="38">
        <v>214250000000</v>
      </c>
      <c r="M235" s="38">
        <v>215848000000</v>
      </c>
      <c r="N235" s="38">
        <v>218429000000</v>
      </c>
      <c r="O235" s="38">
        <v>220580000000</v>
      </c>
      <c r="P235" s="38">
        <v>222608000000</v>
      </c>
      <c r="Q235" s="38">
        <v>223284000000</v>
      </c>
      <c r="R235" s="38">
        <v>224452000000</v>
      </c>
      <c r="S235" s="38">
        <v>226910000000</v>
      </c>
      <c r="T235" s="38">
        <v>226849000000</v>
      </c>
      <c r="U235" s="38">
        <v>229860000000</v>
      </c>
      <c r="V235" s="38">
        <v>232257000000</v>
      </c>
      <c r="W235" s="38">
        <v>233917000000</v>
      </c>
      <c r="X235" s="38">
        <v>234531000000</v>
      </c>
      <c r="Y235" s="38">
        <v>235822000000</v>
      </c>
      <c r="Z235" s="38">
        <v>237113000000</v>
      </c>
      <c r="AA235" s="38">
        <v>238035000000</v>
      </c>
      <c r="AB235" s="38">
        <v>239325000000</v>
      </c>
      <c r="AC235" s="38">
        <v>240309000000</v>
      </c>
      <c r="AD235" s="38">
        <v>240800000000</v>
      </c>
      <c r="AE235" s="38">
        <v>242521000000</v>
      </c>
    </row>
    <row r="236" spans="1:31" x14ac:dyDescent="0.25">
      <c r="A236" t="s">
        <v>404</v>
      </c>
      <c r="B236" s="38">
        <v>29420900000</v>
      </c>
      <c r="C236" s="38">
        <v>30656200000</v>
      </c>
      <c r="D236" s="38">
        <v>28794000000</v>
      </c>
      <c r="E236" s="38">
        <v>103007000000</v>
      </c>
      <c r="F236" s="38">
        <v>99135000000</v>
      </c>
      <c r="G236" s="38">
        <v>95877600000</v>
      </c>
      <c r="H236" s="38">
        <v>94279600000</v>
      </c>
      <c r="I236" s="38">
        <v>93480700000</v>
      </c>
      <c r="J236" s="38">
        <v>93603600000</v>
      </c>
      <c r="K236" s="38">
        <v>93603600000</v>
      </c>
      <c r="L236" s="38">
        <v>93665000000</v>
      </c>
      <c r="M236" s="38">
        <v>93972300000</v>
      </c>
      <c r="N236" s="38">
        <v>94586900000</v>
      </c>
      <c r="O236" s="38">
        <v>95140100000</v>
      </c>
      <c r="P236" s="38">
        <v>95754700000</v>
      </c>
      <c r="Q236" s="38">
        <v>96184900000</v>
      </c>
      <c r="R236" s="38">
        <v>96799500000</v>
      </c>
      <c r="S236" s="38">
        <v>97537000000</v>
      </c>
      <c r="T236" s="38">
        <v>97967200000</v>
      </c>
      <c r="U236" s="38">
        <v>98950600000</v>
      </c>
      <c r="V236" s="38">
        <v>99934000000</v>
      </c>
      <c r="W236" s="38">
        <v>100856000000</v>
      </c>
      <c r="X236" s="38">
        <v>101593000000</v>
      </c>
      <c r="Y236" s="38">
        <v>102392000000</v>
      </c>
      <c r="Z236" s="38">
        <v>103191000000</v>
      </c>
      <c r="AA236" s="38">
        <v>103929000000</v>
      </c>
      <c r="AB236" s="38">
        <v>104789000000</v>
      </c>
      <c r="AC236" s="38">
        <v>105527000000</v>
      </c>
      <c r="AD236" s="38">
        <v>106141000000</v>
      </c>
      <c r="AE236" s="38">
        <v>107125000000</v>
      </c>
    </row>
    <row r="237" spans="1:31" x14ac:dyDescent="0.25">
      <c r="A237" t="s">
        <v>405</v>
      </c>
      <c r="B237" s="38">
        <v>42315200000</v>
      </c>
      <c r="C237" s="38">
        <v>44091400000</v>
      </c>
      <c r="D237" s="38">
        <v>37484500000</v>
      </c>
      <c r="E237" s="38">
        <v>124518000000</v>
      </c>
      <c r="F237" s="38">
        <v>137179000000</v>
      </c>
      <c r="G237" s="38">
        <v>147627000000</v>
      </c>
      <c r="H237" s="38">
        <v>158874000000</v>
      </c>
      <c r="I237" s="38">
        <v>167048000000</v>
      </c>
      <c r="J237" s="38">
        <v>170490000000</v>
      </c>
      <c r="K237" s="38">
        <v>169199000000</v>
      </c>
      <c r="L237" s="38">
        <v>169568000000</v>
      </c>
      <c r="M237" s="38">
        <v>169875000000</v>
      </c>
      <c r="N237" s="38">
        <v>168523000000</v>
      </c>
      <c r="O237" s="38">
        <v>166311000000</v>
      </c>
      <c r="P237" s="38">
        <v>163176000000</v>
      </c>
      <c r="Q237" s="38">
        <v>158075000000</v>
      </c>
      <c r="R237" s="38">
        <v>158505000000</v>
      </c>
      <c r="S237" s="38">
        <v>158198000000</v>
      </c>
      <c r="T237" s="38">
        <v>159673000000</v>
      </c>
      <c r="U237" s="38">
        <v>161271000000</v>
      </c>
      <c r="V237" s="38">
        <v>164467000000</v>
      </c>
      <c r="W237" s="38">
        <v>167233000000</v>
      </c>
      <c r="X237" s="38">
        <v>167294000000</v>
      </c>
      <c r="Y237" s="38">
        <v>168216000000</v>
      </c>
      <c r="Z237" s="38">
        <v>169998000000</v>
      </c>
      <c r="AA237" s="38">
        <v>173379000000</v>
      </c>
      <c r="AB237" s="38">
        <v>176882000000</v>
      </c>
      <c r="AC237" s="38">
        <v>179217000000</v>
      </c>
      <c r="AD237" s="38">
        <v>181307000000</v>
      </c>
      <c r="AE237" s="38">
        <v>184319000000</v>
      </c>
    </row>
    <row r="238" spans="1:31" x14ac:dyDescent="0.25">
      <c r="A238" t="s">
        <v>406</v>
      </c>
      <c r="B238" s="38">
        <v>17675900000</v>
      </c>
      <c r="C238" s="38">
        <v>18419600000</v>
      </c>
      <c r="D238" s="38">
        <v>53507100000</v>
      </c>
      <c r="E238" s="38">
        <v>131955000000</v>
      </c>
      <c r="F238" s="38">
        <v>127960000000</v>
      </c>
      <c r="G238" s="38">
        <v>124395000000</v>
      </c>
      <c r="H238" s="38">
        <v>122736000000</v>
      </c>
      <c r="I238" s="38">
        <v>121814000000</v>
      </c>
      <c r="J238" s="38">
        <v>121875000000</v>
      </c>
      <c r="K238" s="38">
        <v>121691000000</v>
      </c>
      <c r="L238" s="38">
        <v>121629000000</v>
      </c>
      <c r="M238" s="38">
        <v>121752000000</v>
      </c>
      <c r="N238" s="38">
        <v>122244000000</v>
      </c>
      <c r="O238" s="38">
        <v>122797000000</v>
      </c>
      <c r="P238" s="38">
        <v>123473000000</v>
      </c>
      <c r="Q238" s="38">
        <v>123965000000</v>
      </c>
      <c r="R238" s="38">
        <v>124641000000</v>
      </c>
      <c r="S238" s="38">
        <v>125501000000</v>
      </c>
      <c r="T238" s="38">
        <v>125993000000</v>
      </c>
      <c r="U238" s="38">
        <v>127099000000</v>
      </c>
      <c r="V238" s="38">
        <v>128206000000</v>
      </c>
      <c r="W238" s="38">
        <v>129250000000</v>
      </c>
      <c r="X238" s="38">
        <v>130172000000</v>
      </c>
      <c r="Y238" s="38">
        <v>131217000000</v>
      </c>
      <c r="Z238" s="38">
        <v>132078000000</v>
      </c>
      <c r="AA238" s="38">
        <v>132999000000</v>
      </c>
      <c r="AB238" s="38">
        <v>133983000000</v>
      </c>
      <c r="AC238" s="38">
        <v>134782000000</v>
      </c>
      <c r="AD238" s="38">
        <v>135519000000</v>
      </c>
      <c r="AE238" s="38">
        <v>136687000000</v>
      </c>
    </row>
    <row r="239" spans="1:31" x14ac:dyDescent="0.25">
      <c r="A239" t="s">
        <v>407</v>
      </c>
      <c r="B239">
        <v>0</v>
      </c>
      <c r="C239">
        <v>0</v>
      </c>
      <c r="D239" s="38">
        <v>292181000000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</row>
    <row r="240" spans="1:31" x14ac:dyDescent="0.25">
      <c r="A240" t="s">
        <v>408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">
        <v>409</v>
      </c>
      <c r="B241" s="38">
        <v>27620100000</v>
      </c>
      <c r="C241" s="38">
        <v>28781700000</v>
      </c>
      <c r="D241" s="38">
        <v>30674700000</v>
      </c>
      <c r="E241" s="38">
        <v>111980000000</v>
      </c>
      <c r="F241" s="38">
        <v>117512000000</v>
      </c>
      <c r="G241" s="38">
        <v>121138000000</v>
      </c>
      <c r="H241" s="38">
        <v>123104000000</v>
      </c>
      <c r="I241" s="38">
        <v>123043000000</v>
      </c>
      <c r="J241" s="38">
        <v>122060000000</v>
      </c>
      <c r="K241" s="38">
        <v>120031000000</v>
      </c>
      <c r="L241" s="38">
        <v>117819000000</v>
      </c>
      <c r="M241" s="38">
        <v>115545000000</v>
      </c>
      <c r="N241" s="38">
        <v>113640000000</v>
      </c>
      <c r="O241" s="38">
        <v>112410000000</v>
      </c>
      <c r="P241" s="38">
        <v>111857000000</v>
      </c>
      <c r="Q241" s="38">
        <v>110997000000</v>
      </c>
      <c r="R241" s="38">
        <v>109706000000</v>
      </c>
      <c r="S241" s="38">
        <v>107985000000</v>
      </c>
      <c r="T241" s="38">
        <v>107371000000</v>
      </c>
      <c r="U241" s="38">
        <v>105834000000</v>
      </c>
      <c r="V241" s="38">
        <v>104482000000</v>
      </c>
      <c r="W241" s="38">
        <v>103683000000</v>
      </c>
      <c r="X241" s="38">
        <v>103191000000</v>
      </c>
      <c r="Y241" s="38">
        <v>102638000000</v>
      </c>
      <c r="Z241" s="38">
        <v>101716000000</v>
      </c>
      <c r="AA241" s="38">
        <v>101102000000</v>
      </c>
      <c r="AB241" s="38">
        <v>100303000000</v>
      </c>
      <c r="AC241" s="38">
        <v>99319400000</v>
      </c>
      <c r="AD241" s="38">
        <v>98581800000</v>
      </c>
      <c r="AE241" s="38">
        <v>98336000000</v>
      </c>
    </row>
    <row r="242" spans="1:31" x14ac:dyDescent="0.25">
      <c r="A242" t="s">
        <v>410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</row>
    <row r="243" spans="1:31" x14ac:dyDescent="0.25">
      <c r="A243" t="s">
        <v>411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</row>
    <row r="244" spans="1:31" x14ac:dyDescent="0.25">
      <c r="A244" t="s">
        <v>412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</row>
    <row r="245" spans="1:31" x14ac:dyDescent="0.25">
      <c r="A245" t="s">
        <v>413</v>
      </c>
      <c r="B245" s="38">
        <v>25315400000</v>
      </c>
      <c r="C245" s="38">
        <v>26378600000</v>
      </c>
      <c r="D245" s="38">
        <v>0</v>
      </c>
      <c r="E245" s="38">
        <v>0</v>
      </c>
      <c r="F245" s="38">
        <v>0</v>
      </c>
      <c r="G245" s="38">
        <v>0</v>
      </c>
      <c r="H245" s="38">
        <v>0</v>
      </c>
      <c r="I245" s="38">
        <v>0</v>
      </c>
      <c r="J245" s="38">
        <v>0</v>
      </c>
      <c r="K245" s="38">
        <v>0</v>
      </c>
      <c r="L245" s="38">
        <v>0</v>
      </c>
      <c r="M245" s="38">
        <v>0</v>
      </c>
      <c r="N245" s="38">
        <v>0</v>
      </c>
      <c r="O245" s="38">
        <v>0</v>
      </c>
      <c r="P245" s="38">
        <v>0</v>
      </c>
      <c r="Q245" s="38">
        <v>0</v>
      </c>
      <c r="R245" s="38">
        <v>0</v>
      </c>
      <c r="S245" s="38">
        <v>0</v>
      </c>
      <c r="T245" s="38">
        <v>0</v>
      </c>
      <c r="U245" s="38">
        <v>0</v>
      </c>
      <c r="V245" s="38">
        <v>0</v>
      </c>
      <c r="W245" s="38">
        <v>0</v>
      </c>
      <c r="X245" s="38">
        <v>0</v>
      </c>
      <c r="Y245" s="38">
        <v>0</v>
      </c>
      <c r="Z245" s="38">
        <v>0</v>
      </c>
      <c r="AA245" s="38">
        <v>0</v>
      </c>
      <c r="AB245" s="38">
        <v>0</v>
      </c>
      <c r="AC245" s="38">
        <v>0</v>
      </c>
      <c r="AD245" s="38">
        <v>0</v>
      </c>
      <c r="AE245" s="38">
        <v>0</v>
      </c>
    </row>
    <row r="246" spans="1:31" x14ac:dyDescent="0.25">
      <c r="A246" t="s">
        <v>414</v>
      </c>
      <c r="B246" s="38">
        <v>26667500000</v>
      </c>
      <c r="C246" s="38">
        <v>27786100000</v>
      </c>
      <c r="D246" s="38">
        <v>29304100000</v>
      </c>
      <c r="E246" s="38">
        <v>104482000000</v>
      </c>
      <c r="F246" s="38">
        <v>110874000000</v>
      </c>
      <c r="G246" s="38">
        <v>116467000000</v>
      </c>
      <c r="H246" s="38">
        <v>120585000000</v>
      </c>
      <c r="I246" s="38">
        <v>122121000000</v>
      </c>
      <c r="J246" s="38">
        <v>121875000000</v>
      </c>
      <c r="K246" s="38">
        <v>120339000000</v>
      </c>
      <c r="L246" s="38">
        <v>118987000000</v>
      </c>
      <c r="M246" s="38">
        <v>118188000000</v>
      </c>
      <c r="N246" s="38">
        <v>118188000000</v>
      </c>
      <c r="O246" s="38">
        <v>118741000000</v>
      </c>
      <c r="P246" s="38">
        <v>120216000000</v>
      </c>
      <c r="Q246" s="38">
        <v>121875000000</v>
      </c>
      <c r="R246" s="38">
        <v>123289000000</v>
      </c>
      <c r="S246" s="38">
        <v>124211000000</v>
      </c>
      <c r="T246" s="38">
        <v>126116000000</v>
      </c>
      <c r="U246" s="38">
        <v>126853000000</v>
      </c>
      <c r="V246" s="38">
        <v>127960000000</v>
      </c>
      <c r="W246" s="38">
        <v>129435000000</v>
      </c>
      <c r="X246" s="38">
        <v>130848000000</v>
      </c>
      <c r="Y246" s="38">
        <v>132016000000</v>
      </c>
      <c r="Z246" s="38">
        <v>132938000000</v>
      </c>
      <c r="AA246" s="38">
        <v>134106000000</v>
      </c>
      <c r="AB246" s="38">
        <v>135458000000</v>
      </c>
      <c r="AC246" s="38">
        <v>136134000000</v>
      </c>
      <c r="AD246" s="38">
        <v>136687000000</v>
      </c>
      <c r="AE246" s="38">
        <v>137978000000</v>
      </c>
    </row>
    <row r="247" spans="1:31" x14ac:dyDescent="0.25">
      <c r="A247" t="s">
        <v>415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</row>
    <row r="248" spans="1:31" x14ac:dyDescent="0.25">
      <c r="A248" t="s">
        <v>416</v>
      </c>
      <c r="B248" s="38">
        <v>14043600000</v>
      </c>
      <c r="C248" s="38">
        <v>14633600000</v>
      </c>
      <c r="D248" s="38">
        <v>15463300000</v>
      </c>
      <c r="E248" s="38">
        <v>55375500000</v>
      </c>
      <c r="F248" s="38">
        <v>58092000000</v>
      </c>
      <c r="G248" s="38">
        <v>59481000000</v>
      </c>
      <c r="H248" s="38">
        <v>60329100000</v>
      </c>
      <c r="I248" s="38">
        <v>60476600000</v>
      </c>
      <c r="J248" s="38">
        <v>59868200000</v>
      </c>
      <c r="K248" s="38">
        <v>58872500000</v>
      </c>
      <c r="L248" s="38">
        <v>57538900000</v>
      </c>
      <c r="M248" s="38">
        <v>56401800000</v>
      </c>
      <c r="N248" s="38">
        <v>55959300000</v>
      </c>
      <c r="O248" s="38">
        <v>55805700000</v>
      </c>
      <c r="P248" s="38">
        <v>55934700000</v>
      </c>
      <c r="Q248" s="38">
        <v>56297400000</v>
      </c>
      <c r="R248" s="38">
        <v>56715300000</v>
      </c>
      <c r="S248" s="38">
        <v>57016400000</v>
      </c>
      <c r="T248" s="38">
        <v>57895300000</v>
      </c>
      <c r="U248" s="38">
        <v>58251800000</v>
      </c>
      <c r="V248" s="38">
        <v>58786500000</v>
      </c>
      <c r="W248" s="38">
        <v>59493300000</v>
      </c>
      <c r="X248" s="38">
        <v>60378300000</v>
      </c>
      <c r="Y248" s="38">
        <v>61318600000</v>
      </c>
      <c r="Z248" s="38">
        <v>62074600000</v>
      </c>
      <c r="AA248" s="38">
        <v>62996500000</v>
      </c>
      <c r="AB248" s="38">
        <v>63795500000</v>
      </c>
      <c r="AC248" s="38">
        <v>64533000000</v>
      </c>
      <c r="AD248" s="38">
        <v>65393400000</v>
      </c>
      <c r="AE248" s="38">
        <v>66376800000</v>
      </c>
    </row>
    <row r="249" spans="1:31" x14ac:dyDescent="0.25">
      <c r="A249" t="s">
        <v>417</v>
      </c>
      <c r="B249" s="38">
        <v>13607200000</v>
      </c>
      <c r="C249" s="38">
        <v>14178800000</v>
      </c>
      <c r="D249" s="38">
        <v>15014700000</v>
      </c>
      <c r="E249" s="38">
        <v>54957500000</v>
      </c>
      <c r="F249" s="38">
        <v>57465100000</v>
      </c>
      <c r="G249" s="38">
        <v>60384400000</v>
      </c>
      <c r="H249" s="38">
        <v>62689200000</v>
      </c>
      <c r="I249" s="38">
        <v>63365300000</v>
      </c>
      <c r="J249" s="38">
        <v>62996500000</v>
      </c>
      <c r="K249" s="38">
        <v>62197500000</v>
      </c>
      <c r="L249" s="38">
        <v>61644400000</v>
      </c>
      <c r="M249" s="38">
        <v>61189600000</v>
      </c>
      <c r="N249" s="38">
        <v>61035900000</v>
      </c>
      <c r="O249" s="38">
        <v>61115800000</v>
      </c>
      <c r="P249" s="38">
        <v>61705800000</v>
      </c>
      <c r="Q249" s="38">
        <v>62320400000</v>
      </c>
      <c r="R249" s="38">
        <v>62812100000</v>
      </c>
      <c r="S249" s="38">
        <v>63058000000</v>
      </c>
      <c r="T249" s="38">
        <v>63918400000</v>
      </c>
      <c r="U249" s="38">
        <v>64164200000</v>
      </c>
      <c r="V249" s="38">
        <v>64533000000</v>
      </c>
      <c r="W249" s="38">
        <v>65209100000</v>
      </c>
      <c r="X249" s="38">
        <v>65823700000</v>
      </c>
      <c r="Y249" s="38">
        <v>66499700000</v>
      </c>
      <c r="Z249" s="38">
        <v>67114300000</v>
      </c>
      <c r="AA249" s="38">
        <v>67913300000</v>
      </c>
      <c r="AB249" s="38">
        <v>68712300000</v>
      </c>
      <c r="AC249" s="38">
        <v>69326900000</v>
      </c>
      <c r="AD249" s="38">
        <v>69880000000</v>
      </c>
      <c r="AE249" s="38">
        <v>70556100000</v>
      </c>
    </row>
    <row r="250" spans="1:31" x14ac:dyDescent="0.25">
      <c r="A250" t="s">
        <v>418</v>
      </c>
      <c r="B250" s="38">
        <v>17565300000</v>
      </c>
      <c r="C250" s="38">
        <v>18302800000</v>
      </c>
      <c r="D250" s="38">
        <v>20355600000</v>
      </c>
      <c r="E250" s="38">
        <v>74858300000</v>
      </c>
      <c r="F250" s="38">
        <v>76210400000</v>
      </c>
      <c r="G250" s="38">
        <v>76763500000</v>
      </c>
      <c r="H250" s="38">
        <v>78853200000</v>
      </c>
      <c r="I250" s="38">
        <v>79467800000</v>
      </c>
      <c r="J250" s="38">
        <v>78730300000</v>
      </c>
      <c r="K250" s="38">
        <v>77132300000</v>
      </c>
      <c r="L250" s="38">
        <v>75657300000</v>
      </c>
      <c r="M250" s="38">
        <v>74489500000</v>
      </c>
      <c r="N250" s="38">
        <v>73567600000</v>
      </c>
      <c r="O250" s="38">
        <v>73198900000</v>
      </c>
      <c r="P250" s="38">
        <v>73260300000</v>
      </c>
      <c r="Q250" s="38">
        <v>73444700000</v>
      </c>
      <c r="R250" s="38">
        <v>73321800000</v>
      </c>
      <c r="S250" s="38">
        <v>72891600000</v>
      </c>
      <c r="T250" s="38">
        <v>73137400000</v>
      </c>
      <c r="U250" s="38">
        <v>72645700000</v>
      </c>
      <c r="V250" s="38">
        <v>72277000000</v>
      </c>
      <c r="W250" s="38">
        <v>72277000000</v>
      </c>
      <c r="X250" s="38">
        <v>72154000000</v>
      </c>
      <c r="Y250" s="38">
        <v>71908200000</v>
      </c>
      <c r="Z250" s="38">
        <v>71723800000</v>
      </c>
      <c r="AA250" s="38">
        <v>71785300000</v>
      </c>
      <c r="AB250" s="38">
        <v>71723800000</v>
      </c>
      <c r="AC250" s="38">
        <v>71478000000</v>
      </c>
      <c r="AD250" s="38">
        <v>71355100000</v>
      </c>
      <c r="AE250" s="38">
        <v>71170700000</v>
      </c>
    </row>
    <row r="251" spans="1:31" x14ac:dyDescent="0.25">
      <c r="A251" t="s">
        <v>419</v>
      </c>
      <c r="B251" s="38">
        <v>9944230000</v>
      </c>
      <c r="C251" s="38">
        <v>10362200000</v>
      </c>
      <c r="D251" s="38">
        <v>11523700000</v>
      </c>
      <c r="E251" s="38">
        <v>42376700000</v>
      </c>
      <c r="F251" s="38">
        <v>43144900000</v>
      </c>
      <c r="G251" s="38">
        <v>43452200000</v>
      </c>
      <c r="H251" s="38">
        <v>44638400000</v>
      </c>
      <c r="I251" s="38">
        <v>44988700000</v>
      </c>
      <c r="J251" s="38">
        <v>44546200000</v>
      </c>
      <c r="K251" s="38">
        <v>43648900000</v>
      </c>
      <c r="L251" s="38">
        <v>42819200000</v>
      </c>
      <c r="M251" s="38">
        <v>42143100000</v>
      </c>
      <c r="N251" s="38">
        <v>41639100000</v>
      </c>
      <c r="O251" s="38">
        <v>41411700000</v>
      </c>
      <c r="P251" s="38">
        <v>41448600000</v>
      </c>
      <c r="Q251" s="38">
        <v>41571500000</v>
      </c>
      <c r="R251" s="38">
        <v>41479400000</v>
      </c>
      <c r="S251" s="38">
        <v>41233500000</v>
      </c>
      <c r="T251" s="38">
        <v>41374900000</v>
      </c>
      <c r="U251" s="38">
        <v>41104400000</v>
      </c>
      <c r="V251" s="38">
        <v>40901600000</v>
      </c>
      <c r="W251" s="38">
        <v>40889300000</v>
      </c>
      <c r="X251" s="38">
        <v>40815600000</v>
      </c>
      <c r="Y251" s="38">
        <v>40698800000</v>
      </c>
      <c r="Z251" s="38">
        <v>40582000000</v>
      </c>
      <c r="AA251" s="38">
        <v>40612800000</v>
      </c>
      <c r="AB251" s="38">
        <v>40582000000</v>
      </c>
      <c r="AC251" s="38">
        <v>40440700000</v>
      </c>
      <c r="AD251" s="38">
        <v>40366900000</v>
      </c>
      <c r="AE251" s="38">
        <v>40293200000</v>
      </c>
    </row>
    <row r="252" spans="1:31" x14ac:dyDescent="0.25">
      <c r="A252" t="s">
        <v>420</v>
      </c>
      <c r="B252" s="38">
        <v>91882700000</v>
      </c>
      <c r="C252" s="38">
        <v>95754700000</v>
      </c>
      <c r="D252" s="38">
        <v>89916000000</v>
      </c>
      <c r="E252" s="38">
        <v>321682000000</v>
      </c>
      <c r="F252" s="38">
        <v>309635000000</v>
      </c>
      <c r="G252" s="38">
        <v>299372000000</v>
      </c>
      <c r="H252" s="38">
        <v>294393000000</v>
      </c>
      <c r="I252" s="38">
        <v>291935000000</v>
      </c>
      <c r="J252" s="38">
        <v>292242000000</v>
      </c>
      <c r="K252" s="38">
        <v>292304000000</v>
      </c>
      <c r="L252" s="38">
        <v>292550000000</v>
      </c>
      <c r="M252" s="38">
        <v>293533000000</v>
      </c>
      <c r="N252" s="38">
        <v>295438000000</v>
      </c>
      <c r="O252" s="38">
        <v>297159000000</v>
      </c>
      <c r="P252" s="38">
        <v>299126000000</v>
      </c>
      <c r="Q252" s="38">
        <v>300478000000</v>
      </c>
      <c r="R252" s="38">
        <v>302199000000</v>
      </c>
      <c r="S252" s="38">
        <v>304657000000</v>
      </c>
      <c r="T252" s="38">
        <v>306009000000</v>
      </c>
      <c r="U252" s="38">
        <v>309082000000</v>
      </c>
      <c r="V252" s="38">
        <v>312155000000</v>
      </c>
      <c r="W252" s="38">
        <v>314921000000</v>
      </c>
      <c r="X252" s="38">
        <v>317195000000</v>
      </c>
      <c r="Y252" s="38">
        <v>319776000000</v>
      </c>
      <c r="Z252" s="38">
        <v>322235000000</v>
      </c>
      <c r="AA252" s="38">
        <v>324509000000</v>
      </c>
      <c r="AB252" s="38">
        <v>327213000000</v>
      </c>
      <c r="AC252" s="38">
        <v>329549000000</v>
      </c>
      <c r="AD252" s="38">
        <v>331392000000</v>
      </c>
      <c r="AE252" s="38">
        <v>334588000000</v>
      </c>
    </row>
    <row r="253" spans="1:31" x14ac:dyDescent="0.25">
      <c r="A253" t="s">
        <v>421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</row>
    <row r="254" spans="1:31" x14ac:dyDescent="0.25">
      <c r="A254" t="s">
        <v>422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</row>
    <row r="255" spans="1:31" x14ac:dyDescent="0.25">
      <c r="A255" t="s">
        <v>423</v>
      </c>
      <c r="B255" s="38">
        <v>939109000000</v>
      </c>
      <c r="C255" s="38">
        <v>979058000000</v>
      </c>
      <c r="D255" s="38">
        <v>987662000000</v>
      </c>
      <c r="E255" s="38">
        <v>1604720000000</v>
      </c>
      <c r="F255" s="38">
        <v>1628080000000</v>
      </c>
      <c r="G255" s="38">
        <v>1643440000000</v>
      </c>
      <c r="H255" s="38">
        <v>1644670000000</v>
      </c>
      <c r="I255" s="38">
        <v>1655730000000</v>
      </c>
      <c r="J255" s="38">
        <v>1690760000000</v>
      </c>
      <c r="K255" s="38">
        <v>1714120000000</v>
      </c>
      <c r="L255" s="38">
        <v>1717190000000</v>
      </c>
      <c r="M255" s="38">
        <v>1716580000000</v>
      </c>
      <c r="N255" s="38">
        <v>1723340000000</v>
      </c>
      <c r="O255" s="38">
        <v>1728260000000</v>
      </c>
      <c r="P255" s="38">
        <v>1738700000000</v>
      </c>
      <c r="Q255" s="38">
        <v>1755300000000</v>
      </c>
      <c r="R255" s="38">
        <v>1779880000000</v>
      </c>
      <c r="S255" s="38">
        <v>1807540000000</v>
      </c>
      <c r="T255" s="38">
        <v>1830280000000</v>
      </c>
      <c r="U255" s="38">
        <v>1856090000000</v>
      </c>
      <c r="V255" s="38">
        <v>1886210000000</v>
      </c>
      <c r="W255" s="38">
        <v>1911410000000</v>
      </c>
      <c r="X255" s="38">
        <v>1934150000000</v>
      </c>
      <c r="Y255" s="38">
        <v>1956270000000</v>
      </c>
      <c r="Z255" s="38">
        <v>1981470000000</v>
      </c>
      <c r="AA255" s="38">
        <v>2007900000000</v>
      </c>
      <c r="AB255" s="38">
        <v>2033100000000</v>
      </c>
      <c r="AC255" s="38">
        <v>2055840000000</v>
      </c>
      <c r="AD255" s="38">
        <v>2076120000000</v>
      </c>
      <c r="AE255" s="38">
        <v>2105620000000</v>
      </c>
    </row>
    <row r="256" spans="1:31" x14ac:dyDescent="0.25">
      <c r="A256" t="s">
        <v>424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</row>
    <row r="257" spans="1:31" x14ac:dyDescent="0.25">
      <c r="A257" t="s">
        <v>425</v>
      </c>
      <c r="B257" s="38">
        <v>0</v>
      </c>
      <c r="C257" s="38">
        <v>0</v>
      </c>
      <c r="D257" s="38">
        <v>0</v>
      </c>
      <c r="E257" s="38">
        <v>0</v>
      </c>
      <c r="F257" s="38">
        <v>0</v>
      </c>
      <c r="G257" s="38">
        <v>0</v>
      </c>
      <c r="H257" s="38">
        <v>0</v>
      </c>
      <c r="I257" s="38">
        <v>0</v>
      </c>
      <c r="J257" s="38">
        <v>0</v>
      </c>
      <c r="K257" s="38">
        <v>0</v>
      </c>
      <c r="L257" s="38">
        <v>0</v>
      </c>
      <c r="M257" s="38">
        <v>0</v>
      </c>
      <c r="N257" s="38">
        <v>0</v>
      </c>
      <c r="O257" s="38">
        <v>0</v>
      </c>
      <c r="P257" s="38">
        <v>0</v>
      </c>
      <c r="Q257" s="38">
        <v>0</v>
      </c>
      <c r="R257" s="38">
        <v>0</v>
      </c>
      <c r="S257" s="38">
        <v>0</v>
      </c>
      <c r="T257" s="38">
        <v>0</v>
      </c>
      <c r="U257" s="38">
        <v>0</v>
      </c>
      <c r="V257" s="38">
        <v>0</v>
      </c>
      <c r="W257" s="38">
        <v>0</v>
      </c>
      <c r="X257" s="38">
        <v>0</v>
      </c>
      <c r="Y257" s="38">
        <v>0</v>
      </c>
      <c r="Z257" s="38">
        <v>0</v>
      </c>
      <c r="AA257" s="38">
        <v>0</v>
      </c>
      <c r="AB257" s="38">
        <v>0</v>
      </c>
      <c r="AC257" s="38">
        <v>0</v>
      </c>
      <c r="AD257" s="38">
        <v>0</v>
      </c>
      <c r="AE257" s="38">
        <v>0</v>
      </c>
    </row>
    <row r="258" spans="1:31" x14ac:dyDescent="0.25">
      <c r="A258" t="s">
        <v>426</v>
      </c>
      <c r="B258" s="38">
        <v>0</v>
      </c>
      <c r="C258" s="38">
        <v>0</v>
      </c>
      <c r="D258" s="38">
        <v>0</v>
      </c>
      <c r="E258" s="38">
        <v>0</v>
      </c>
      <c r="F258" s="38">
        <v>0</v>
      </c>
      <c r="G258" s="38">
        <v>0</v>
      </c>
      <c r="H258" s="38">
        <v>0</v>
      </c>
      <c r="I258" s="38">
        <v>0</v>
      </c>
      <c r="J258" s="38">
        <v>0</v>
      </c>
      <c r="K258" s="38">
        <v>0</v>
      </c>
      <c r="L258" s="38">
        <v>0</v>
      </c>
      <c r="M258" s="38">
        <v>0</v>
      </c>
      <c r="N258" s="38">
        <v>0</v>
      </c>
      <c r="O258" s="38">
        <v>0</v>
      </c>
      <c r="P258" s="38">
        <v>0</v>
      </c>
      <c r="Q258" s="38">
        <v>0</v>
      </c>
      <c r="R258" s="38">
        <v>0</v>
      </c>
      <c r="S258" s="38">
        <v>0</v>
      </c>
      <c r="T258" s="38">
        <v>0</v>
      </c>
      <c r="U258" s="38">
        <v>0</v>
      </c>
      <c r="V258" s="38">
        <v>0</v>
      </c>
      <c r="W258" s="38">
        <v>0</v>
      </c>
      <c r="X258" s="38">
        <v>0</v>
      </c>
      <c r="Y258" s="38">
        <v>0</v>
      </c>
      <c r="Z258" s="38">
        <v>0</v>
      </c>
      <c r="AA258" s="38">
        <v>0</v>
      </c>
      <c r="AB258" s="38">
        <v>0</v>
      </c>
      <c r="AC258" s="38">
        <v>0</v>
      </c>
      <c r="AD258" s="38">
        <v>0</v>
      </c>
      <c r="AE258" s="38">
        <v>0</v>
      </c>
    </row>
    <row r="259" spans="1:31" x14ac:dyDescent="0.25">
      <c r="A259" t="s">
        <v>427</v>
      </c>
      <c r="B259" s="38">
        <v>0</v>
      </c>
      <c r="C259" s="38">
        <v>0</v>
      </c>
      <c r="D259" s="38">
        <v>0</v>
      </c>
      <c r="E259" s="38">
        <v>0</v>
      </c>
      <c r="F259" s="38">
        <v>0</v>
      </c>
      <c r="G259" s="38">
        <v>0</v>
      </c>
      <c r="H259" s="38">
        <v>0</v>
      </c>
      <c r="I259" s="38">
        <v>0</v>
      </c>
      <c r="J259" s="38">
        <v>0</v>
      </c>
      <c r="K259" s="38">
        <v>0</v>
      </c>
      <c r="L259" s="38">
        <v>0</v>
      </c>
      <c r="M259" s="38">
        <v>0</v>
      </c>
      <c r="N259" s="38">
        <v>0</v>
      </c>
      <c r="O259" s="38">
        <v>0</v>
      </c>
      <c r="P259" s="38">
        <v>0</v>
      </c>
      <c r="Q259" s="38">
        <v>0</v>
      </c>
      <c r="R259" s="38">
        <v>0</v>
      </c>
      <c r="S259" s="38">
        <v>0</v>
      </c>
      <c r="T259" s="38">
        <v>0</v>
      </c>
      <c r="U259" s="38">
        <v>0</v>
      </c>
      <c r="V259" s="38">
        <v>0</v>
      </c>
      <c r="W259" s="38">
        <v>0</v>
      </c>
      <c r="X259" s="38">
        <v>0</v>
      </c>
      <c r="Y259" s="38">
        <v>0</v>
      </c>
      <c r="Z259" s="38">
        <v>0</v>
      </c>
      <c r="AA259" s="38">
        <v>0</v>
      </c>
      <c r="AB259" s="38">
        <v>0</v>
      </c>
      <c r="AC259" s="38">
        <v>0</v>
      </c>
      <c r="AD259" s="38">
        <v>0</v>
      </c>
      <c r="AE259" s="38">
        <v>0</v>
      </c>
    </row>
    <row r="260" spans="1:31" x14ac:dyDescent="0.25">
      <c r="A260" t="s">
        <v>428</v>
      </c>
      <c r="B260" s="38">
        <v>0</v>
      </c>
      <c r="C260" s="38">
        <v>0</v>
      </c>
      <c r="D260" s="38">
        <v>0</v>
      </c>
      <c r="E260" s="38">
        <v>0</v>
      </c>
      <c r="F260" s="38">
        <v>0</v>
      </c>
      <c r="G260" s="38">
        <v>0</v>
      </c>
      <c r="H260" s="38">
        <v>0</v>
      </c>
      <c r="I260" s="38">
        <v>0</v>
      </c>
      <c r="J260" s="38">
        <v>0</v>
      </c>
      <c r="K260" s="38">
        <v>0</v>
      </c>
      <c r="L260" s="38">
        <v>0</v>
      </c>
      <c r="M260" s="38">
        <v>0</v>
      </c>
      <c r="N260" s="38">
        <v>0</v>
      </c>
      <c r="O260" s="38">
        <v>0</v>
      </c>
      <c r="P260" s="38">
        <v>0</v>
      </c>
      <c r="Q260" s="38">
        <v>0</v>
      </c>
      <c r="R260" s="38">
        <v>0</v>
      </c>
      <c r="S260" s="38">
        <v>0</v>
      </c>
      <c r="T260" s="38">
        <v>0</v>
      </c>
      <c r="U260" s="38">
        <v>0</v>
      </c>
      <c r="V260" s="38">
        <v>0</v>
      </c>
      <c r="W260" s="38">
        <v>0</v>
      </c>
      <c r="X260" s="38">
        <v>0</v>
      </c>
      <c r="Y260" s="38">
        <v>0</v>
      </c>
      <c r="Z260" s="38">
        <v>0</v>
      </c>
      <c r="AA260" s="38">
        <v>0</v>
      </c>
      <c r="AB260" s="38">
        <v>0</v>
      </c>
      <c r="AC260" s="38">
        <v>0</v>
      </c>
      <c r="AD260" s="38">
        <v>0</v>
      </c>
      <c r="AE260" s="38">
        <v>0</v>
      </c>
    </row>
    <row r="261" spans="1:31" x14ac:dyDescent="0.25">
      <c r="A261" t="s">
        <v>429</v>
      </c>
      <c r="B261" s="38">
        <v>0</v>
      </c>
      <c r="C261" s="38">
        <v>0</v>
      </c>
      <c r="D261" s="38">
        <v>0</v>
      </c>
      <c r="E261" s="38">
        <v>0</v>
      </c>
      <c r="F261" s="38">
        <v>0</v>
      </c>
      <c r="G261" s="38">
        <v>0</v>
      </c>
      <c r="H261" s="38">
        <v>0</v>
      </c>
      <c r="I261" s="38">
        <v>0</v>
      </c>
      <c r="J261" s="38">
        <v>0</v>
      </c>
      <c r="K261" s="38">
        <v>0</v>
      </c>
      <c r="L261" s="38">
        <v>0</v>
      </c>
      <c r="M261" s="38">
        <v>0</v>
      </c>
      <c r="N261" s="38">
        <v>0</v>
      </c>
      <c r="O261" s="38">
        <v>0</v>
      </c>
      <c r="P261" s="38">
        <v>0</v>
      </c>
      <c r="Q261" s="38">
        <v>0</v>
      </c>
      <c r="R261" s="38">
        <v>0</v>
      </c>
      <c r="S261" s="38">
        <v>0</v>
      </c>
      <c r="T261" s="38">
        <v>0</v>
      </c>
      <c r="U261" s="38">
        <v>0</v>
      </c>
      <c r="V261" s="38">
        <v>0</v>
      </c>
      <c r="W261" s="38">
        <v>0</v>
      </c>
      <c r="X261" s="38">
        <v>0</v>
      </c>
      <c r="Y261" s="38">
        <v>0</v>
      </c>
      <c r="Z261" s="38">
        <v>0</v>
      </c>
      <c r="AA261" s="38">
        <v>0</v>
      </c>
      <c r="AB261" s="38">
        <v>0</v>
      </c>
      <c r="AC261" s="38">
        <v>0</v>
      </c>
      <c r="AD261" s="38">
        <v>0</v>
      </c>
      <c r="AE261" s="38">
        <v>0</v>
      </c>
    </row>
    <row r="262" spans="1:31" x14ac:dyDescent="0.25">
      <c r="A262" t="s">
        <v>430</v>
      </c>
      <c r="B262" s="38">
        <v>0</v>
      </c>
      <c r="C262" s="38">
        <v>0</v>
      </c>
      <c r="D262" s="38">
        <v>0</v>
      </c>
      <c r="E262" s="38">
        <v>0</v>
      </c>
      <c r="F262" s="38">
        <v>0</v>
      </c>
      <c r="G262" s="38">
        <v>0</v>
      </c>
      <c r="H262" s="38">
        <v>0</v>
      </c>
      <c r="I262" s="38">
        <v>0</v>
      </c>
      <c r="J262" s="38">
        <v>0</v>
      </c>
      <c r="K262" s="38">
        <v>0</v>
      </c>
      <c r="L262" s="38">
        <v>0</v>
      </c>
      <c r="M262" s="38">
        <v>0</v>
      </c>
      <c r="N262" s="38">
        <v>0</v>
      </c>
      <c r="O262" s="38">
        <v>0</v>
      </c>
      <c r="P262" s="38">
        <v>0</v>
      </c>
      <c r="Q262" s="38">
        <v>0</v>
      </c>
      <c r="R262" s="38">
        <v>0</v>
      </c>
      <c r="S262" s="38">
        <v>0</v>
      </c>
      <c r="T262" s="38">
        <v>0</v>
      </c>
      <c r="U262" s="38">
        <v>0</v>
      </c>
      <c r="V262" s="38">
        <v>0</v>
      </c>
      <c r="W262" s="38">
        <v>0</v>
      </c>
      <c r="X262" s="38">
        <v>0</v>
      </c>
      <c r="Y262" s="38">
        <v>0</v>
      </c>
      <c r="Z262" s="38">
        <v>0</v>
      </c>
      <c r="AA262" s="38">
        <v>0</v>
      </c>
      <c r="AB262" s="38">
        <v>0</v>
      </c>
      <c r="AC262" s="38">
        <v>0</v>
      </c>
      <c r="AD262" s="38">
        <v>0</v>
      </c>
      <c r="AE262" s="38">
        <v>0</v>
      </c>
    </row>
    <row r="263" spans="1:31" x14ac:dyDescent="0.25">
      <c r="A263" t="s">
        <v>431</v>
      </c>
      <c r="B263" s="38">
        <v>0</v>
      </c>
      <c r="C263" s="38">
        <v>0</v>
      </c>
      <c r="D263" s="38">
        <v>0</v>
      </c>
      <c r="E263" s="38">
        <v>0</v>
      </c>
      <c r="F263" s="38">
        <v>0</v>
      </c>
      <c r="G263" s="38">
        <v>0</v>
      </c>
      <c r="H263" s="38">
        <v>0</v>
      </c>
      <c r="I263" s="38">
        <v>0</v>
      </c>
      <c r="J263" s="38">
        <v>0</v>
      </c>
      <c r="K263" s="38">
        <v>0</v>
      </c>
      <c r="L263" s="38">
        <v>0</v>
      </c>
      <c r="M263" s="38">
        <v>0</v>
      </c>
      <c r="N263" s="38">
        <v>0</v>
      </c>
      <c r="O263" s="38">
        <v>0</v>
      </c>
      <c r="P263" s="38">
        <v>0</v>
      </c>
      <c r="Q263" s="38">
        <v>0</v>
      </c>
      <c r="R263" s="38">
        <v>0</v>
      </c>
      <c r="S263" s="38">
        <v>0</v>
      </c>
      <c r="T263" s="38">
        <v>0</v>
      </c>
      <c r="U263" s="38">
        <v>0</v>
      </c>
      <c r="V263" s="38">
        <v>0</v>
      </c>
      <c r="W263" s="38">
        <v>0</v>
      </c>
      <c r="X263" s="38">
        <v>0</v>
      </c>
      <c r="Y263" s="38">
        <v>0</v>
      </c>
      <c r="Z263" s="38">
        <v>0</v>
      </c>
      <c r="AA263" s="38">
        <v>0</v>
      </c>
      <c r="AB263" s="38">
        <v>0</v>
      </c>
      <c r="AC263" s="38">
        <v>0</v>
      </c>
      <c r="AD263" s="38">
        <v>0</v>
      </c>
      <c r="AE263" s="38">
        <v>0</v>
      </c>
    </row>
    <row r="264" spans="1:31" x14ac:dyDescent="0.25">
      <c r="A264" t="s">
        <v>432</v>
      </c>
      <c r="B264" s="38">
        <v>0</v>
      </c>
      <c r="C264" s="38">
        <v>0</v>
      </c>
      <c r="D264" s="38">
        <v>0</v>
      </c>
      <c r="E264" s="38">
        <v>0</v>
      </c>
      <c r="F264" s="38">
        <v>0</v>
      </c>
      <c r="G264" s="38">
        <v>0</v>
      </c>
      <c r="H264" s="38">
        <v>0</v>
      </c>
      <c r="I264" s="38">
        <v>0</v>
      </c>
      <c r="J264" s="38">
        <v>0</v>
      </c>
      <c r="K264" s="38">
        <v>0</v>
      </c>
      <c r="L264" s="38">
        <v>0</v>
      </c>
      <c r="M264" s="38">
        <v>0</v>
      </c>
      <c r="N264" s="38">
        <v>0</v>
      </c>
      <c r="O264" s="38">
        <v>0</v>
      </c>
      <c r="P264" s="38">
        <v>0</v>
      </c>
      <c r="Q264" s="38">
        <v>0</v>
      </c>
      <c r="R264" s="38">
        <v>0</v>
      </c>
      <c r="S264" s="38">
        <v>0</v>
      </c>
      <c r="T264" s="38">
        <v>0</v>
      </c>
      <c r="U264" s="38">
        <v>0</v>
      </c>
      <c r="V264" s="38">
        <v>0</v>
      </c>
      <c r="W264" s="38">
        <v>0</v>
      </c>
      <c r="X264" s="38">
        <v>0</v>
      </c>
      <c r="Y264" s="38">
        <v>0</v>
      </c>
      <c r="Z264" s="38">
        <v>0</v>
      </c>
      <c r="AA264" s="38">
        <v>0</v>
      </c>
      <c r="AB264" s="38">
        <v>0</v>
      </c>
      <c r="AC264" s="38">
        <v>0</v>
      </c>
      <c r="AD264" s="38">
        <v>0</v>
      </c>
      <c r="AE264" s="38">
        <v>0</v>
      </c>
    </row>
    <row r="265" spans="1:31" x14ac:dyDescent="0.25">
      <c r="A265" t="s">
        <v>433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</row>
    <row r="266" spans="1:31" x14ac:dyDescent="0.25">
      <c r="A266" t="s">
        <v>434</v>
      </c>
      <c r="B266" s="38">
        <v>0</v>
      </c>
      <c r="C266" s="38">
        <v>0</v>
      </c>
      <c r="D266" s="38">
        <v>0</v>
      </c>
      <c r="E266" s="38">
        <v>0</v>
      </c>
      <c r="F266" s="38">
        <v>0</v>
      </c>
      <c r="G266" s="38">
        <v>0</v>
      </c>
      <c r="H266" s="38">
        <v>0</v>
      </c>
      <c r="I266" s="38">
        <v>0</v>
      </c>
      <c r="J266" s="38">
        <v>0</v>
      </c>
      <c r="K266" s="38">
        <v>0</v>
      </c>
      <c r="L266" s="38">
        <v>0</v>
      </c>
      <c r="M266" s="38">
        <v>0</v>
      </c>
      <c r="N266" s="38">
        <v>0</v>
      </c>
      <c r="O266" s="38">
        <v>0</v>
      </c>
      <c r="P266" s="38">
        <v>0</v>
      </c>
      <c r="Q266" s="38">
        <v>0</v>
      </c>
      <c r="R266" s="38">
        <v>0</v>
      </c>
      <c r="S266" s="38">
        <v>0</v>
      </c>
      <c r="T266" s="38">
        <v>0</v>
      </c>
      <c r="U266" s="38">
        <v>0</v>
      </c>
      <c r="V266" s="38">
        <v>0</v>
      </c>
      <c r="W266" s="38">
        <v>0</v>
      </c>
      <c r="X266" s="38">
        <v>0</v>
      </c>
      <c r="Y266" s="38">
        <v>0</v>
      </c>
      <c r="Z266" s="38">
        <v>0</v>
      </c>
      <c r="AA266" s="38">
        <v>0</v>
      </c>
      <c r="AB266" s="38">
        <v>0</v>
      </c>
      <c r="AC266" s="38">
        <v>0</v>
      </c>
      <c r="AD266" s="38">
        <v>0</v>
      </c>
      <c r="AE266" s="38">
        <v>0</v>
      </c>
    </row>
    <row r="267" spans="1:31" x14ac:dyDescent="0.25">
      <c r="A267" t="s">
        <v>435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</row>
    <row r="268" spans="1:31" x14ac:dyDescent="0.25">
      <c r="A268" t="s">
        <v>436</v>
      </c>
      <c r="B268" s="38">
        <v>0</v>
      </c>
      <c r="C268" s="38">
        <v>0</v>
      </c>
      <c r="D268" s="38">
        <v>0</v>
      </c>
      <c r="E268" s="38">
        <v>0</v>
      </c>
      <c r="F268" s="38">
        <v>0</v>
      </c>
      <c r="G268" s="38">
        <v>0</v>
      </c>
      <c r="H268" s="38">
        <v>0</v>
      </c>
      <c r="I268" s="38">
        <v>0</v>
      </c>
      <c r="J268" s="38">
        <v>0</v>
      </c>
      <c r="K268" s="38">
        <v>0</v>
      </c>
      <c r="L268" s="38">
        <v>0</v>
      </c>
      <c r="M268" s="38">
        <v>0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>
        <v>0</v>
      </c>
      <c r="T268" s="38">
        <v>0</v>
      </c>
      <c r="U268" s="38">
        <v>0</v>
      </c>
      <c r="V268" s="38">
        <v>0</v>
      </c>
      <c r="W268" s="38">
        <v>0</v>
      </c>
      <c r="X268" s="38">
        <v>0</v>
      </c>
      <c r="Y268" s="38">
        <v>0</v>
      </c>
      <c r="Z268" s="38">
        <v>0</v>
      </c>
      <c r="AA268" s="38">
        <v>0</v>
      </c>
      <c r="AB268" s="38">
        <v>0</v>
      </c>
      <c r="AC268" s="38">
        <v>0</v>
      </c>
      <c r="AD268" s="38">
        <v>0</v>
      </c>
      <c r="AE268" s="38">
        <v>0</v>
      </c>
    </row>
    <row r="269" spans="1:31" x14ac:dyDescent="0.25">
      <c r="A269" t="s">
        <v>437</v>
      </c>
      <c r="B269" s="38">
        <v>0</v>
      </c>
      <c r="C269" s="38">
        <v>0</v>
      </c>
      <c r="D269" s="38">
        <v>0</v>
      </c>
      <c r="E269" s="38">
        <v>0</v>
      </c>
      <c r="F269" s="38">
        <v>0</v>
      </c>
      <c r="G269" s="38">
        <v>0</v>
      </c>
      <c r="H269" s="38">
        <v>0</v>
      </c>
      <c r="I269" s="38">
        <v>0</v>
      </c>
      <c r="J269" s="38">
        <v>0</v>
      </c>
      <c r="K269" s="38">
        <v>0</v>
      </c>
      <c r="L269" s="38">
        <v>0</v>
      </c>
      <c r="M269" s="38">
        <v>0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>
        <v>0</v>
      </c>
      <c r="T269" s="38">
        <v>0</v>
      </c>
      <c r="U269" s="38">
        <v>0</v>
      </c>
      <c r="V269" s="38">
        <v>0</v>
      </c>
      <c r="W269" s="38">
        <v>0</v>
      </c>
      <c r="X269" s="38">
        <v>0</v>
      </c>
      <c r="Y269" s="38">
        <v>0</v>
      </c>
      <c r="Z269" s="38">
        <v>0</v>
      </c>
      <c r="AA269" s="38">
        <v>0</v>
      </c>
      <c r="AB269" s="38">
        <v>0</v>
      </c>
      <c r="AC269" s="38">
        <v>0</v>
      </c>
      <c r="AD269" s="38">
        <v>0</v>
      </c>
      <c r="AE269" s="38">
        <v>0</v>
      </c>
    </row>
    <row r="270" spans="1:31" x14ac:dyDescent="0.25">
      <c r="A270" t="s">
        <v>438</v>
      </c>
      <c r="B270" s="38">
        <v>0</v>
      </c>
      <c r="C270" s="38">
        <v>0</v>
      </c>
      <c r="D270" s="38">
        <v>0</v>
      </c>
      <c r="E270" s="38">
        <v>0</v>
      </c>
      <c r="F270" s="38">
        <v>0</v>
      </c>
      <c r="G270" s="38">
        <v>0</v>
      </c>
      <c r="H270" s="38">
        <v>0</v>
      </c>
      <c r="I270" s="38">
        <v>0</v>
      </c>
      <c r="J270" s="38">
        <v>0</v>
      </c>
      <c r="K270" s="38">
        <v>0</v>
      </c>
      <c r="L270" s="38">
        <v>0</v>
      </c>
      <c r="M270" s="38">
        <v>0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>
        <v>0</v>
      </c>
      <c r="T270" s="38">
        <v>0</v>
      </c>
      <c r="U270" s="38">
        <v>0</v>
      </c>
      <c r="V270" s="38">
        <v>0</v>
      </c>
      <c r="W270" s="38">
        <v>0</v>
      </c>
      <c r="X270" s="38">
        <v>0</v>
      </c>
      <c r="Y270" s="38">
        <v>0</v>
      </c>
      <c r="Z270" s="38">
        <v>0</v>
      </c>
      <c r="AA270" s="38">
        <v>0</v>
      </c>
      <c r="AB270" s="38">
        <v>0</v>
      </c>
      <c r="AC270" s="38">
        <v>0</v>
      </c>
      <c r="AD270" s="38">
        <v>0</v>
      </c>
      <c r="AE270" s="38">
        <v>0</v>
      </c>
    </row>
    <row r="271" spans="1:31" x14ac:dyDescent="0.25">
      <c r="A271" t="s">
        <v>439</v>
      </c>
      <c r="B271" s="38">
        <v>0</v>
      </c>
      <c r="C271" s="38">
        <v>0</v>
      </c>
      <c r="D271" s="38">
        <v>0</v>
      </c>
      <c r="E271" s="38">
        <v>0</v>
      </c>
      <c r="F271" s="38">
        <v>0</v>
      </c>
      <c r="G271" s="38">
        <v>0</v>
      </c>
      <c r="H271" s="38">
        <v>0</v>
      </c>
      <c r="I271" s="38">
        <v>0</v>
      </c>
      <c r="J271" s="38">
        <v>0</v>
      </c>
      <c r="K271" s="38">
        <v>0</v>
      </c>
      <c r="L271" s="38">
        <v>0</v>
      </c>
      <c r="M271" s="38">
        <v>0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>
        <v>0</v>
      </c>
      <c r="T271" s="38">
        <v>0</v>
      </c>
      <c r="U271" s="38">
        <v>0</v>
      </c>
      <c r="V271" s="38">
        <v>0</v>
      </c>
      <c r="W271" s="38">
        <v>0</v>
      </c>
      <c r="X271" s="38">
        <v>0</v>
      </c>
      <c r="Y271" s="38">
        <v>0</v>
      </c>
      <c r="Z271" s="38">
        <v>0</v>
      </c>
      <c r="AA271" s="38">
        <v>0</v>
      </c>
      <c r="AB271" s="38">
        <v>0</v>
      </c>
      <c r="AC271" s="38">
        <v>0</v>
      </c>
      <c r="AD271" s="38">
        <v>0</v>
      </c>
      <c r="AE271" s="38">
        <v>0</v>
      </c>
    </row>
    <row r="272" spans="1:31" x14ac:dyDescent="0.25">
      <c r="A272" t="s">
        <v>440</v>
      </c>
      <c r="B272" s="38">
        <v>0</v>
      </c>
      <c r="C272" s="38">
        <v>0</v>
      </c>
      <c r="D272" s="38">
        <v>0</v>
      </c>
      <c r="E272" s="38">
        <v>0</v>
      </c>
      <c r="F272" s="38">
        <v>0</v>
      </c>
      <c r="G272" s="38">
        <v>0</v>
      </c>
      <c r="H272" s="38">
        <v>0</v>
      </c>
      <c r="I272" s="38">
        <v>0</v>
      </c>
      <c r="J272" s="38">
        <v>0</v>
      </c>
      <c r="K272" s="38">
        <v>0</v>
      </c>
      <c r="L272" s="38">
        <v>0</v>
      </c>
      <c r="M272" s="38">
        <v>0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>
        <v>0</v>
      </c>
      <c r="T272" s="38">
        <v>0</v>
      </c>
      <c r="U272" s="38">
        <v>0</v>
      </c>
      <c r="V272" s="38">
        <v>0</v>
      </c>
      <c r="W272" s="38">
        <v>0</v>
      </c>
      <c r="X272" s="38">
        <v>0</v>
      </c>
      <c r="Y272" s="38">
        <v>0</v>
      </c>
      <c r="Z272" s="38">
        <v>0</v>
      </c>
      <c r="AA272" s="38">
        <v>0</v>
      </c>
      <c r="AB272" s="38">
        <v>0</v>
      </c>
      <c r="AC272" s="38">
        <v>0</v>
      </c>
      <c r="AD272" s="38">
        <v>0</v>
      </c>
      <c r="AE272" s="38">
        <v>0</v>
      </c>
    </row>
    <row r="273" spans="1:31" x14ac:dyDescent="0.25">
      <c r="A273" t="s">
        <v>441</v>
      </c>
      <c r="B273" s="38">
        <v>0</v>
      </c>
      <c r="C273" s="38">
        <v>0</v>
      </c>
      <c r="D273" s="38">
        <v>0</v>
      </c>
      <c r="E273" s="38">
        <v>0</v>
      </c>
      <c r="F273" s="38">
        <v>0</v>
      </c>
      <c r="G273" s="38">
        <v>0</v>
      </c>
      <c r="H273" s="38">
        <v>0</v>
      </c>
      <c r="I273" s="38">
        <v>0</v>
      </c>
      <c r="J273" s="38">
        <v>0</v>
      </c>
      <c r="K273" s="38">
        <v>0</v>
      </c>
      <c r="L273" s="38">
        <v>0</v>
      </c>
      <c r="M273" s="38">
        <v>0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>
        <v>0</v>
      </c>
      <c r="T273" s="38">
        <v>0</v>
      </c>
      <c r="U273" s="38">
        <v>0</v>
      </c>
      <c r="V273" s="38">
        <v>0</v>
      </c>
      <c r="W273" s="38">
        <v>0</v>
      </c>
      <c r="X273" s="38">
        <v>0</v>
      </c>
      <c r="Y273" s="38">
        <v>0</v>
      </c>
      <c r="Z273" s="38">
        <v>0</v>
      </c>
      <c r="AA273" s="38">
        <v>0</v>
      </c>
      <c r="AB273" s="38">
        <v>0</v>
      </c>
      <c r="AC273" s="38">
        <v>0</v>
      </c>
      <c r="AD273" s="38">
        <v>0</v>
      </c>
      <c r="AE273" s="38">
        <v>0</v>
      </c>
    </row>
    <row r="274" spans="1:31" x14ac:dyDescent="0.25">
      <c r="A274" t="s">
        <v>442</v>
      </c>
      <c r="B274" s="38">
        <v>0</v>
      </c>
      <c r="C274" s="38">
        <v>0</v>
      </c>
      <c r="D274" s="38">
        <v>0</v>
      </c>
      <c r="E274" s="38">
        <v>0</v>
      </c>
      <c r="F274" s="38">
        <v>0</v>
      </c>
      <c r="G274" s="38">
        <v>0</v>
      </c>
      <c r="H274" s="38">
        <v>0</v>
      </c>
      <c r="I274" s="38">
        <v>0</v>
      </c>
      <c r="J274" s="38">
        <v>0</v>
      </c>
      <c r="K274" s="38">
        <v>0</v>
      </c>
      <c r="L274" s="38">
        <v>0</v>
      </c>
      <c r="M274" s="38">
        <v>0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>
        <v>0</v>
      </c>
      <c r="T274" s="38">
        <v>0</v>
      </c>
      <c r="U274" s="38">
        <v>0</v>
      </c>
      <c r="V274" s="38">
        <v>0</v>
      </c>
      <c r="W274" s="38">
        <v>0</v>
      </c>
      <c r="X274" s="38">
        <v>0</v>
      </c>
      <c r="Y274" s="38">
        <v>0</v>
      </c>
      <c r="Z274" s="38">
        <v>0</v>
      </c>
      <c r="AA274" s="38">
        <v>0</v>
      </c>
      <c r="AB274" s="38">
        <v>0</v>
      </c>
      <c r="AC274" s="38">
        <v>0</v>
      </c>
      <c r="AD274" s="38">
        <v>0</v>
      </c>
      <c r="AE274" s="38">
        <v>0</v>
      </c>
    </row>
    <row r="275" spans="1:31" x14ac:dyDescent="0.25">
      <c r="A275" t="s">
        <v>443</v>
      </c>
      <c r="B275" s="38">
        <v>0</v>
      </c>
      <c r="C275" s="38">
        <v>0</v>
      </c>
      <c r="D275" s="38">
        <v>0</v>
      </c>
      <c r="E275" s="38">
        <v>0</v>
      </c>
      <c r="F275" s="38">
        <v>0</v>
      </c>
      <c r="G275" s="38">
        <v>0</v>
      </c>
      <c r="H275" s="38">
        <v>0</v>
      </c>
      <c r="I275" s="38">
        <v>0</v>
      </c>
      <c r="J275" s="38">
        <v>0</v>
      </c>
      <c r="K275" s="38">
        <v>0</v>
      </c>
      <c r="L275" s="38">
        <v>0</v>
      </c>
      <c r="M275" s="38">
        <v>0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>
        <v>0</v>
      </c>
      <c r="T275" s="38">
        <v>0</v>
      </c>
      <c r="U275" s="38">
        <v>0</v>
      </c>
      <c r="V275" s="38">
        <v>0</v>
      </c>
      <c r="W275" s="38">
        <v>0</v>
      </c>
      <c r="X275" s="38">
        <v>0</v>
      </c>
      <c r="Y275" s="38">
        <v>0</v>
      </c>
      <c r="Z275" s="38">
        <v>0</v>
      </c>
      <c r="AA275" s="38">
        <v>0</v>
      </c>
      <c r="AB275" s="38">
        <v>0</v>
      </c>
      <c r="AC275" s="38">
        <v>0</v>
      </c>
      <c r="AD275" s="38">
        <v>0</v>
      </c>
      <c r="AE275" s="38">
        <v>0</v>
      </c>
    </row>
    <row r="276" spans="1:31" x14ac:dyDescent="0.25">
      <c r="A276" t="s">
        <v>444</v>
      </c>
      <c r="B276" s="38">
        <v>0</v>
      </c>
      <c r="C276" s="38">
        <v>0</v>
      </c>
      <c r="D276" s="38">
        <v>0</v>
      </c>
      <c r="E276" s="38">
        <v>0</v>
      </c>
      <c r="F276" s="38">
        <v>0</v>
      </c>
      <c r="G276" s="38">
        <v>0</v>
      </c>
      <c r="H276" s="38">
        <v>0</v>
      </c>
      <c r="I276" s="38">
        <v>0</v>
      </c>
      <c r="J276" s="38">
        <v>0</v>
      </c>
      <c r="K276" s="38">
        <v>0</v>
      </c>
      <c r="L276" s="38">
        <v>0</v>
      </c>
      <c r="M276" s="38">
        <v>0</v>
      </c>
      <c r="N276" s="38">
        <v>0</v>
      </c>
      <c r="O276" s="38">
        <v>0</v>
      </c>
      <c r="P276" s="38">
        <v>0</v>
      </c>
      <c r="Q276" s="38">
        <v>0</v>
      </c>
      <c r="R276" s="38">
        <v>0</v>
      </c>
      <c r="S276" s="38">
        <v>0</v>
      </c>
      <c r="T276" s="38">
        <v>0</v>
      </c>
      <c r="U276" s="38">
        <v>0</v>
      </c>
      <c r="V276" s="38">
        <v>0</v>
      </c>
      <c r="W276" s="38">
        <v>0</v>
      </c>
      <c r="X276" s="38">
        <v>0</v>
      </c>
      <c r="Y276" s="38">
        <v>0</v>
      </c>
      <c r="Z276" s="38">
        <v>0</v>
      </c>
      <c r="AA276" s="38">
        <v>0</v>
      </c>
      <c r="AB276" s="38">
        <v>0</v>
      </c>
      <c r="AC276" s="38">
        <v>0</v>
      </c>
      <c r="AD276" s="38">
        <v>0</v>
      </c>
      <c r="AE276" s="38">
        <v>0</v>
      </c>
    </row>
    <row r="277" spans="1:31" x14ac:dyDescent="0.25">
      <c r="A277" t="s">
        <v>445</v>
      </c>
      <c r="B277" s="38">
        <v>0</v>
      </c>
      <c r="C277" s="38">
        <v>0</v>
      </c>
      <c r="D277" s="38">
        <v>0</v>
      </c>
      <c r="E277" s="38">
        <v>0</v>
      </c>
      <c r="F277" s="38">
        <v>0</v>
      </c>
      <c r="G277" s="38">
        <v>0</v>
      </c>
      <c r="H277" s="38">
        <v>0</v>
      </c>
      <c r="I277" s="38">
        <v>0</v>
      </c>
      <c r="J277" s="38">
        <v>0</v>
      </c>
      <c r="K277" s="38">
        <v>0</v>
      </c>
      <c r="L277" s="38">
        <v>0</v>
      </c>
      <c r="M277" s="38">
        <v>0</v>
      </c>
      <c r="N277" s="38">
        <v>0</v>
      </c>
      <c r="O277" s="38">
        <v>0</v>
      </c>
      <c r="P277" s="38">
        <v>0</v>
      </c>
      <c r="Q277" s="38">
        <v>0</v>
      </c>
      <c r="R277" s="38">
        <v>0</v>
      </c>
      <c r="S277" s="38">
        <v>0</v>
      </c>
      <c r="T277" s="38">
        <v>0</v>
      </c>
      <c r="U277" s="38">
        <v>0</v>
      </c>
      <c r="V277" s="38">
        <v>0</v>
      </c>
      <c r="W277" s="38">
        <v>0</v>
      </c>
      <c r="X277" s="38">
        <v>0</v>
      </c>
      <c r="Y277" s="38">
        <v>0</v>
      </c>
      <c r="Z277" s="38">
        <v>0</v>
      </c>
      <c r="AA277" s="38">
        <v>0</v>
      </c>
      <c r="AB277" s="38">
        <v>0</v>
      </c>
      <c r="AC277" s="38">
        <v>0</v>
      </c>
      <c r="AD277" s="38">
        <v>0</v>
      </c>
      <c r="AE277" s="38">
        <v>0</v>
      </c>
    </row>
    <row r="278" spans="1:31" x14ac:dyDescent="0.25">
      <c r="A278" t="s">
        <v>446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</row>
    <row r="279" spans="1:31" x14ac:dyDescent="0.25">
      <c r="A279" t="s">
        <v>447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</row>
    <row r="280" spans="1:31" x14ac:dyDescent="0.25">
      <c r="A280" t="s">
        <v>448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</row>
    <row r="281" spans="1:31" x14ac:dyDescent="0.25"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  <c r="AB281" s="38"/>
      <c r="AC281" s="38"/>
      <c r="AD281" s="38"/>
      <c r="AE281" s="38"/>
    </row>
    <row r="282" spans="1:31" x14ac:dyDescent="0.25">
      <c r="A282" t="s">
        <v>168</v>
      </c>
      <c r="B282" s="38">
        <f>SUM(B39,B64,B89,B114,B139,B164,B189,B214,B239,B264)</f>
        <v>181836560000000</v>
      </c>
      <c r="C282" s="38">
        <f t="shared" ref="C282:AE282" si="0">SUM(C39,C64,C89,C114,C139,C164,C189,C214,C239,C264)</f>
        <v>179964980000000</v>
      </c>
      <c r="D282" s="38">
        <f t="shared" si="0"/>
        <v>184370831000000.06</v>
      </c>
      <c r="E282" s="38">
        <f t="shared" si="0"/>
        <v>172384540000000.16</v>
      </c>
      <c r="F282" s="38">
        <f t="shared" si="0"/>
        <v>171672311600000.22</v>
      </c>
      <c r="G282" s="38">
        <f t="shared" si="0"/>
        <v>172857483200000.31</v>
      </c>
      <c r="H282" s="38">
        <f t="shared" si="0"/>
        <v>172432645400000.38</v>
      </c>
      <c r="I282" s="38">
        <f t="shared" si="0"/>
        <v>175138217000000.44</v>
      </c>
      <c r="J282" s="38">
        <f t="shared" si="0"/>
        <v>176646588600000.53</v>
      </c>
      <c r="K282" s="38">
        <f t="shared" si="0"/>
        <v>178168560200000.59</v>
      </c>
      <c r="L282" s="38">
        <f t="shared" si="0"/>
        <v>177540131800000.66</v>
      </c>
      <c r="M282" s="38">
        <f t="shared" si="0"/>
        <v>177514503400000.75</v>
      </c>
      <c r="N282" s="38">
        <f t="shared" si="0"/>
        <v>176872903400000.81</v>
      </c>
      <c r="O282" s="38">
        <f t="shared" si="0"/>
        <v>178691612800000.88</v>
      </c>
      <c r="P282" s="38">
        <f t="shared" si="0"/>
        <v>178666012800000.97</v>
      </c>
      <c r="Q282" s="38">
        <f t="shared" si="0"/>
        <v>178708022300001.03</v>
      </c>
      <c r="R282" s="38">
        <f t="shared" si="0"/>
        <v>179064522300001.09</v>
      </c>
      <c r="S282" s="38">
        <f t="shared" si="0"/>
        <v>179595531800001.19</v>
      </c>
      <c r="T282" s="38">
        <f t="shared" si="0"/>
        <v>180378131800001.25</v>
      </c>
      <c r="U282" s="38">
        <f t="shared" si="0"/>
        <v>180711941200001.34</v>
      </c>
      <c r="V282" s="38">
        <f t="shared" si="0"/>
        <v>181637141200001.41</v>
      </c>
      <c r="W282" s="38">
        <f t="shared" si="0"/>
        <v>181918141200001.47</v>
      </c>
      <c r="X282" s="38">
        <f t="shared" si="0"/>
        <v>182231550700001.56</v>
      </c>
      <c r="Y282" s="38">
        <f t="shared" si="0"/>
        <v>182793550700001.63</v>
      </c>
      <c r="Z282" s="38">
        <f t="shared" si="0"/>
        <v>183325886800001.69</v>
      </c>
      <c r="AA282" s="38">
        <f t="shared" si="0"/>
        <v>180879204000001.78</v>
      </c>
      <c r="AB282" s="38">
        <f t="shared" si="0"/>
        <v>181979240000001.84</v>
      </c>
      <c r="AC282" s="38">
        <f t="shared" si="0"/>
        <v>184666500000001.94</v>
      </c>
      <c r="AD282" s="38">
        <f t="shared" si="0"/>
        <v>185339680000002</v>
      </c>
      <c r="AE282" s="38">
        <f t="shared" si="0"/>
        <v>184862630000002.06</v>
      </c>
    </row>
    <row r="283" spans="1:31" x14ac:dyDescent="0.25"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  <c r="AB283" s="38"/>
      <c r="AC283" s="38"/>
      <c r="AD283" s="38"/>
      <c r="AE283" s="38"/>
    </row>
    <row r="284" spans="1:31" x14ac:dyDescent="0.25"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  <c r="AB284" s="38"/>
      <c r="AC284" s="38"/>
      <c r="AD284" s="38"/>
      <c r="AE284" s="38"/>
    </row>
    <row r="285" spans="1:31" x14ac:dyDescent="0.25"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  <c r="AB285" s="38"/>
      <c r="AC285" s="38"/>
      <c r="AD285" s="38"/>
      <c r="AE285" s="38"/>
    </row>
    <row r="286" spans="1:31" x14ac:dyDescent="0.25"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  <c r="AB286" s="38"/>
      <c r="AC286" s="38"/>
      <c r="AD286" s="38"/>
      <c r="AE286" s="38"/>
    </row>
    <row r="287" spans="1:31" x14ac:dyDescent="0.25"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  <c r="AB287" s="38"/>
      <c r="AC287" s="38"/>
      <c r="AD287" s="38"/>
      <c r="AE287" s="38"/>
    </row>
    <row r="288" spans="1:31" x14ac:dyDescent="0.25"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  <c r="AB288" s="38"/>
      <c r="AC288" s="38"/>
      <c r="AD288" s="38"/>
      <c r="AE288" s="38"/>
    </row>
    <row r="289" spans="2:31" x14ac:dyDescent="0.25"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  <c r="AB289" s="38"/>
      <c r="AC289" s="38"/>
      <c r="AD289" s="38"/>
      <c r="AE289" s="38"/>
    </row>
    <row r="290" spans="2:31" x14ac:dyDescent="0.25"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  <c r="AB290" s="38"/>
      <c r="AC290" s="38"/>
      <c r="AD290" s="38"/>
      <c r="AE290" s="38"/>
    </row>
    <row r="293" spans="2:31" x14ac:dyDescent="0.25"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  <c r="AB293" s="38"/>
      <c r="AC293" s="38"/>
      <c r="AD293" s="38"/>
      <c r="AE293" s="38"/>
    </row>
    <row r="294" spans="2:31" x14ac:dyDescent="0.25"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  <c r="AB294" s="38"/>
      <c r="AC294" s="38"/>
      <c r="AD294" s="38"/>
      <c r="AE294" s="38"/>
    </row>
    <row r="295" spans="2:31" x14ac:dyDescent="0.25"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  <c r="AB295" s="38"/>
      <c r="AC295" s="38"/>
      <c r="AD295" s="38"/>
      <c r="AE295" s="38"/>
    </row>
    <row r="296" spans="2:31" x14ac:dyDescent="0.25"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  <c r="AB296" s="38"/>
      <c r="AC296" s="38"/>
      <c r="AD296" s="38"/>
      <c r="AE296" s="38"/>
    </row>
    <row r="297" spans="2:31" x14ac:dyDescent="0.25"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  <c r="AB297" s="38"/>
      <c r="AC297" s="38"/>
      <c r="AD297" s="38"/>
      <c r="AE297" s="38"/>
    </row>
    <row r="298" spans="2:31" x14ac:dyDescent="0.25"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  <c r="AB298" s="38"/>
      <c r="AC298" s="38"/>
      <c r="AD298" s="38"/>
      <c r="AE298" s="38"/>
    </row>
    <row r="299" spans="2:31" x14ac:dyDescent="0.25"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  <c r="AB299" s="38"/>
      <c r="AC299" s="38"/>
      <c r="AD299" s="38"/>
      <c r="AE299" s="38"/>
    </row>
    <row r="300" spans="2:31" x14ac:dyDescent="0.25"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  <c r="AB300" s="38"/>
      <c r="AC300" s="38"/>
      <c r="AD300" s="38"/>
      <c r="AE300" s="3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F1EA-2988-4BBD-90EC-E6E6E625E19B}">
  <sheetPr>
    <tabColor theme="3"/>
  </sheetPr>
  <dimension ref="A1:AE26"/>
  <sheetViews>
    <sheetView topLeftCell="E1" zoomScaleNormal="100" workbookViewId="0">
      <selection activeCell="P10" sqref="P10"/>
    </sheetView>
  </sheetViews>
  <sheetFormatPr defaultRowHeight="15" x14ac:dyDescent="0.25"/>
  <cols>
    <col min="1" max="1" width="44.85546875" customWidth="1"/>
    <col min="12" max="12" width="12" bestFit="1" customWidth="1"/>
    <col min="16" max="16" width="12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f>(MAX(TREND('Current and Planned Capacity'!$C$35:$D$35,'Current and Planned Capacity'!$C$26:$D$26,'BFoCPAbI-energyEmis'!B1),0)*'Capacity Factor Data'!$A$45*10^12)/'BAU Emissions'!B282</f>
        <v>0</v>
      </c>
      <c r="C10">
        <f>(MAX(TREND('Current and Planned Capacity'!$C$35:$D$35,'Current and Planned Capacity'!$C$26:$D$26,'BFoCPAbI-energyEmis'!C1),0)*'Capacity Factor Data'!$A$45*10^12)/'BAU Emissions'!C282</f>
        <v>0</v>
      </c>
      <c r="D10">
        <f>(MAX(TREND('Current and Planned Capacity'!$C$35:$D$35,'Current and Planned Capacity'!$C$26:$D$26,'BFoCPAbI-energyEmis'!D1),0)*'Capacity Factor Data'!$A$45*10^12)/'BAU Emissions'!D282</f>
        <v>0</v>
      </c>
      <c r="E10">
        <f>(MAX(TREND('Current and Planned Capacity'!$C$35:$D$35,'Current and Planned Capacity'!$C$26:$D$26,'BFoCPAbI-energyEmis'!E1),0)*'Capacity Factor Data'!$A$45*10^12)/'BAU Emissions'!E282</f>
        <v>0</v>
      </c>
      <c r="F10">
        <f>(MAX(TREND('Current and Planned Capacity'!$C$35:$D$35,'Current and Planned Capacity'!$C$26:$D$26,'BFoCPAbI-energyEmis'!F1),0)*'Capacity Factor Data'!$A$45*10^12)/'BAU Emissions'!F282</f>
        <v>0</v>
      </c>
      <c r="G10">
        <f>(MAX(TREND('Current and Planned Capacity'!$C$35:$D$35,'Current and Planned Capacity'!$C$26:$D$26,'BFoCPAbI-energyEmis'!G1),0)*'Capacity Factor Data'!$A$45*10^12)/'BAU Emissions'!G282</f>
        <v>0</v>
      </c>
      <c r="H10">
        <f>(MAX(TREND('Current and Planned Capacity'!$C$35:$D$35,'Current and Planned Capacity'!$C$26:$D$26,'BFoCPAbI-energyEmis'!H1),0)*'Capacity Factor Data'!$A$45*10^12)/'BAU Emissions'!H282</f>
        <v>0</v>
      </c>
      <c r="I10">
        <f>(MAX(TREND('Current and Planned Capacity'!$C$35:$D$35,'Current and Planned Capacity'!$C$26:$D$26,'BFoCPAbI-energyEmis'!I1),0)*'Capacity Factor Data'!$A$45*10^12)/'BAU Emissions'!I282</f>
        <v>0</v>
      </c>
      <c r="J10">
        <f>(MAX(TREND('Current and Planned Capacity'!$C$35:$D$35,'Current and Planned Capacity'!$C$26:$D$26,'BFoCPAbI-energyEmis'!J1),0)*'Capacity Factor Data'!$A$45*10^12)/'BAU Emissions'!J282</f>
        <v>0</v>
      </c>
      <c r="K10">
        <f>(MAX(TREND('Current and Planned Capacity'!$C$35:$D$35,'Current and Planned Capacity'!$C$26:$D$26,'BFoCPAbI-energyEmis'!K1),0)*'Capacity Factor Data'!$A$45*10^12)/'BAU Emissions'!K282</f>
        <v>0</v>
      </c>
      <c r="L10">
        <f>(MAX(TREND('Current and Planned Capacity'!$C$35:$D$35,'Current and Planned Capacity'!$C$26:$D$26,'BFoCPAbI-energyEmis'!L1),0)*'Capacity Factor Data'!$A$45*10^12)/'BAU Emissions'!L282</f>
        <v>5.9003997687245381E-2</v>
      </c>
      <c r="M10">
        <f>(MAX(TREND('Current and Planned Capacity'!$C$35:$D$35,'Current and Planned Capacity'!$C$26:$D$26,'BFoCPAbI-energyEmis'!M1),0)*'Capacity Factor Data'!$A$45*10^12)/'BAU Emissions'!M282</f>
        <v>0.11802503260835458</v>
      </c>
      <c r="N10">
        <f>(MAX(TREND('Current and Planned Capacity'!$C$35:$D$35,'Current and Planned Capacity'!$C$26:$D$26,'BFoCPAbI-energyEmis'!N1),0)*'Capacity Factor Data'!$A$45*10^12)/'BAU Emissions'!N282</f>
        <v>0.1776797461581178</v>
      </c>
      <c r="O10">
        <f>(MAX(TREND('Current and Planned Capacity'!$C$35:$D$35,'Current and Planned Capacity'!$C$26:$D$26,'BFoCPAbI-energyEmis'!O1),0)*'Capacity Factor Data'!$A$45*10^12)/'BAU Emissions'!O282</f>
        <v>0.23449511394460765</v>
      </c>
      <c r="P10" s="38">
        <f>(MAX(TREND('Current and Planned Capacity'!$C$35:$D$35,'Current and Planned Capacity'!$C$26:$D$26,'BFoCPAbI-energyEmis'!$P$1),0)*'Capacity Factor Data'!$A$45*10^12)/'BAU Emissions'!P282</f>
        <v>0.29316089170934984</v>
      </c>
      <c r="Q10" s="38">
        <f>(MAX(TREND('Current and Planned Capacity'!$C$35:$D$35,'Current and Planned Capacity'!$C$26:$D$26,'BFoCPAbI-energyEmis'!$P$1),0)*'Capacity Factor Data'!$A$45*10^12)/'BAU Emissions'!Q282</f>
        <v>0.293091977385741</v>
      </c>
      <c r="R10" s="38">
        <f>(MAX(TREND('Current and Planned Capacity'!$C$35:$D$35,'Current and Planned Capacity'!$C$26:$D$26,'BFoCPAbI-energyEmis'!$P$1),0)*'Capacity Factor Data'!$A$45*10^12)/'BAU Emissions'!R282</f>
        <v>0.29250845984359503</v>
      </c>
      <c r="S10" s="38">
        <f>(MAX(TREND('Current and Planned Capacity'!$C$35:$D$35,'Current and Planned Capacity'!$C$26:$D$26,'BFoCPAbI-energyEmis'!$P$1),0)*'Capacity Factor Data'!$A$45*10^12)/'BAU Emissions'!S282</f>
        <v>0.29164360107205101</v>
      </c>
      <c r="T10" s="38">
        <f>(MAX(TREND('Current and Planned Capacity'!$C$35:$D$35,'Current and Planned Capacity'!$C$26:$D$26,'BFoCPAbI-energyEmis'!$P$1),0)*'Capacity Factor Data'!$A$45*10^12)/'BAU Emissions'!T282</f>
        <v>0.2903782576519735</v>
      </c>
      <c r="U10" s="38">
        <f>(MAX(TREND('Current and Planned Capacity'!$C$35:$D$35,'Current and Planned Capacity'!$C$26:$D$26,'BFoCPAbI-energyEmis'!$P$1),0)*'Capacity Factor Data'!$A$45*10^12)/'BAU Emissions'!U282</f>
        <v>0.28984187366253589</v>
      </c>
      <c r="V10" s="38">
        <f>(MAX(TREND('Current and Planned Capacity'!$C$35:$D$35,'Current and Planned Capacity'!$C$26:$D$26,'BFoCPAbI-energyEmis'!$P$1),0)*'Capacity Factor Data'!$A$45*10^12)/'BAU Emissions'!V282</f>
        <v>0.28836551425861129</v>
      </c>
      <c r="W10" s="38">
        <f>(MAX(TREND('Current and Planned Capacity'!$C$35:$D$35,'Current and Planned Capacity'!$C$26:$D$26,'BFoCPAbI-energyEmis'!$P$1),0)*'Capacity Factor Data'!$A$45*10^12)/'BAU Emissions'!W282</f>
        <v>0.28792009024002702</v>
      </c>
      <c r="X10" s="38">
        <f>(MAX(TREND('Current and Planned Capacity'!$C$35:$D$35,'Current and Planned Capacity'!$C$26:$D$26,'BFoCPAbI-energyEmis'!$P$1),0)*'Capacity Factor Data'!$A$45*10^12)/'BAU Emissions'!X282</f>
        <v>0.28742491313608709</v>
      </c>
      <c r="Y10" s="38">
        <f>(MAX(TREND('Current and Planned Capacity'!$C$35:$D$35,'Current and Planned Capacity'!$C$26:$D$26,'BFoCPAbI-energyEmis'!$P$1),0)*'Capacity Factor Data'!$A$45*10^12)/'BAU Emissions'!Y282</f>
        <v>0.28654122330915438</v>
      </c>
      <c r="Z10" s="38">
        <f>(MAX(TREND('Current and Planned Capacity'!$C$35:$D$35,'Current and Planned Capacity'!$C$26:$D$26,'BFoCPAbI-energyEmis'!$P$1),0)*'Capacity Factor Data'!$A$45*10^12)/'BAU Emissions'!Z282</f>
        <v>0.28570917367356718</v>
      </c>
      <c r="AA10" s="38">
        <f>(MAX(TREND('Current and Planned Capacity'!$C$35:$D$35,'Current and Planned Capacity'!$C$26:$D$26,'BFoCPAbI-energyEmis'!$P$1),0)*'Capacity Factor Data'!$A$45*10^12)/'BAU Emissions'!AA282</f>
        <v>0.28957385079271958</v>
      </c>
      <c r="AB10" s="38">
        <f>(MAX(TREND('Current and Planned Capacity'!$C$35:$D$35,'Current and Planned Capacity'!$C$26:$D$26,'BFoCPAbI-energyEmis'!$P$1),0)*'Capacity Factor Data'!$A$45*10^12)/'BAU Emissions'!AB282</f>
        <v>0.28782342222443541</v>
      </c>
      <c r="AC10" s="38">
        <f>(MAX(TREND('Current and Planned Capacity'!$C$35:$D$35,'Current and Planned Capacity'!$C$26:$D$26,'BFoCPAbI-energyEmis'!$P$1),0)*'Capacity Factor Data'!$A$45*10^12)/'BAU Emissions'!AC282</f>
        <v>0.283635026551117</v>
      </c>
      <c r="AD10" s="38">
        <f>(MAX(TREND('Current and Planned Capacity'!$C$35:$D$35,'Current and Planned Capacity'!$C$26:$D$26,'BFoCPAbI-energyEmis'!$P$1),0)*'Capacity Factor Data'!$A$45*10^12)/'BAU Emissions'!AD282</f>
        <v>0.28260482391359387</v>
      </c>
      <c r="AE10" s="38">
        <f>(MAX(TREND('Current and Planned Capacity'!$C$35:$D$35,'Current and Planned Capacity'!$C$26:$D$26,'BFoCPAbI-energyEmis'!$P$1),0)*'Capacity Factor Data'!$A$45*10^12)/'BAU Emissions'!AE282</f>
        <v>0.28333410398089554</v>
      </c>
    </row>
    <row r="11" spans="1:31" x14ac:dyDescent="0.25">
      <c r="A11" t="s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D05B0-9A91-4279-B778-4601B1E5F3F5}">
  <sheetPr>
    <tabColor theme="3"/>
  </sheetPr>
  <dimension ref="A1:AE26"/>
  <sheetViews>
    <sheetView workbookViewId="0">
      <selection activeCell="A2" sqref="A2"/>
    </sheetView>
  </sheetViews>
  <sheetFormatPr defaultRowHeight="15" x14ac:dyDescent="0.25"/>
  <cols>
    <col min="1" max="1" width="44.85546875" customWidth="1"/>
    <col min="6" max="6" width="12" bestFit="1" customWidth="1"/>
    <col min="12" max="12" width="11" bestFit="1" customWidth="1"/>
  </cols>
  <sheetData>
    <row r="1" spans="1:31" x14ac:dyDescent="0.25">
      <c r="A1" s="4" t="s">
        <v>171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>
        <v>2028</v>
      </c>
      <c r="J1" s="1">
        <v>2029</v>
      </c>
      <c r="K1" s="1">
        <v>2030</v>
      </c>
      <c r="L1" s="1">
        <v>2031</v>
      </c>
      <c r="M1" s="1">
        <v>2032</v>
      </c>
      <c r="N1" s="1">
        <v>2033</v>
      </c>
      <c r="O1" s="1">
        <v>2034</v>
      </c>
      <c r="P1" s="1">
        <v>2035</v>
      </c>
      <c r="Q1" s="1">
        <v>2036</v>
      </c>
      <c r="R1" s="1">
        <v>2037</v>
      </c>
      <c r="S1" s="1">
        <v>2038</v>
      </c>
      <c r="T1" s="1">
        <v>2039</v>
      </c>
      <c r="U1" s="1">
        <v>2040</v>
      </c>
      <c r="V1" s="1">
        <v>2041</v>
      </c>
      <c r="W1" s="1">
        <v>2042</v>
      </c>
      <c r="X1" s="1">
        <v>2043</v>
      </c>
      <c r="Y1" s="1">
        <v>2044</v>
      </c>
      <c r="Z1" s="1">
        <v>2045</v>
      </c>
      <c r="AA1" s="1">
        <v>2046</v>
      </c>
      <c r="AB1" s="1">
        <v>2047</v>
      </c>
      <c r="AC1" s="1">
        <v>2048</v>
      </c>
      <c r="AD1" s="1">
        <v>2049</v>
      </c>
      <c r="AE1" s="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25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10</v>
      </c>
      <c r="B11" s="38">
        <f>MAX(TREND('Current and Planned Capacity'!$B$36:$C$36,'Current and Planned Capacity'!$B$26:$C$26,'BFoCPAbI-processEmis'!B$1),0)*'Capacity Factor Data'!$A$45*10^12/'BAU Emissions'!B13</f>
        <v>0</v>
      </c>
      <c r="C11" s="38">
        <f>MAX(TREND('Current and Planned Capacity'!$B$36:$C$36,'Current and Planned Capacity'!$B$26:$C$26,'BFoCPAbI-processEmis'!C$1),0)*'Capacity Factor Data'!$A$45*10^12/'BAU Emissions'!C13</f>
        <v>9.1697982546572812E-3</v>
      </c>
      <c r="D11" s="38">
        <f>MAX(TREND('Current and Planned Capacity'!$B$36:$C$36,'Current and Planned Capacity'!$B$26:$C$26,'BFoCPAbI-processEmis'!D$1),0)*'Capacity Factor Data'!$A$45*10^12/'BAU Emissions'!D13</f>
        <v>3.6193466081377482E-2</v>
      </c>
      <c r="E11" s="38">
        <f>MAX(TREND('Current and Planned Capacity'!$B$36:$C$36,'Current and Planned Capacity'!$B$26:$C$26,'BFoCPAbI-processEmis'!E$1),0)*'Capacity Factor Data'!$A$45*10^12/'BAU Emissions'!E13</f>
        <v>6.8783283702936723E-2</v>
      </c>
      <c r="F11" s="38">
        <f>MAX(TREND('Current and Planned Capacity'!$B$36:$C$36,'Current and Planned Capacity'!$B$26:$C$26,'BFoCPAbI-processEmis'!F$1),0)*'Capacity Factor Data'!$A$45*10^12/'BAU Emissions'!F13</f>
        <v>0.10331306033580538</v>
      </c>
      <c r="G11" s="38">
        <f>MAX(TREND('Current and Planned Capacity'!$B$36:$C$36,'Current and Planned Capacity'!$B$26:$C$26,'BFoCPAbI-processEmis'!G$1),0)*'Capacity Factor Data'!$A$45*10^12/'BAU Emissions'!G13</f>
        <v>0.12976503692266358</v>
      </c>
      <c r="H11" s="38">
        <f>MAX(TREND('Current and Planned Capacity'!$B$36:$C$36,'Current and Planned Capacity'!$B$26:$C$26,'BFoCPAbI-processEmis'!H$1),0)*'Capacity Factor Data'!$A$45*10^12/'BAU Emissions'!H13</f>
        <v>0.15450199786543503</v>
      </c>
      <c r="I11" s="38">
        <f>MAX(TREND('Current and Planned Capacity'!$B$36:$C$36,'Current and Planned Capacity'!$B$26:$C$26,'BFoCPAbI-processEmis'!I$1),0)*'Capacity Factor Data'!$A$45*10^12/'BAU Emissions'!I13</f>
        <v>0.17890444476678091</v>
      </c>
      <c r="J11" s="38">
        <f>MAX(TREND('Current and Planned Capacity'!$B$36:$C$36,'Current and Planned Capacity'!$B$26:$C$26,'BFoCPAbI-processEmis'!J$1),0)*'Capacity Factor Data'!$A$45*10^12/'BAU Emissions'!J13</f>
        <v>0.2029012139229675</v>
      </c>
      <c r="K11" s="38">
        <f>MAX(TREND('Current and Planned Capacity'!$B$36:$C$36,'Current and Planned Capacity'!$B$26:$C$26,'BFoCPAbI-processEmis'!K$1),0)*'Capacity Factor Data'!$A$45*10^12/'BAU Emissions'!K13</f>
        <v>0.22735692419507997</v>
      </c>
      <c r="L11" s="38">
        <f>MAX(TREND('Current and Planned Capacity'!$C$36:$D$36,'Current and Planned Capacity'!$C$26:$D$26,'BFoCPAbI-processEmis'!L$1),0)*'Capacity Factor Data'!$A$45*10^12/'BAU Emissions'!L13</f>
        <v>0.22405391803243957</v>
      </c>
      <c r="M11" s="38">
        <f>MAX(TREND('Current and Planned Capacity'!$C$36:$D$36,'Current and Planned Capacity'!$C$26:$D$26,'BFoCPAbI-processEmis'!M$1),0)*'Capacity Factor Data'!$A$45*10^12/'BAU Emissions'!M13</f>
        <v>0.21990082734647706</v>
      </c>
      <c r="N11" s="38">
        <f>MAX(TREND('Current and Planned Capacity'!$C$36:$D$36,'Current and Planned Capacity'!$C$26:$D$26,'BFoCPAbI-processEmis'!N$1),0)*'Capacity Factor Data'!$A$45*10^12/'BAU Emissions'!N13</f>
        <v>0.21589889908398868</v>
      </c>
      <c r="O11" s="38">
        <f>MAX(TREND('Current and Planned Capacity'!$C$36:$D$36,'Current and Planned Capacity'!$C$26:$D$26,'BFoCPAbI-processEmis'!O$1),0)*'Capacity Factor Data'!$A$45*10^12/'BAU Emissions'!O13</f>
        <v>0.21242944937419087</v>
      </c>
      <c r="P11" s="38">
        <f>MAX(TREND('Current and Planned Capacity'!$C$36:$D$36,'Current and Planned Capacity'!$C$26:$D$26,'BFoCPAbI-processEmis'!P$1),0)*'Capacity Factor Data'!$A$45*10^12/'BAU Emissions'!P13</f>
        <v>0.20859844036834432</v>
      </c>
      <c r="Q11" s="38">
        <f>MAX(TREND('Current and Planned Capacity'!$C$36:$D$36,'Current and Planned Capacity'!$C$26:$D$26,'BFoCPAbI-processEmis'!$P$1),0)*'Capacity Factor Data'!$A$45*10^12/'BAU Emissions'!Q13</f>
        <v>0.2051757608589746</v>
      </c>
      <c r="R11" s="38">
        <f>MAX(TREND('Current and Planned Capacity'!$C$36:$D$36,'Current and Planned Capacity'!$C$26:$D$26,'BFoCPAbI-processEmis'!$P$1),0)*'Capacity Factor Data'!$A$45*10^12/'BAU Emissions'!R13</f>
        <v>0.2025706395520962</v>
      </c>
      <c r="S11" s="38">
        <f>MAX(TREND('Current and Planned Capacity'!$C$36:$D$36,'Current and Planned Capacity'!$C$26:$D$26,'BFoCPAbI-processEmis'!$P$1),0)*'Capacity Factor Data'!$A$45*10^12/'BAU Emissions'!S13</f>
        <v>0.1995993704646194</v>
      </c>
      <c r="T11" s="38">
        <f>MAX(TREND('Current and Planned Capacity'!$C$36:$D$36,'Current and Planned Capacity'!$C$26:$D$26,'BFoCPAbI-processEmis'!$P$1),0)*'Capacity Factor Data'!$A$45*10^12/'BAU Emissions'!T13</f>
        <v>0.19738538427345892</v>
      </c>
      <c r="U11" s="38">
        <f>MAX(TREND('Current and Planned Capacity'!$C$36:$D$36,'Current and Planned Capacity'!$C$26:$D$26,'BFoCPAbI-processEmis'!$P$1),0)*'Capacity Factor Data'!$A$45*10^12/'BAU Emissions'!U13</f>
        <v>0.19439972299873434</v>
      </c>
      <c r="V11" s="38">
        <f>MAX(TREND('Current and Planned Capacity'!$C$36:$D$36,'Current and Planned Capacity'!$C$26:$D$26,'BFoCPAbI-processEmis'!$P$1),0)*'Capacity Factor Data'!$A$45*10^12/'BAU Emissions'!V13</f>
        <v>0.19071366065003617</v>
      </c>
      <c r="W11" s="38">
        <f>MAX(TREND('Current and Planned Capacity'!$C$36:$D$36,'Current and Planned Capacity'!$C$26:$D$26,'BFoCPAbI-processEmis'!$P$1),0)*'Capacity Factor Data'!$A$45*10^12/'BAU Emissions'!W13</f>
        <v>0.18777245971468659</v>
      </c>
      <c r="X11" s="38">
        <f>MAX(TREND('Current and Planned Capacity'!$C$36:$D$36,'Current and Planned Capacity'!$C$26:$D$26,'BFoCPAbI-processEmis'!$P$1),0)*'Capacity Factor Data'!$A$45*10^12/'BAU Emissions'!X13</f>
        <v>0.18506853629479508</v>
      </c>
      <c r="Y11" s="38">
        <f>MAX(TREND('Current and Planned Capacity'!$C$36:$D$36,'Current and Planned Capacity'!$C$26:$D$26,'BFoCPAbI-processEmis'!$P$1),0)*'Capacity Factor Data'!$A$45*10^12/'BAU Emissions'!Y13</f>
        <v>0.1822976125835255</v>
      </c>
      <c r="Z11" s="38">
        <f>MAX(TREND('Current and Planned Capacity'!$C$36:$D$36,'Current and Planned Capacity'!$C$26:$D$26,'BFoCPAbI-processEmis'!$P$1),0)*'Capacity Factor Data'!$A$45*10^12/'BAU Emissions'!Z13</f>
        <v>0.18016796757670861</v>
      </c>
      <c r="AA11" s="38">
        <f>MAX(TREND('Current and Planned Capacity'!$C$36:$D$36,'Current and Planned Capacity'!$C$26:$D$26,'BFoCPAbI-processEmis'!$P$1),0)*'Capacity Factor Data'!$A$45*10^12/'BAU Emissions'!AA13</f>
        <v>0.17822470752580422</v>
      </c>
      <c r="AB11" s="38">
        <f>MAX(TREND('Current and Planned Capacity'!$C$36:$D$36,'Current and Planned Capacity'!$C$26:$D$26,'BFoCPAbI-processEmis'!$P$1),0)*'Capacity Factor Data'!$A$45*10^12/'BAU Emissions'!AB13</f>
        <v>0.17545367490974126</v>
      </c>
      <c r="AC11" s="38">
        <f>MAX(TREND('Current and Planned Capacity'!$C$36:$D$36,'Current and Planned Capacity'!$C$26:$D$26,'BFoCPAbI-processEmis'!$P$1),0)*'Capacity Factor Data'!$A$45*10^12/'BAU Emissions'!AC13</f>
        <v>0.17250982130387313</v>
      </c>
      <c r="AD11" s="38">
        <f>MAX(TREND('Current and Planned Capacity'!$C$36:$D$36,'Current and Planned Capacity'!$C$26:$D$26,'BFoCPAbI-processEmis'!$P$1),0)*'Capacity Factor Data'!$A$45*10^12/'BAU Emissions'!AD13</f>
        <v>0.17091663861728398</v>
      </c>
      <c r="AE11" s="38">
        <f>MAX(TREND('Current and Planned Capacity'!$C$36:$D$36,'Current and Planned Capacity'!$C$26:$D$26,'BFoCPAbI-processEmis'!$P$1),0)*'Capacity Factor Data'!$A$45*10^12/'BAU Emissions'!AE13</f>
        <v>0.16842786339169558</v>
      </c>
    </row>
    <row r="12" spans="1:31" x14ac:dyDescent="0.25">
      <c r="A12" t="s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13</v>
      </c>
      <c r="B14" s="38">
        <f>MAX(TREND('Current and Planned Capacity'!$B$39:$C$39,'Current and Planned Capacity'!$B$26:$C$26,'BFoCPAbI-processEmis'!B$1),0)*'Capacity Factor Data'!$A$45*10^12/'BAU Emissions'!B16</f>
        <v>0</v>
      </c>
      <c r="C14" s="38">
        <f>MAX(TREND('Current and Planned Capacity'!$B$39:$C$39,'Current and Planned Capacity'!$B$26:$C$26,'BFoCPAbI-processEmis'!C$1),0)*'Capacity Factor Data'!$A$45*10^12/'BAU Emissions'!C16</f>
        <v>0</v>
      </c>
      <c r="D14" s="38">
        <f>MAX(TREND('Current and Planned Capacity'!$B$39:$C$39,'Current and Planned Capacity'!$B$26:$C$26,'BFoCPAbI-processEmis'!D$1),0)*'Capacity Factor Data'!$A$45*10^12/'BAU Emissions'!D16</f>
        <v>0</v>
      </c>
      <c r="E14" s="38">
        <f>MAX(TREND('Current and Planned Capacity'!$B$39:$C$39,'Current and Planned Capacity'!$B$26:$C$26,'BFoCPAbI-processEmis'!E$1),0)*'Capacity Factor Data'!$A$45*10^12/'BAU Emissions'!E16</f>
        <v>0</v>
      </c>
      <c r="F14" s="38">
        <f>MAX(TREND('Current and Planned Capacity'!$B$39:$C$39,'Current and Planned Capacity'!$B$26:$C$26,'BFoCPAbI-processEmis'!F$1),0)*'Capacity Factor Data'!$A$45*10^12/'BAU Emissions'!F16</f>
        <v>0</v>
      </c>
      <c r="G14" s="38">
        <f>MAX(TREND('Current and Planned Capacity'!$B$39:$C$39,'Current and Planned Capacity'!$B$26:$C$26,'BFoCPAbI-processEmis'!G$1),0)*'Capacity Factor Data'!$A$45*10^12/'BAU Emissions'!G16</f>
        <v>0</v>
      </c>
      <c r="H14" s="38">
        <f>MAX(TREND('Current and Planned Capacity'!$B$39:$C$39,'Current and Planned Capacity'!$B$26:$C$26,'BFoCPAbI-processEmis'!H$1),0)*'Capacity Factor Data'!$A$45*10^12/'BAU Emissions'!H16</f>
        <v>0</v>
      </c>
      <c r="I14" s="38">
        <f>MAX(TREND('Current and Planned Capacity'!$B$39:$C$39,'Current and Planned Capacity'!$B$26:$C$26,'BFoCPAbI-processEmis'!I$1),0)*'Capacity Factor Data'!$A$45*10^12/'BAU Emissions'!I16</f>
        <v>0</v>
      </c>
      <c r="J14" s="38">
        <f>MAX(TREND('Current and Planned Capacity'!$B$39:$C$39,'Current and Planned Capacity'!$B$26:$C$26,'BFoCPAbI-processEmis'!J$1),0)*'Capacity Factor Data'!$A$45*10^12/'BAU Emissions'!J16</f>
        <v>0</v>
      </c>
      <c r="K14" s="38">
        <f>MAX(TREND('Current and Planned Capacity'!$B$39:$C$39,'Current and Planned Capacity'!$B$26:$C$26,'BFoCPAbI-processEmis'!K$1),0)*'Capacity Factor Data'!$A$45*10^12/'BAU Emissions'!K16</f>
        <v>0</v>
      </c>
      <c r="L14" s="38">
        <f>MAX(TREND('Current and Planned Capacity'!$C$39:$D$39,'Current and Planned Capacity'!$C$26:$D$26,'BFoCPAbI-processEmis'!L$1),0)*'Capacity Factor Data'!$A$45*10^12/'BAU Emissions'!L16</f>
        <v>0.11498482532183525</v>
      </c>
      <c r="M14" s="38">
        <f>MAX(TREND('Current and Planned Capacity'!$C$39:$D$39,'Current and Planned Capacity'!$C$26:$D$26,'BFoCPAbI-processEmis'!M$1),0)*'Capacity Factor Data'!$A$45*10^12/'BAU Emissions'!M16</f>
        <v>0.22727539542915209</v>
      </c>
      <c r="N14" s="38">
        <f>MAX(TREND('Current and Planned Capacity'!$C$39:$D$39,'Current and Planned Capacity'!$C$26:$D$26,'BFoCPAbI-processEmis'!N$1),0)*'Capacity Factor Data'!$A$45*10^12/'BAU Emissions'!N16</f>
        <v>0.33809635702686808</v>
      </c>
      <c r="O14" s="38">
        <f>MAX(TREND('Current and Planned Capacity'!$C$39:$D$39,'Current and Planned Capacity'!$C$26:$D$26,'BFoCPAbI-processEmis'!O$1),0)*'Capacity Factor Data'!$A$45*10^12/'BAU Emissions'!O16</f>
        <v>0.44911372030527241</v>
      </c>
      <c r="P14" s="38">
        <f>MAX(TREND('Current and Planned Capacity'!$C$39:$D$39,'Current and Planned Capacity'!$C$26:$D$26,'BFoCPAbI-processEmis'!P$1),0)*'Capacity Factor Data'!$A$45*10^12/'BAU Emissions'!P16</f>
        <v>0.55759120710486276</v>
      </c>
      <c r="Q14" s="38">
        <f>MAX(TREND('Current and Planned Capacity'!$C$39:$D$39,'Current and Planned Capacity'!$C$26:$D$26,'BFoCPAbI-processEmis'!$P$1),0)*'Capacity Factor Data'!$A$45*10^12/'BAU Emissions'!Q16</f>
        <v>0.5493108443514807</v>
      </c>
      <c r="R14" s="38">
        <f>MAX(TREND('Current and Planned Capacity'!$C$39:$D$39,'Current and Planned Capacity'!$C$26:$D$26,'BFoCPAbI-processEmis'!$P$1),0)*'Capacity Factor Data'!$A$45*10^12/'BAU Emissions'!R16</f>
        <v>0.54282103833066353</v>
      </c>
      <c r="S14" s="38">
        <f>MAX(TREND('Current and Planned Capacity'!$C$39:$D$39,'Current and Planned Capacity'!$C$26:$D$26,'BFoCPAbI-processEmis'!$P$1),0)*'Capacity Factor Data'!$A$45*10^12/'BAU Emissions'!S16</f>
        <v>0.53740753129978647</v>
      </c>
      <c r="T14" s="38">
        <f>MAX(TREND('Current and Planned Capacity'!$C$39:$D$39,'Current and Planned Capacity'!$C$26:$D$26,'BFoCPAbI-processEmis'!$P$1),0)*'Capacity Factor Data'!$A$45*10^12/'BAU Emissions'!T16</f>
        <v>0.53177679936852651</v>
      </c>
      <c r="U14" s="38">
        <f>MAX(TREND('Current and Planned Capacity'!$C$39:$D$39,'Current and Planned Capacity'!$C$26:$D$26,'BFoCPAbI-processEmis'!$P$1),0)*'Capacity Factor Data'!$A$45*10^12/'BAU Emissions'!U16</f>
        <v>0.5275349249718233</v>
      </c>
      <c r="V14" s="38">
        <f>MAX(TREND('Current and Planned Capacity'!$C$39:$D$39,'Current and Planned Capacity'!$C$26:$D$26,'BFoCPAbI-processEmis'!$P$1),0)*'Capacity Factor Data'!$A$45*10^12/'BAU Emissions'!V16</f>
        <v>0.52185843725691838</v>
      </c>
      <c r="W14" s="38">
        <f>MAX(TREND('Current and Planned Capacity'!$C$39:$D$39,'Current and Planned Capacity'!$C$26:$D$26,'BFoCPAbI-processEmis'!$P$1),0)*'Capacity Factor Data'!$A$45*10^12/'BAU Emissions'!W16</f>
        <v>0.51575374798734086</v>
      </c>
      <c r="X14" s="38">
        <f>MAX(TREND('Current and Planned Capacity'!$C$39:$D$39,'Current and Planned Capacity'!$C$26:$D$26,'BFoCPAbI-processEmis'!$P$1),0)*'Capacity Factor Data'!$A$45*10^12/'BAU Emissions'!X16</f>
        <v>0.51098384092915772</v>
      </c>
      <c r="Y14" s="38">
        <f>MAX(TREND('Current and Planned Capacity'!$C$39:$D$39,'Current and Planned Capacity'!$C$26:$D$26,'BFoCPAbI-processEmis'!$P$1),0)*'Capacity Factor Data'!$A$45*10^12/'BAU Emissions'!Y16</f>
        <v>0.50860218704461269</v>
      </c>
      <c r="Z14" s="38">
        <f>MAX(TREND('Current and Planned Capacity'!$C$39:$D$39,'Current and Planned Capacity'!$C$26:$D$26,'BFoCPAbI-processEmis'!$P$1),0)*'Capacity Factor Data'!$A$45*10^12/'BAU Emissions'!Z16</f>
        <v>0.50291784413145124</v>
      </c>
      <c r="AA14" s="38">
        <f>MAX(TREND('Current and Planned Capacity'!$C$39:$D$39,'Current and Planned Capacity'!$C$26:$D$26,'BFoCPAbI-processEmis'!$P$1),0)*'Capacity Factor Data'!$A$45*10^12/'BAU Emissions'!AA16</f>
        <v>0.49651051862323575</v>
      </c>
      <c r="AB14" s="38">
        <f>MAX(TREND('Current and Planned Capacity'!$C$39:$D$39,'Current and Planned Capacity'!$C$26:$D$26,'BFoCPAbI-processEmis'!$P$1),0)*'Capacity Factor Data'!$A$45*10^12/'BAU Emissions'!AB16</f>
        <v>0.49147888404648865</v>
      </c>
      <c r="AC14" s="38">
        <f>MAX(TREND('Current and Planned Capacity'!$C$39:$D$39,'Current and Planned Capacity'!$C$26:$D$26,'BFoCPAbI-processEmis'!$P$1),0)*'Capacity Factor Data'!$A$45*10^12/'BAU Emissions'!AC16</f>
        <v>0.48643976030501124</v>
      </c>
      <c r="AD14" s="38">
        <f>MAX(TREND('Current and Planned Capacity'!$C$39:$D$39,'Current and Planned Capacity'!$C$26:$D$26,'BFoCPAbI-processEmis'!$P$1),0)*'Capacity Factor Data'!$A$45*10^12/'BAU Emissions'!AD16</f>
        <v>0.48272771170281636</v>
      </c>
      <c r="AE14" s="38">
        <f>MAX(TREND('Current and Planned Capacity'!$C$39:$D$39,'Current and Planned Capacity'!$C$26:$D$26,'BFoCPAbI-processEmis'!$P$1),0)*'Capacity Factor Data'!$A$45*10^12/'BAU Emissions'!AE16</f>
        <v>0.47938758585577879</v>
      </c>
    </row>
    <row r="15" spans="1:31" x14ac:dyDescent="0.25">
      <c r="A15" t="s">
        <v>14</v>
      </c>
      <c r="B15" s="38">
        <f>MAX(TREND('Current and Planned Capacity'!$B$40:$C$40,'Current and Planned Capacity'!$B$26:$C$26,'BFoCPAbI-processEmis'!B$1),0)*'Capacity Factor Data'!$A$45*10^12/'BAU Emissions'!B17</f>
        <v>0</v>
      </c>
      <c r="C15" s="38">
        <f>MAX(TREND('Current and Planned Capacity'!$B$40:$C$40,'Current and Planned Capacity'!$B$26:$C$26,'BFoCPAbI-processEmis'!C$1),0)*'Capacity Factor Data'!$A$45*10^12/'BAU Emissions'!C17</f>
        <v>0</v>
      </c>
      <c r="D15" s="38">
        <f>MAX(TREND('Current and Planned Capacity'!$B$40:$C$40,'Current and Planned Capacity'!$B$26:$C$26,'BFoCPAbI-processEmis'!D$1),0)*'Capacity Factor Data'!$A$45*10^12/'BAU Emissions'!D17</f>
        <v>0</v>
      </c>
      <c r="E15" s="38">
        <f>MAX(TREND('Current and Planned Capacity'!$B$40:$C$40,'Current and Planned Capacity'!$B$26:$C$26,'BFoCPAbI-processEmis'!E$1),0)*'Capacity Factor Data'!$A$45*10^12/'BAU Emissions'!E17</f>
        <v>0</v>
      </c>
      <c r="F15" s="38">
        <f>MAX(TREND('Current and Planned Capacity'!$B$40:$C$40,'Current and Planned Capacity'!$B$26:$C$26,'BFoCPAbI-processEmis'!F$1),0)*'Capacity Factor Data'!$A$45*10^12/'BAU Emissions'!F17</f>
        <v>0</v>
      </c>
      <c r="G15" s="38">
        <f>MAX(TREND('Current and Planned Capacity'!$B$40:$C$40,'Current and Planned Capacity'!$B$26:$C$26,'BFoCPAbI-processEmis'!G$1),0)*'Capacity Factor Data'!$A$45*10^12/'BAU Emissions'!G17</f>
        <v>0</v>
      </c>
      <c r="H15" s="38">
        <f>MAX(TREND('Current and Planned Capacity'!$B$40:$C$40,'Current and Planned Capacity'!$B$26:$C$26,'BFoCPAbI-processEmis'!H$1),0)*'Capacity Factor Data'!$A$45*10^12/'BAU Emissions'!H17</f>
        <v>0</v>
      </c>
      <c r="I15" s="38">
        <f>MAX(TREND('Current and Planned Capacity'!$B$40:$C$40,'Current and Planned Capacity'!$B$26:$C$26,'BFoCPAbI-processEmis'!I$1),0)*'Capacity Factor Data'!$A$45*10^12/'BAU Emissions'!I17</f>
        <v>0</v>
      </c>
      <c r="J15" s="38">
        <f>MAX(TREND('Current and Planned Capacity'!$B$40:$C$40,'Current and Planned Capacity'!$B$26:$C$26,'BFoCPAbI-processEmis'!J$1),0)*'Capacity Factor Data'!$A$45*10^12/'BAU Emissions'!J17</f>
        <v>0</v>
      </c>
      <c r="K15" s="38">
        <f>MAX(TREND('Current and Planned Capacity'!$B$40:$C$40,'Current and Planned Capacity'!$B$26:$C$26,'BFoCPAbI-processEmis'!K$1),0)*'Capacity Factor Data'!$A$45*10^12/'BAU Emissions'!K17</f>
        <v>0</v>
      </c>
      <c r="L15" s="38">
        <f>MAX(TREND('Current and Planned Capacity'!$C$40:$D$40,'Current and Planned Capacity'!$C$26:$D$26,'BFoCPAbI-processEmis'!L$1),0)*'Capacity Factor Data'!$A$45*10^12/'BAU Emissions'!L17</f>
        <v>5.6567957018301543E-2</v>
      </c>
      <c r="M15" s="38">
        <f>MAX(TREND('Current and Planned Capacity'!$C$40:$D$40,'Current and Planned Capacity'!$C$26:$D$26,'BFoCPAbI-processEmis'!M$1),0)*'Capacity Factor Data'!$A$45*10^12/'BAU Emissions'!M17</f>
        <v>0.11337205114847897</v>
      </c>
      <c r="N15" s="38">
        <f>MAX(TREND('Current and Planned Capacity'!$C$40:$D$40,'Current and Planned Capacity'!$C$26:$D$26,'BFoCPAbI-processEmis'!N$1),0)*'Capacity Factor Data'!$A$45*10^12/'BAU Emissions'!N17</f>
        <v>0.16834031837199306</v>
      </c>
      <c r="O15" s="38">
        <f>MAX(TREND('Current and Planned Capacity'!$C$40:$D$40,'Current and Planned Capacity'!$C$26:$D$26,'BFoCPAbI-processEmis'!O$1),0)*'Capacity Factor Data'!$A$45*10^12/'BAU Emissions'!O17</f>
        <v>0.22522934095935548</v>
      </c>
      <c r="P15" s="38">
        <f>MAX(TREND('Current and Planned Capacity'!$C$40:$D$40,'Current and Planned Capacity'!$C$26:$D$26,'BFoCPAbI-processEmis'!P$1),0)*'Capacity Factor Data'!$A$45*10^12/'BAU Emissions'!P17</f>
        <v>0.28173137652852065</v>
      </c>
      <c r="Q15" s="38">
        <f>MAX(TREND('Current and Planned Capacity'!$C$40:$D$40,'Current and Planned Capacity'!$C$26:$D$26,'BFoCPAbI-processEmis'!$P$1),0)*'Capacity Factor Data'!$A$45*10^12/'BAU Emissions'!Q17</f>
        <v>0.28088961419920078</v>
      </c>
      <c r="R15" s="38">
        <f>MAX(TREND('Current and Planned Capacity'!$C$40:$D$40,'Current and Planned Capacity'!$C$26:$D$26,'BFoCPAbI-processEmis'!$P$1),0)*'Capacity Factor Data'!$A$45*10^12/'BAU Emissions'!R17</f>
        <v>0.28011705509528367</v>
      </c>
      <c r="S15" s="38">
        <f>MAX(TREND('Current and Planned Capacity'!$C$40:$D$40,'Current and Planned Capacity'!$C$26:$D$26,'BFoCPAbI-processEmis'!$P$1),0)*'Capacity Factor Data'!$A$45*10^12/'BAU Emissions'!S17</f>
        <v>0.27694328379350164</v>
      </c>
      <c r="T15" s="38">
        <f>MAX(TREND('Current and Planned Capacity'!$C$40:$D$40,'Current and Planned Capacity'!$C$26:$D$26,'BFoCPAbI-processEmis'!$P$1),0)*'Capacity Factor Data'!$A$45*10^12/'BAU Emissions'!T17</f>
        <v>0.2750114112017828</v>
      </c>
      <c r="U15" s="38">
        <f>MAX(TREND('Current and Planned Capacity'!$C$40:$D$40,'Current and Planned Capacity'!$C$26:$D$26,'BFoCPAbI-processEmis'!$P$1),0)*'Capacity Factor Data'!$A$45*10^12/'BAU Emissions'!U17</f>
        <v>0.27445558306326578</v>
      </c>
      <c r="V15" s="38">
        <f>MAX(TREND('Current and Planned Capacity'!$C$40:$D$40,'Current and Planned Capacity'!$C$26:$D$26,'BFoCPAbI-processEmis'!$P$1),0)*'Capacity Factor Data'!$A$45*10^12/'BAU Emissions'!V17</f>
        <v>0.27328951506724569</v>
      </c>
      <c r="W15" s="38">
        <f>MAX(TREND('Current and Planned Capacity'!$C$40:$D$40,'Current and Planned Capacity'!$C$26:$D$26,'BFoCPAbI-processEmis'!$P$1),0)*'Capacity Factor Data'!$A$45*10^12/'BAU Emissions'!W17</f>
        <v>0.27122741042625892</v>
      </c>
      <c r="X15" s="38">
        <f>MAX(TREND('Current and Planned Capacity'!$C$40:$D$40,'Current and Planned Capacity'!$C$26:$D$26,'BFoCPAbI-processEmis'!$P$1),0)*'Capacity Factor Data'!$A$45*10^12/'BAU Emissions'!X17</f>
        <v>0.2691369106762217</v>
      </c>
      <c r="Y15" s="38">
        <f>MAX(TREND('Current and Planned Capacity'!$C$40:$D$40,'Current and Planned Capacity'!$C$26:$D$26,'BFoCPAbI-processEmis'!$P$1),0)*'Capacity Factor Data'!$A$45*10^12/'BAU Emissions'!Y17</f>
        <v>0.2683097061209051</v>
      </c>
      <c r="Z15" s="38">
        <f>MAX(TREND('Current and Planned Capacity'!$C$40:$D$40,'Current and Planned Capacity'!$C$26:$D$26,'BFoCPAbI-processEmis'!$P$1),0)*'Capacity Factor Data'!$A$45*10^12/'BAU Emissions'!Z17</f>
        <v>0.26825081461385486</v>
      </c>
      <c r="AA15" s="38">
        <f>MAX(TREND('Current and Planned Capacity'!$C$40:$D$40,'Current and Planned Capacity'!$C$26:$D$26,'BFoCPAbI-processEmis'!$P$1),0)*'Capacity Factor Data'!$A$45*10^12/'BAU Emissions'!AA17</f>
        <v>0.26890004650840982</v>
      </c>
      <c r="AB15" s="38">
        <f>MAX(TREND('Current and Planned Capacity'!$C$40:$D$40,'Current and Planned Capacity'!$C$26:$D$26,'BFoCPAbI-processEmis'!$P$1),0)*'Capacity Factor Data'!$A$45*10^12/'BAU Emissions'!AB17</f>
        <v>0.26848653589207438</v>
      </c>
      <c r="AC15" s="38">
        <f>MAX(TREND('Current and Planned Capacity'!$C$40:$D$40,'Current and Planned Capacity'!$C$26:$D$26,'BFoCPAbI-processEmis'!$P$1),0)*'Capacity Factor Data'!$A$45*10^12/'BAU Emissions'!AC17</f>
        <v>0.26725359968963974</v>
      </c>
      <c r="AD15" s="38">
        <f>MAX(TREND('Current and Planned Capacity'!$C$40:$D$40,'Current and Planned Capacity'!$C$26:$D$26,'BFoCPAbI-processEmis'!$P$1),0)*'Capacity Factor Data'!$A$45*10^12/'BAU Emissions'!AD17</f>
        <v>0.2670783897248083</v>
      </c>
      <c r="AE15" s="38">
        <f>MAX(TREND('Current and Planned Capacity'!$C$40:$D$40,'Current and Planned Capacity'!$C$26:$D$26,'BFoCPAbI-processEmis'!$P$1),0)*'Capacity Factor Data'!$A$45*10^12/'BAU Emissions'!AE17</f>
        <v>0.26672865809269375</v>
      </c>
    </row>
    <row r="16" spans="1:31" x14ac:dyDescent="0.25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23</v>
      </c>
      <c r="B24" s="38">
        <f>MAX(TREND('Current and Planned Capacity'!$B$49:$C$49,'Current and Planned Capacity'!$B$26:$C$26,'BFoCPAbI-processEmis'!B$1),0)*'Capacity Factor Data'!$A$45*10^12/'BAU Emissions'!B26</f>
        <v>0.44456540427208824</v>
      </c>
      <c r="C24" s="38">
        <f>MAX(TREND('Current and Planned Capacity'!$B$49:$C$49,'Current and Planned Capacity'!$B$26:$C$26,'BFoCPAbI-processEmis'!C$1),0)*'Capacity Factor Data'!$A$45*10^12/'BAU Emissions'!C26</f>
        <v>0.45264841162248987</v>
      </c>
      <c r="D24" s="38">
        <f>MAX(TREND('Current and Planned Capacity'!$B$49:$C$49,'Current and Planned Capacity'!$B$26:$C$26,'BFoCPAbI-processEmis'!D$1),0)*'Capacity Factor Data'!$A$45*10^12/'BAU Emissions'!D26</f>
        <v>0.43541296157746129</v>
      </c>
      <c r="E24" s="38">
        <f>MAX(TREND('Current and Planned Capacity'!$B$49:$C$49,'Current and Planned Capacity'!$B$26:$C$26,'BFoCPAbI-processEmis'!E$1),0)*'Capacity Factor Data'!$A$45*10^12/'BAU Emissions'!E26</f>
        <v>0.45978893972862012</v>
      </c>
      <c r="F24" s="38">
        <f>MAX(TREND('Current and Planned Capacity'!$B$49:$C$49,'Current and Planned Capacity'!$B$26:$C$26,'BFoCPAbI-processEmis'!F$1),0)*'Capacity Factor Data'!$A$45*10^12/'BAU Emissions'!F26</f>
        <v>0.48644619226255215</v>
      </c>
      <c r="G24" s="38">
        <f>MAX(TREND('Current and Planned Capacity'!$B$49:$C$49,'Current and Planned Capacity'!$B$26:$C$26,'BFoCPAbI-processEmis'!G$1),0)*'Capacity Factor Data'!$A$45*10^12/'BAU Emissions'!G26</f>
        <v>0.49940777679826848</v>
      </c>
      <c r="H24" s="38">
        <f>MAX(TREND('Current and Planned Capacity'!$B$49:$C$49,'Current and Planned Capacity'!$B$26:$C$26,'BFoCPAbI-processEmis'!H$1),0)*'Capacity Factor Data'!$A$45*10^12/'BAU Emissions'!H26</f>
        <v>0.50928512265154713</v>
      </c>
      <c r="I24" s="38">
        <f>MAX(TREND('Current and Planned Capacity'!$B$49:$C$49,'Current and Planned Capacity'!$B$26:$C$26,'BFoCPAbI-processEmis'!I$1),0)*'Capacity Factor Data'!$A$45*10^12/'BAU Emissions'!I26</f>
        <v>0.52649627644250141</v>
      </c>
      <c r="J24" s="38">
        <f>MAX(TREND('Current and Planned Capacity'!$B$49:$C$49,'Current and Planned Capacity'!$B$26:$C$26,'BFoCPAbI-processEmis'!J$1),0)*'Capacity Factor Data'!$A$45*10^12/'BAU Emissions'!J26</f>
        <v>0.53812898250618901</v>
      </c>
      <c r="K24" s="38">
        <f>MAX(TREND('Current and Planned Capacity'!$B$49:$C$49,'Current and Planned Capacity'!$B$26:$C$26,'BFoCPAbI-processEmis'!K$1),0)*'Capacity Factor Data'!$A$45*10^12/'BAU Emissions'!K26</f>
        <v>0.54925036183617659</v>
      </c>
      <c r="L24" s="38">
        <f>MAX(TREND('Current and Planned Capacity'!$C$49:$D$49,'Current and Planned Capacity'!$C$26:$D$26,'BFoCPAbI-processEmis'!L$1),0)*'Capacity Factor Data'!$A$45*10^12/'BAU Emissions'!L26</f>
        <v>0.55426336117039565</v>
      </c>
      <c r="M24" s="38">
        <f>MAX(TREND('Current and Planned Capacity'!$C$49:$D$49,'Current and Planned Capacity'!$C$26:$D$26,'BFoCPAbI-processEmis'!M$1),0)*'Capacity Factor Data'!$A$45*10^12/'BAU Emissions'!M26</f>
        <v>0.55959281656626481</v>
      </c>
      <c r="N24" s="38">
        <f>MAX(TREND('Current and Planned Capacity'!$C$49:$D$49,'Current and Planned Capacity'!$C$26:$D$26,'BFoCPAbI-processEmis'!N$1),0)*'Capacity Factor Data'!$A$45*10^12/'BAU Emissions'!N26</f>
        <v>0.56229616350619849</v>
      </c>
      <c r="O24" s="38">
        <f>MAX(TREND('Current and Planned Capacity'!$C$49:$D$49,'Current and Planned Capacity'!$C$26:$D$26,'BFoCPAbI-processEmis'!O$1),0)*'Capacity Factor Data'!$A$45*10^12/'BAU Emissions'!O26</f>
        <v>0.56388521201025321</v>
      </c>
      <c r="P24" s="38">
        <f>MAX(TREND('Current and Planned Capacity'!$C$49:$D$49,'Current and Planned Capacity'!$C$26:$D$26,'BFoCPAbI-processEmis'!P$1),0)*'Capacity Factor Data'!$A$45*10^12/'BAU Emissions'!P26</f>
        <v>0.56548326726696241</v>
      </c>
      <c r="Q24" s="38">
        <f>MAX(TREND('Current and Planned Capacity'!$C$49:$D$49,'Current and Planned Capacity'!$C$26:$D$26,'BFoCPAbI-processEmis'!$P$1),0)*'Capacity Factor Data'!$A$45*10^12/'BAU Emissions'!Q26</f>
        <v>0.56525441932391629</v>
      </c>
      <c r="R24" s="38">
        <f>MAX(TREND('Current and Planned Capacity'!$C$49:$D$49,'Current and Planned Capacity'!$C$26:$D$26,'BFoCPAbI-processEmis'!$P$1),0)*'Capacity Factor Data'!$A$45*10^12/'BAU Emissions'!R26</f>
        <v>0.56320309280217629</v>
      </c>
      <c r="S24" s="38">
        <f>MAX(TREND('Current and Planned Capacity'!$C$49:$D$49,'Current and Planned Capacity'!$C$26:$D$26,'BFoCPAbI-processEmis'!$P$1),0)*'Capacity Factor Data'!$A$45*10^12/'BAU Emissions'!S26</f>
        <v>0.56004156782253289</v>
      </c>
      <c r="T24" s="38">
        <f>MAX(TREND('Current and Planned Capacity'!$C$49:$D$49,'Current and Planned Capacity'!$C$26:$D$26,'BFoCPAbI-processEmis'!$P$1),0)*'Capacity Factor Data'!$A$45*10^12/'BAU Emissions'!T26</f>
        <v>0.55558618542139904</v>
      </c>
      <c r="U24" s="38">
        <f>MAX(TREND('Current and Planned Capacity'!$C$49:$D$49,'Current and Planned Capacity'!$C$26:$D$26,'BFoCPAbI-processEmis'!$P$1),0)*'Capacity Factor Data'!$A$45*10^12/'BAU Emissions'!U26</f>
        <v>0.55207259689699484</v>
      </c>
      <c r="V24" s="38">
        <f>MAX(TREND('Current and Planned Capacity'!$C$49:$D$49,'Current and Planned Capacity'!$C$26:$D$26,'BFoCPAbI-processEmis'!$P$1),0)*'Capacity Factor Data'!$A$45*10^12/'BAU Emissions'!V26</f>
        <v>0.54774261574486161</v>
      </c>
      <c r="W24" s="38">
        <f>MAX(TREND('Current and Planned Capacity'!$C$49:$D$49,'Current and Planned Capacity'!$C$26:$D$26,'BFoCPAbI-processEmis'!$P$1),0)*'Capacity Factor Data'!$A$45*10^12/'BAU Emissions'!W26</f>
        <v>0.54475182143112211</v>
      </c>
      <c r="X24" s="38">
        <f>MAX(TREND('Current and Planned Capacity'!$C$49:$D$49,'Current and Planned Capacity'!$C$26:$D$26,'BFoCPAbI-processEmis'!$P$1),0)*'Capacity Factor Data'!$A$45*10^12/'BAU Emissions'!X26</f>
        <v>0.54137351556178182</v>
      </c>
      <c r="Y24" s="38">
        <f>MAX(TREND('Current and Planned Capacity'!$C$49:$D$49,'Current and Planned Capacity'!$C$26:$D$26,'BFoCPAbI-processEmis'!$P$1),0)*'Capacity Factor Data'!$A$45*10^12/'BAU Emissions'!Y26</f>
        <v>0.53824418888223391</v>
      </c>
      <c r="Z24" s="38">
        <f>MAX(TREND('Current and Planned Capacity'!$C$49:$D$49,'Current and Planned Capacity'!$C$26:$D$26,'BFoCPAbI-processEmis'!$P$1),0)*'Capacity Factor Data'!$A$45*10^12/'BAU Emissions'!Z26</f>
        <v>0.53597224487697503</v>
      </c>
      <c r="AA24" s="38">
        <f>MAX(TREND('Current and Planned Capacity'!$C$49:$D$49,'Current and Planned Capacity'!$C$26:$D$26,'BFoCPAbI-processEmis'!$P$1),0)*'Capacity Factor Data'!$A$45*10^12/'BAU Emissions'!AA26</f>
        <v>0.53331182518113673</v>
      </c>
      <c r="AB24" s="38">
        <f>MAX(TREND('Current and Planned Capacity'!$C$49:$D$49,'Current and Planned Capacity'!$C$26:$D$26,'BFoCPAbI-processEmis'!$P$1),0)*'Capacity Factor Data'!$A$45*10^12/'BAU Emissions'!AB26</f>
        <v>0.53371940013351049</v>
      </c>
      <c r="AC24" s="38">
        <f>MAX(TREND('Current and Planned Capacity'!$C$49:$D$49,'Current and Planned Capacity'!$C$26:$D$26,'BFoCPAbI-processEmis'!$P$1),0)*'Capacity Factor Data'!$A$45*10^12/'BAU Emissions'!AC26</f>
        <v>0.53148541482092737</v>
      </c>
      <c r="AD24" s="38">
        <f>MAX(TREND('Current and Planned Capacity'!$C$49:$D$49,'Current and Planned Capacity'!$C$26:$D$26,'BFoCPAbI-processEmis'!$P$1),0)*'Capacity Factor Data'!$A$45*10^12/'BAU Emissions'!AD26</f>
        <v>0.52786986778132916</v>
      </c>
      <c r="AE24" s="38">
        <f>MAX(TREND('Current and Planned Capacity'!$C$49:$D$49,'Current and Planned Capacity'!$C$26:$D$26,'BFoCPAbI-processEmis'!$P$1),0)*'Capacity Factor Data'!$A$45*10^12/'BAU Emissions'!AE26</f>
        <v>0.5250916053193222</v>
      </c>
    </row>
    <row r="25" spans="1:31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1:31" x14ac:dyDescent="0.25">
      <c r="A26" t="s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Operational Capacity</vt:lpstr>
      <vt:lpstr>Capacity Factor Data</vt:lpstr>
      <vt:lpstr>Current and Planned Capacity</vt:lpstr>
      <vt:lpstr>BAU Emissions</vt:lpstr>
      <vt:lpstr>BFoCPAbI-energyEmis</vt:lpstr>
      <vt:lpstr>BFoCPAbI-processEmis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2014-08-19T22:24:38Z</dcterms:created>
  <dcterms:modified xsi:type="dcterms:W3CDTF">2024-04-05T21:08:33Z</dcterms:modified>
</cp:coreProperties>
</file>