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H\elec\EIaE\"/>
    </mc:Choice>
  </mc:AlternateContent>
  <xr:revisionPtr revIDLastSave="0" documentId="8_{7EB10CB6-107D-4EF9-85DE-98EF8FD8EBC8}" xr6:coauthVersionLast="47" xr6:coauthVersionMax="47" xr10:uidLastSave="{00000000-0000-0000-0000-000000000000}"/>
  <bookViews>
    <workbookView xWindow="690" yWindow="1395" windowWidth="15075" windowHeight="15540" firstSheet="21" activeTab="22"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6" i="34" l="1"/>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M5" i="34"/>
  <c r="A6" i="34"/>
  <c r="G6" i="34" s="1"/>
  <c r="O6" i="34" s="1"/>
  <c r="A7" i="34"/>
  <c r="G7" i="34" s="1"/>
  <c r="O7" i="34" s="1"/>
  <c r="A8" i="34"/>
  <c r="F8" i="34" s="1"/>
  <c r="A9" i="34"/>
  <c r="F9" i="34" s="1"/>
  <c r="A10" i="34"/>
  <c r="G10" i="34" s="1"/>
  <c r="O10" i="34" s="1"/>
  <c r="A11" i="34"/>
  <c r="G11" i="34" s="1"/>
  <c r="O11" i="34" s="1"/>
  <c r="A12" i="34"/>
  <c r="G12" i="34" s="1"/>
  <c r="O12" i="34" s="1"/>
  <c r="A13" i="34"/>
  <c r="G13" i="34" s="1"/>
  <c r="O13" i="34" s="1"/>
  <c r="A14" i="34"/>
  <c r="G14" i="34" s="1"/>
  <c r="O14" i="34" s="1"/>
  <c r="A15" i="34"/>
  <c r="G15" i="34" s="1"/>
  <c r="O15" i="34" s="1"/>
  <c r="A16" i="34"/>
  <c r="F16" i="34" s="1"/>
  <c r="A17" i="34"/>
  <c r="F17" i="34" s="1"/>
  <c r="A18" i="34"/>
  <c r="G18" i="34" s="1"/>
  <c r="O18" i="34" s="1"/>
  <c r="A19" i="34"/>
  <c r="G19" i="34" s="1"/>
  <c r="O19" i="34" s="1"/>
  <c r="A20" i="34"/>
  <c r="G20" i="34" s="1"/>
  <c r="O20" i="34" s="1"/>
  <c r="A21" i="34"/>
  <c r="G21" i="34" s="1"/>
  <c r="O21" i="34" s="1"/>
  <c r="A22" i="34"/>
  <c r="G22" i="34" s="1"/>
  <c r="O22" i="34" s="1"/>
  <c r="A23" i="34"/>
  <c r="G23" i="34" s="1"/>
  <c r="O23" i="34" s="1"/>
  <c r="A24" i="34"/>
  <c r="F24" i="34" s="1"/>
  <c r="A25" i="34"/>
  <c r="F25" i="34" s="1"/>
  <c r="A26" i="34"/>
  <c r="G26" i="34" s="1"/>
  <c r="O26" i="34" s="1"/>
  <c r="A27" i="34"/>
  <c r="G27" i="34" s="1"/>
  <c r="O27" i="34" s="1"/>
  <c r="A28" i="34"/>
  <c r="G28" i="34" s="1"/>
  <c r="O28" i="34" s="1"/>
  <c r="A29" i="34"/>
  <c r="G29" i="34" s="1"/>
  <c r="O29" i="34" s="1"/>
  <c r="A30" i="34"/>
  <c r="G30" i="34" s="1"/>
  <c r="O30" i="34" s="1"/>
  <c r="A31" i="34"/>
  <c r="G31" i="34" s="1"/>
  <c r="O31" i="34" s="1"/>
  <c r="A32" i="34"/>
  <c r="F32" i="34" s="1"/>
  <c r="A33" i="34"/>
  <c r="F33" i="34" s="1"/>
  <c r="A34" i="34"/>
  <c r="G34" i="34" s="1"/>
  <c r="O34" i="34" s="1"/>
  <c r="A35" i="34"/>
  <c r="G35" i="34" s="1"/>
  <c r="O35" i="34" s="1"/>
  <c r="A36" i="34"/>
  <c r="G36" i="34" s="1"/>
  <c r="O36" i="34" s="1"/>
  <c r="A37" i="34"/>
  <c r="G37" i="34" s="1"/>
  <c r="O37" i="34" s="1"/>
  <c r="A38" i="34"/>
  <c r="G38" i="34" s="1"/>
  <c r="O38" i="34" s="1"/>
  <c r="A39" i="34"/>
  <c r="G39" i="34" s="1"/>
  <c r="O39" i="34" s="1"/>
  <c r="A40" i="34"/>
  <c r="F40" i="34" s="1"/>
  <c r="A41" i="34"/>
  <c r="F41" i="34" s="1"/>
  <c r="A42" i="34"/>
  <c r="G42" i="34" s="1"/>
  <c r="O42" i="34" s="1"/>
  <c r="A43" i="34"/>
  <c r="G43" i="34" s="1"/>
  <c r="O43" i="34" s="1"/>
  <c r="A44" i="34"/>
  <c r="G44" i="34" s="1"/>
  <c r="O44" i="34" s="1"/>
  <c r="A45" i="34"/>
  <c r="G45" i="34" s="1"/>
  <c r="O45" i="34" s="1"/>
  <c r="A46" i="34"/>
  <c r="G46" i="34" s="1"/>
  <c r="O46" i="34" s="1"/>
  <c r="A47" i="34"/>
  <c r="G47" i="34" s="1"/>
  <c r="O47" i="34" s="1"/>
  <c r="A48" i="34"/>
  <c r="F48" i="34" s="1"/>
  <c r="A49" i="34"/>
  <c r="F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F47" i="34"/>
  <c r="F39" i="34"/>
  <c r="F31" i="34"/>
  <c r="F23" i="34"/>
  <c r="F15" i="34"/>
  <c r="F7" i="34"/>
  <c r="G49" i="34"/>
  <c r="O49" i="34" s="1"/>
  <c r="G41" i="34"/>
  <c r="O41" i="34" s="1"/>
  <c r="G33" i="34"/>
  <c r="O33" i="34" s="1"/>
  <c r="G25" i="34"/>
  <c r="O25" i="34" s="1"/>
  <c r="G17" i="34"/>
  <c r="O17" i="34" s="1"/>
  <c r="G9" i="34"/>
  <c r="F54" i="34"/>
  <c r="F46" i="34"/>
  <c r="F38" i="34"/>
  <c r="F30" i="34"/>
  <c r="F22" i="34"/>
  <c r="F14" i="34"/>
  <c r="F6" i="34"/>
  <c r="G48" i="34"/>
  <c r="O48" i="34" s="1"/>
  <c r="G40" i="34"/>
  <c r="O40" i="34" s="1"/>
  <c r="G32" i="34"/>
  <c r="O32" i="34" s="1"/>
  <c r="G24" i="34"/>
  <c r="O24" i="34" s="1"/>
  <c r="G16" i="34"/>
  <c r="O16" i="34" s="1"/>
  <c r="G8" i="34"/>
  <c r="O8" i="34" s="1"/>
  <c r="F53" i="34"/>
  <c r="F45" i="34"/>
  <c r="F37" i="34"/>
  <c r="F29" i="34"/>
  <c r="F21" i="34"/>
  <c r="F13" i="34"/>
  <c r="F52" i="34"/>
  <c r="F44" i="34"/>
  <c r="F36" i="34"/>
  <c r="F28" i="34"/>
  <c r="F20" i="34"/>
  <c r="F12" i="34"/>
  <c r="F51" i="34"/>
  <c r="F43" i="34"/>
  <c r="F35" i="34"/>
  <c r="F27" i="34"/>
  <c r="F19" i="34"/>
  <c r="F11" i="34"/>
  <c r="F50" i="34"/>
  <c r="F42" i="34"/>
  <c r="F34" i="34"/>
  <c r="F26" i="34"/>
  <c r="F18" i="34"/>
  <c r="F10" i="34"/>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47"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l="1"/>
  <c r="H5" i="34"/>
  <c r="I5" i="34" s="1"/>
  <c r="K5" i="34" s="1"/>
  <c r="K14" i="34"/>
  <c r="L14" i="34"/>
  <c r="H18" i="34"/>
  <c r="I18" i="34" s="1"/>
  <c r="H46" i="34"/>
  <c r="I46" i="34" s="1"/>
  <c r="H12" i="34"/>
  <c r="I12" i="34" s="1"/>
  <c r="H16" i="34"/>
  <c r="I16" i="34" s="1"/>
  <c r="H50" i="34"/>
  <c r="H9" i="34"/>
  <c r="I9" i="34" s="1"/>
  <c r="O9" i="34"/>
  <c r="H23" i="34"/>
  <c r="H34" i="34"/>
  <c r="I34" i="34" s="1"/>
  <c r="K25" i="34"/>
  <c r="L25" i="34"/>
  <c r="H10" i="34"/>
  <c r="I10" i="34" s="1"/>
  <c r="H27" i="34"/>
  <c r="I27" i="34" s="1"/>
  <c r="H44" i="34"/>
  <c r="I44" i="34" s="1"/>
  <c r="H22" i="34"/>
  <c r="I22" i="34" s="1"/>
  <c r="I50" i="34"/>
  <c r="I28" i="34"/>
  <c r="I39" i="34"/>
  <c r="I36" i="34"/>
  <c r="I47"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I15" i="26" s="1"/>
  <c r="AD10" i="26"/>
  <c r="S7" i="26"/>
  <c r="V6" i="26"/>
  <c r="L138" i="25"/>
  <c r="M138" i="25" s="1"/>
  <c r="L204" i="25"/>
  <c r="M204" i="25" s="1"/>
  <c r="L263" i="25"/>
  <c r="M263" i="25" s="1"/>
  <c r="J11" i="26"/>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J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W15" i="26" l="1"/>
  <c r="AC14" i="26"/>
  <c r="AB15" i="26"/>
  <c r="Q14" i="26"/>
  <c r="AE14" i="26"/>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17" i="28" l="1"/>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L1252" i="22"/>
  <c r="L1242" i="22"/>
  <c r="O1244"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M1313" i="22"/>
  <c r="N1303" i="22"/>
  <c r="M1303" i="22"/>
  <c r="L1309" i="22"/>
  <c r="F1310" i="22"/>
  <c r="P131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208" i="22"/>
  <c r="R1201" i="22"/>
  <c r="P1195" i="22"/>
  <c r="G1203" i="22"/>
  <c r="R1196" i="22"/>
  <c r="L1205" i="22"/>
  <c r="G1198" i="22"/>
  <c r="N1206" i="22"/>
  <c r="L1200" i="22"/>
  <c r="P1207" i="22"/>
  <c r="N1201" i="22"/>
  <c r="L1195" i="22"/>
  <c r="K1203" i="22"/>
  <c r="I1197" i="22"/>
  <c r="K1206" i="22"/>
  <c r="F1199" i="22"/>
  <c r="H1208" i="22"/>
  <c r="F1202" i="22"/>
  <c r="N1194" i="22"/>
  <c r="Q1222" i="22"/>
  <c r="R1217" i="22"/>
  <c r="F1213" i="22"/>
  <c r="P1222" i="22"/>
  <c r="Q1217" i="22"/>
  <c r="R1212" i="22"/>
  <c r="J1223" i="22"/>
  <c r="K1218" i="22"/>
  <c r="L1213" i="22"/>
  <c r="Q1223" i="22"/>
  <c r="R1218" i="22"/>
  <c r="F1214" i="22"/>
  <c r="G1209" i="22"/>
  <c r="L1219" i="22"/>
  <c r="M1214" i="22"/>
  <c r="N1209" i="22"/>
  <c r="F1220" i="22"/>
  <c r="G1215" i="22"/>
  <c r="H1210" i="22"/>
  <c r="R1219" i="22"/>
  <c r="F1215" i="22"/>
  <c r="G1210" i="22"/>
  <c r="Q1219" i="22"/>
  <c r="R1214" i="22"/>
  <c r="F1210"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K1296" i="22"/>
  <c r="P1295" i="22"/>
  <c r="H1295" i="22"/>
  <c r="M1294" i="22"/>
  <c r="R1293" i="22"/>
  <c r="J1293" i="22"/>
  <c r="O1292" i="22"/>
  <c r="L1291" i="22"/>
  <c r="Q1290" i="22"/>
  <c r="I1290" i="22"/>
  <c r="N1289" i="22"/>
  <c r="F1289" i="22"/>
  <c r="K1288" i="22"/>
  <c r="P1287" i="22"/>
  <c r="M1286" i="22"/>
  <c r="R1285" i="22"/>
  <c r="J1285" i="22"/>
  <c r="O1284" i="22"/>
  <c r="G1284" i="22"/>
  <c r="P1298" i="22"/>
  <c r="H1298" i="22"/>
  <c r="R1296" i="22"/>
  <c r="J1296" i="22"/>
  <c r="O1295" i="22"/>
  <c r="G1295" i="22"/>
  <c r="L1294" i="22"/>
  <c r="Q1293" i="22"/>
  <c r="I1293" i="22"/>
  <c r="F1292" i="22"/>
  <c r="K1291" i="22"/>
  <c r="P1290" i="22"/>
  <c r="H1290" i="22"/>
  <c r="M1289" i="22"/>
  <c r="R1288" i="22"/>
  <c r="J1288" i="22"/>
  <c r="G1287" i="22"/>
  <c r="L1286" i="22"/>
  <c r="Q1285" i="22"/>
  <c r="I1285" i="22"/>
  <c r="N1284" i="22"/>
  <c r="F1284" i="22"/>
  <c r="O1298" i="22"/>
  <c r="L1297" i="22"/>
  <c r="Q1296" i="22"/>
  <c r="I1296" i="22"/>
  <c r="N1295" i="22"/>
  <c r="F1295" i="22"/>
  <c r="K1294" i="22"/>
  <c r="P1293" i="22"/>
  <c r="M1292" i="22"/>
  <c r="R1291" i="22"/>
  <c r="J1291" i="22"/>
  <c r="O1290" i="22"/>
  <c r="G1290" i="22"/>
  <c r="L1289" i="22"/>
  <c r="Q1288" i="22"/>
  <c r="N1287" i="22"/>
  <c r="F1287" i="22"/>
  <c r="K1286" i="22"/>
  <c r="P1285" i="22"/>
  <c r="H1285" i="22"/>
  <c r="M1284" i="22"/>
  <c r="N1298" i="22"/>
  <c r="K1297" i="22"/>
  <c r="P1296" i="22"/>
  <c r="H1296" i="22"/>
  <c r="M1295" i="22"/>
  <c r="R1294" i="22"/>
  <c r="J1294" i="22"/>
  <c r="O1293" i="22"/>
  <c r="L1292" i="22"/>
  <c r="Q1291" i="22"/>
  <c r="I1291" i="22"/>
  <c r="N1290" i="22"/>
  <c r="F1290" i="22"/>
  <c r="K1289" i="22"/>
  <c r="P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I1222" i="22" l="1"/>
  <c r="J1217" i="22"/>
  <c r="K1212" i="22"/>
  <c r="H1222" i="22"/>
  <c r="I1217" i="22"/>
  <c r="J1212" i="22"/>
  <c r="O1222" i="22"/>
  <c r="P1217" i="22"/>
  <c r="Q1212" i="22"/>
  <c r="I1223" i="22"/>
  <c r="J1218" i="22"/>
  <c r="K1213" i="22"/>
  <c r="P1223" i="22"/>
  <c r="Q1218" i="22"/>
  <c r="R1213" i="22"/>
  <c r="F1209" i="22"/>
  <c r="K1219" i="22"/>
  <c r="L1214" i="22"/>
  <c r="M1209" i="22"/>
  <c r="J1219" i="22"/>
  <c r="K1214" i="22"/>
  <c r="L1209" i="22"/>
  <c r="I1219" i="22"/>
  <c r="J1214" i="22"/>
  <c r="K1209" i="22"/>
  <c r="N1221" i="22"/>
  <c r="O1216" i="22"/>
  <c r="P1211" i="22"/>
  <c r="M1221" i="22"/>
  <c r="N1216" i="22"/>
  <c r="O1211" i="22"/>
  <c r="G1222" i="22"/>
  <c r="H1217" i="22"/>
  <c r="I1212" i="22"/>
  <c r="N1222" i="22"/>
  <c r="O1217" i="22"/>
  <c r="P1212" i="22"/>
  <c r="H1223" i="22"/>
  <c r="I1218" i="22"/>
  <c r="J1213" i="22"/>
  <c r="O1223" i="22"/>
  <c r="P1218" i="22"/>
  <c r="Q1213" i="22"/>
  <c r="N1223" i="22"/>
  <c r="O1218" i="22"/>
  <c r="P1213" i="22"/>
  <c r="M1223" i="22"/>
  <c r="N1218" i="22"/>
  <c r="O1213" i="22"/>
  <c r="F1221" i="22"/>
  <c r="G1216" i="22"/>
  <c r="H1211" i="22"/>
  <c r="R1220" i="22"/>
  <c r="F1216" i="22"/>
  <c r="G1211" i="22"/>
  <c r="L1221" i="22"/>
  <c r="M1216" i="22"/>
  <c r="N1211" i="22"/>
  <c r="F1222" i="22"/>
  <c r="G1217" i="22"/>
  <c r="H1212" i="22"/>
  <c r="M1222" i="22"/>
  <c r="N1217" i="22"/>
  <c r="O1212" i="22"/>
  <c r="G1223" i="22"/>
  <c r="H1218" i="22"/>
  <c r="I1213" i="22"/>
  <c r="F1223" i="22"/>
  <c r="G1218" i="22"/>
  <c r="H1213" i="22"/>
  <c r="R1222" i="22"/>
  <c r="F1218" i="22"/>
  <c r="G1213" i="22"/>
  <c r="K1220" i="22"/>
  <c r="L1215" i="22"/>
  <c r="M1210" i="22"/>
  <c r="J1220" i="22"/>
  <c r="K1215" i="22"/>
  <c r="L1210" i="22"/>
  <c r="Q1220" i="22"/>
  <c r="R1215" i="22"/>
  <c r="F1211" i="22"/>
  <c r="K1221" i="22"/>
  <c r="L1216" i="22"/>
  <c r="M1211" i="22"/>
  <c r="R1221" i="22"/>
  <c r="F1217" i="22"/>
  <c r="G1212" i="22"/>
  <c r="L1222" i="22"/>
  <c r="M1217" i="22"/>
  <c r="N1212" i="22"/>
  <c r="K1222" i="22"/>
  <c r="L1217" i="22"/>
  <c r="M1212" i="22"/>
  <c r="J1222" i="22"/>
  <c r="K1217" i="22"/>
  <c r="L1212" i="22"/>
  <c r="P1219" i="22"/>
  <c r="Q1214" i="22"/>
  <c r="R1209" i="22"/>
  <c r="O1219" i="22"/>
  <c r="P1214" i="22"/>
  <c r="Q1209" i="22"/>
  <c r="I1220" i="22"/>
  <c r="J1215" i="22"/>
  <c r="K1210" i="22"/>
  <c r="P1220" i="22"/>
  <c r="Q1215" i="22"/>
  <c r="R1210" i="22"/>
  <c r="J1221" i="22"/>
  <c r="K1216" i="22"/>
  <c r="L1211" i="22"/>
  <c r="Q1221" i="22"/>
  <c r="R1216" i="22"/>
  <c r="F1212" i="22"/>
  <c r="P1221" i="22"/>
  <c r="Q1216" i="22"/>
  <c r="R1211" i="22"/>
  <c r="O1221" i="22"/>
  <c r="P1216" i="22"/>
  <c r="Q1211" i="22"/>
  <c r="H1219" i="22"/>
  <c r="I1214" i="22"/>
  <c r="J1209" i="22"/>
  <c r="G1219" i="22"/>
  <c r="H1214" i="22"/>
  <c r="I1209" i="22"/>
  <c r="N1219" i="22"/>
  <c r="O1214" i="22"/>
  <c r="P1209" i="22"/>
  <c r="H1220" i="22"/>
  <c r="I1215" i="22"/>
  <c r="J1210" i="22"/>
  <c r="O1220" i="22"/>
  <c r="P1215" i="22"/>
  <c r="Q1210" i="22"/>
  <c r="I1221" i="22"/>
  <c r="J1216" i="22"/>
  <c r="K1211" i="22"/>
  <c r="H1221" i="22"/>
  <c r="I1216" i="22"/>
  <c r="J1211" i="22"/>
  <c r="G1221" i="22"/>
  <c r="H1216" i="22"/>
  <c r="I1211" i="22"/>
  <c r="L1223" i="22"/>
  <c r="M1218" i="22"/>
  <c r="N1213" i="22"/>
  <c r="K1223" i="22"/>
  <c r="L1218" i="22"/>
  <c r="M1213" i="22"/>
  <c r="R1223" i="22"/>
  <c r="F1219" i="22"/>
  <c r="G1214" i="22"/>
  <c r="H1209" i="22"/>
  <c r="M1219" i="22"/>
  <c r="N1214" i="22"/>
  <c r="O1209" i="22"/>
  <c r="G1220" i="22"/>
  <c r="H1215" i="22"/>
  <c r="I1210" i="22"/>
  <c r="N1220" i="22"/>
  <c r="O1215" i="22"/>
  <c r="P1210" i="22"/>
  <c r="M1220" i="22"/>
  <c r="N1215" i="22"/>
  <c r="O1210" i="22"/>
  <c r="L1220" i="22"/>
  <c r="M1215" i="22"/>
  <c r="N1210" i="22"/>
  <c r="F1313" i="22"/>
  <c r="G1308" i="22"/>
  <c r="H1303" i="22"/>
  <c r="R1312" i="22"/>
  <c r="F1308" i="22"/>
  <c r="G1303" i="22"/>
  <c r="Q1312" i="22"/>
  <c r="R1307" i="22"/>
  <c r="F1303" i="22"/>
  <c r="P1312" i="22"/>
  <c r="Q1307" i="22"/>
  <c r="R1302" i="22"/>
  <c r="J1313" i="22"/>
  <c r="K1308" i="22"/>
  <c r="L1303" i="22"/>
  <c r="P1313" i="22"/>
  <c r="Q1308" i="22"/>
  <c r="R1303" i="22"/>
  <c r="F1299" i="22"/>
  <c r="K1309" i="22"/>
  <c r="L1304" i="22"/>
  <c r="M1299" i="22"/>
  <c r="R1308" i="22"/>
  <c r="P1302" i="22"/>
  <c r="Q1305" i="22"/>
  <c r="K1312" i="22"/>
  <c r="L1307" i="22"/>
  <c r="M1302" i="22"/>
  <c r="J1312" i="22"/>
  <c r="K1307" i="22"/>
  <c r="L1302" i="22"/>
  <c r="I1312" i="22"/>
  <c r="J1307" i="22"/>
  <c r="K1302" i="22"/>
  <c r="H1312" i="22"/>
  <c r="I1307" i="22"/>
  <c r="J1302" i="22"/>
  <c r="O1312" i="22"/>
  <c r="P1307" i="22"/>
  <c r="Q1302" i="22"/>
  <c r="H1313" i="22"/>
  <c r="I1308" i="22"/>
  <c r="J1303" i="22"/>
  <c r="O1313" i="22"/>
  <c r="P1308" i="22"/>
  <c r="Q1303" i="22"/>
  <c r="H1310" i="22"/>
  <c r="F1304" i="22"/>
  <c r="F1312" i="22"/>
  <c r="R1300" i="22"/>
  <c r="P1311" i="22"/>
  <c r="Q1306" i="22"/>
  <c r="R1301" i="22"/>
  <c r="O1311" i="22"/>
  <c r="P1306" i="22"/>
  <c r="Q1301" i="22"/>
  <c r="N1311" i="22"/>
  <c r="O1306" i="22"/>
  <c r="P1301" i="22"/>
  <c r="M1311" i="22"/>
  <c r="N1306" i="22"/>
  <c r="O1301" i="22"/>
  <c r="G1312" i="22"/>
  <c r="H1307" i="22"/>
  <c r="I1302" i="22"/>
  <c r="M1312" i="22"/>
  <c r="N1307" i="22"/>
  <c r="O1302" i="22"/>
  <c r="G1313" i="22"/>
  <c r="H1308" i="22"/>
  <c r="I1303" i="22"/>
  <c r="I1305" i="22"/>
  <c r="G1299" i="22"/>
  <c r="G1307" i="22"/>
  <c r="H1311" i="22"/>
  <c r="I1306" i="22"/>
  <c r="J1301" i="22"/>
  <c r="G1311" i="22"/>
  <c r="H1306" i="22"/>
  <c r="I1301" i="22"/>
  <c r="F1311" i="22"/>
  <c r="G1306" i="22"/>
  <c r="H1301" i="22"/>
  <c r="R1310" i="22"/>
  <c r="F1306" i="22"/>
  <c r="G1301" i="22"/>
  <c r="L1311" i="22"/>
  <c r="M1306" i="22"/>
  <c r="N1301" i="22"/>
  <c r="R1311" i="22"/>
  <c r="F1307" i="22"/>
  <c r="G1302" i="22"/>
  <c r="L1312" i="22"/>
  <c r="M1307" i="22"/>
  <c r="N1302" i="22"/>
  <c r="J1300" i="22"/>
  <c r="I1313" i="22"/>
  <c r="H1302" i="22"/>
  <c r="M1310" i="22"/>
  <c r="N1305" i="22"/>
  <c r="O1300" i="22"/>
  <c r="L1310" i="22"/>
  <c r="M1305" i="22"/>
  <c r="N1300" i="22"/>
  <c r="K1310" i="22"/>
  <c r="L1305" i="22"/>
  <c r="M1300" i="22"/>
  <c r="J1310" i="22"/>
  <c r="K1305" i="22"/>
  <c r="L1300" i="22"/>
  <c r="Q1310" i="22"/>
  <c r="R1305" i="22"/>
  <c r="F1301" i="22"/>
  <c r="J1311" i="22"/>
  <c r="K1306" i="22"/>
  <c r="L1301" i="22"/>
  <c r="Q1311" i="22"/>
  <c r="R1306" i="22"/>
  <c r="F1302" i="22"/>
  <c r="M1309" i="22"/>
  <c r="J1308" i="22"/>
  <c r="K1311" i="22"/>
  <c r="R1309" i="22"/>
  <c r="F1305" i="22"/>
  <c r="G1300" i="22"/>
  <c r="Q1309" i="22"/>
  <c r="R1304" i="22"/>
  <c r="F1300" i="22"/>
  <c r="P1309" i="22"/>
  <c r="Q1304" i="22"/>
  <c r="R1299" i="22"/>
  <c r="O1309" i="22"/>
  <c r="P1304" i="22"/>
  <c r="Q1299" i="22"/>
  <c r="I1310" i="22"/>
  <c r="J1305" i="22"/>
  <c r="K1300" i="22"/>
  <c r="O1310" i="22"/>
  <c r="P1305" i="22"/>
  <c r="Q1300" i="22"/>
  <c r="I1311" i="22"/>
  <c r="J1306" i="22"/>
  <c r="K1301" i="22"/>
  <c r="N1304" i="22"/>
  <c r="K1303" i="22"/>
  <c r="L1306" i="22"/>
  <c r="J1309" i="22"/>
  <c r="K1304" i="22"/>
  <c r="L1299" i="22"/>
  <c r="I1309" i="22"/>
  <c r="J1304" i="22"/>
  <c r="K1299" i="22"/>
  <c r="H1309" i="22"/>
  <c r="I1304" i="22"/>
  <c r="J1299" i="22"/>
  <c r="G1309" i="22"/>
  <c r="H1304" i="22"/>
  <c r="I1299" i="22"/>
  <c r="N1309" i="22"/>
  <c r="O1304" i="22"/>
  <c r="P1299" i="22"/>
  <c r="G1310" i="22"/>
  <c r="H1305" i="22"/>
  <c r="I1300" i="22"/>
  <c r="N1310" i="22"/>
  <c r="O1305" i="22"/>
  <c r="P1300" i="22"/>
  <c r="O1299" i="22"/>
  <c r="N1312" i="22"/>
  <c r="M1301" i="22"/>
  <c r="F1297" i="22"/>
  <c r="G1292" i="22"/>
  <c r="H1287" i="22"/>
  <c r="M1297" i="22"/>
  <c r="N1292" i="22"/>
  <c r="O1287" i="22"/>
  <c r="G1298" i="22"/>
  <c r="H1293" i="22"/>
  <c r="I1288" i="22"/>
  <c r="F1298" i="22"/>
  <c r="G1293" i="22"/>
  <c r="H1288" i="22"/>
  <c r="J1251" i="22"/>
  <c r="K1246" i="22"/>
  <c r="L1241" i="22"/>
  <c r="Q1251" i="22"/>
  <c r="R1246" i="22"/>
  <c r="F1242" i="22"/>
  <c r="P1251" i="22"/>
  <c r="Q1246" i="22"/>
  <c r="R1241" i="22"/>
  <c r="O1251" i="22"/>
  <c r="P1246" i="22"/>
  <c r="Q1241" i="22"/>
  <c r="N1251" i="22"/>
  <c r="O1246" i="22"/>
  <c r="P1241" i="22"/>
  <c r="M1251" i="22"/>
  <c r="N1246" i="22"/>
  <c r="R1253" i="22"/>
  <c r="F1249" i="22"/>
  <c r="G1244" i="22"/>
  <c r="H1239" i="22"/>
  <c r="M1249" i="22"/>
  <c r="N1244" i="22"/>
  <c r="O1239" i="22"/>
  <c r="O1250" i="22"/>
  <c r="P1245" i="22"/>
  <c r="Q1240" i="22"/>
  <c r="I1251" i="22"/>
  <c r="J1246" i="22"/>
  <c r="K1241" i="22"/>
  <c r="H1251" i="22"/>
  <c r="I1246" i="22"/>
  <c r="J1241" i="22"/>
  <c r="G1251" i="22"/>
  <c r="H1246" i="22"/>
  <c r="I1241" i="22"/>
  <c r="F1251" i="22"/>
  <c r="G1246" i="22"/>
  <c r="H1241" i="22"/>
  <c r="R1250" i="22"/>
  <c r="F1246" i="22"/>
  <c r="J1253" i="22"/>
  <c r="K1248" i="22"/>
  <c r="L1243" i="22"/>
  <c r="Q1253" i="22"/>
  <c r="R1248" i="22"/>
  <c r="F1244" i="22"/>
  <c r="G1239" i="22"/>
  <c r="G1250" i="22"/>
  <c r="H1245" i="22"/>
  <c r="I1240" i="22"/>
  <c r="N1250" i="22"/>
  <c r="O1245" i="22"/>
  <c r="P1240" i="22"/>
  <c r="M1250" i="22"/>
  <c r="N1245" i="22"/>
  <c r="O1240" i="22"/>
  <c r="L1250" i="22"/>
  <c r="M1245" i="22"/>
  <c r="N1240" i="22"/>
  <c r="K1250" i="22"/>
  <c r="L1245" i="22"/>
  <c r="M1240" i="22"/>
  <c r="J1250" i="22"/>
  <c r="K1245" i="22"/>
  <c r="O1252" i="22"/>
  <c r="P1247" i="22"/>
  <c r="Q1242" i="22"/>
  <c r="I1253" i="22"/>
  <c r="J1248" i="22"/>
  <c r="K1243" i="22"/>
  <c r="I1239" i="22"/>
  <c r="L1249" i="22"/>
  <c r="M1244" i="22"/>
  <c r="N1239" i="22"/>
  <c r="F1250" i="22"/>
  <c r="G1245" i="22"/>
  <c r="H1240" i="22"/>
  <c r="R1249" i="22"/>
  <c r="F1245" i="22"/>
  <c r="G1240" i="22"/>
  <c r="Q1249" i="22"/>
  <c r="R1244" i="22"/>
  <c r="F1240" i="22"/>
  <c r="P1249" i="22"/>
  <c r="Q1244" i="22"/>
  <c r="R1239" i="22"/>
  <c r="O1249" i="22"/>
  <c r="P1244" i="22"/>
  <c r="G1252" i="22"/>
  <c r="H1247" i="22"/>
  <c r="I1242" i="22"/>
  <c r="N1252" i="22"/>
  <c r="O1247" i="22"/>
  <c r="P1242" i="22"/>
  <c r="O1241" i="22"/>
  <c r="P1253" i="22"/>
  <c r="Q1248" i="22"/>
  <c r="R1243" i="22"/>
  <c r="F1239" i="22"/>
  <c r="K1249" i="22"/>
  <c r="L1244" i="22"/>
  <c r="M1239" i="22"/>
  <c r="J1249" i="22"/>
  <c r="K1244" i="22"/>
  <c r="L1239" i="22"/>
  <c r="I1249" i="22"/>
  <c r="J1244" i="22"/>
  <c r="K1239" i="22"/>
  <c r="H1249" i="22"/>
  <c r="I1244" i="22"/>
  <c r="J1239" i="22"/>
  <c r="G1249" i="22"/>
  <c r="H1244" i="22"/>
  <c r="L1251" i="22"/>
  <c r="M1246" i="22"/>
  <c r="N1241" i="22"/>
  <c r="F1252" i="22"/>
  <c r="G1247" i="22"/>
  <c r="H1242" i="22"/>
  <c r="G1241" i="22"/>
  <c r="H1253" i="22"/>
  <c r="I1248" i="22"/>
  <c r="J1243" i="22"/>
  <c r="O1253" i="22"/>
  <c r="P1248" i="22"/>
  <c r="Q1243" i="22"/>
  <c r="N1253" i="22"/>
  <c r="O1248" i="22"/>
  <c r="P1243" i="22"/>
  <c r="M1253" i="22"/>
  <c r="N1248" i="22"/>
  <c r="O1243" i="22"/>
  <c r="L1253" i="22"/>
  <c r="M1248" i="22"/>
  <c r="N1243" i="22"/>
  <c r="K1253" i="22"/>
  <c r="L1248" i="22"/>
  <c r="M1243" i="22"/>
  <c r="Q1250" i="22"/>
  <c r="R1245" i="22"/>
  <c r="F1241" i="22"/>
  <c r="K1251" i="22"/>
  <c r="L1246" i="22"/>
  <c r="M1241" i="22"/>
  <c r="L1240" i="22"/>
  <c r="M1252" i="22"/>
  <c r="N1247" i="22"/>
  <c r="O1242" i="22"/>
  <c r="G1253" i="22"/>
  <c r="H1248" i="22"/>
  <c r="I1243" i="22"/>
  <c r="F1253" i="22"/>
  <c r="G1248" i="22"/>
  <c r="H1243" i="22"/>
  <c r="R1252" i="22"/>
  <c r="F1248" i="22"/>
  <c r="G1243" i="22"/>
  <c r="Q1252" i="22"/>
  <c r="R1247" i="22"/>
  <c r="F1243" i="22"/>
  <c r="P1252" i="22"/>
  <c r="Q1247" i="22"/>
  <c r="R1242" i="22"/>
  <c r="I1250" i="22"/>
  <c r="J1245" i="22"/>
  <c r="K1240" i="22"/>
  <c r="P1250" i="22"/>
  <c r="Q1245" i="22"/>
  <c r="R1240" i="22"/>
  <c r="Q1239" i="22"/>
  <c r="N1299" i="22"/>
  <c r="L1308" i="22"/>
  <c r="P1303" i="22"/>
  <c r="N1249" i="22"/>
  <c r="K1247" i="22"/>
  <c r="G1242" i="22"/>
  <c r="M1304" i="22"/>
  <c r="K1313" i="22"/>
  <c r="O1308" i="22"/>
  <c r="J1242" i="22"/>
  <c r="J1252" i="22"/>
  <c r="F1247" i="22"/>
  <c r="I1247" i="22"/>
  <c r="M1242" i="22"/>
  <c r="R1251" i="22"/>
  <c r="O1307" i="22"/>
  <c r="H1299" i="22"/>
  <c r="M1308" i="22"/>
  <c r="J1240" i="22"/>
  <c r="H1252" i="22"/>
  <c r="L1247" i="22"/>
  <c r="Q1313" i="22"/>
  <c r="G1304" i="22"/>
  <c r="L1313" i="22"/>
  <c r="I1245" i="22"/>
  <c r="K1242" i="22"/>
  <c r="K1252" i="22"/>
  <c r="H1300" i="22"/>
  <c r="F1309" i="22"/>
  <c r="O1303" i="22"/>
  <c r="H1250" i="22"/>
  <c r="J1247" i="22"/>
  <c r="N1242" i="22"/>
  <c r="G1305" i="22"/>
  <c r="R1313" i="22"/>
  <c r="N1308" i="22"/>
  <c r="P1239" i="22"/>
  <c r="I1252" i="22"/>
  <c r="M1247"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K65" i="23" s="1"/>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D66" i="23" s="1"/>
  <c r="H736" i="22"/>
  <c r="G741" i="22"/>
  <c r="K740" i="22"/>
  <c r="H733" i="22"/>
  <c r="G738" i="22"/>
  <c r="B62" i="23" s="1"/>
  <c r="F743" i="22"/>
  <c r="H730" i="22"/>
  <c r="G735" i="22"/>
  <c r="B64" i="23" s="1"/>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K70" i="23" s="1"/>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K72" i="23"/>
  <c r="C64" i="23"/>
  <c r="H73" i="23"/>
  <c r="AM10" i="26"/>
  <c r="AL14" i="26"/>
  <c r="AL15" i="26"/>
  <c r="AM11" i="26"/>
  <c r="AF93" i="23"/>
  <c r="AG87" i="23"/>
  <c r="AG93" i="23" s="1"/>
  <c r="AF101" i="23"/>
  <c r="AG88" i="23"/>
  <c r="AG101" i="23" s="1"/>
  <c r="AF96" i="23"/>
  <c r="AG82" i="23"/>
  <c r="AG96" i="23" s="1"/>
  <c r="AF100" i="23"/>
  <c r="AF99" i="23"/>
  <c r="AG83" i="23"/>
  <c r="AF92" i="23"/>
  <c r="AG86" i="23"/>
  <c r="AG92" i="23" s="1"/>
  <c r="E70" i="23" l="1"/>
  <c r="B61" i="23"/>
  <c r="H62" i="23"/>
  <c r="C73" i="23"/>
  <c r="I62" i="23"/>
  <c r="M68" i="23"/>
  <c r="D62" i="23"/>
  <c r="G61" i="23"/>
  <c r="H60" i="23"/>
  <c r="C66" i="23"/>
  <c r="L70" i="23"/>
  <c r="B73" i="23"/>
  <c r="G70" i="23"/>
  <c r="L6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<sst xmlns="http://schemas.openxmlformats.org/spreadsheetml/2006/main" count="15055" uniqueCount="1063">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</sst>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8">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E14" sqref="E14:E18"/>
    </sheetView>
  </sheetViews>
  <sheetFormatPr defaultRowHeight="15"/>
  <cols>
    <col min="2" max="2" width="70.140625" customWidth="1"/>
    <col min="3" max="3" width="10.7109375" bestFit="1" customWidth="1"/>
    <col min="13" max="14" width="8.7109375" style="163"/>
  </cols>
  <sheetData>
    <row r="1" spans="1:13">
      <c r="A1" s="1" t="s">
        <v>0</v>
      </c>
      <c r="B1" s="85" t="s">
        <v>512</v>
      </c>
      <c r="C1" s="86">
        <v>45323</v>
      </c>
      <c r="D1" s="87"/>
      <c r="E1" s="87"/>
      <c r="F1" s="87"/>
      <c r="G1" s="87"/>
      <c r="H1" s="87"/>
      <c r="I1" s="87"/>
      <c r="J1" s="87"/>
      <c r="K1" s="85" t="s">
        <v>534</v>
      </c>
      <c r="L1" s="85" t="s">
        <v>536</v>
      </c>
      <c r="M1" s="163" t="s">
        <v>1054</v>
      </c>
    </row>
    <row r="2" spans="1:13">
      <c r="A2" s="1" t="s">
        <v>1</v>
      </c>
      <c r="B2" s="87" t="str">
        <f>LOOKUP(B1,K1:L50,L1:L50)</f>
        <v>NH</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2021</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3"/>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4"/>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3"/>
      <c r="C1101" s="193"/>
      <c r="D1101" s="193"/>
      <c r="E1101" s="193"/>
      <c r="F1101" s="193"/>
      <c r="G1101" s="193"/>
      <c r="H1101" s="193"/>
      <c r="I1101" s="193"/>
      <c r="J1101" s="193"/>
      <c r="K1101" s="193"/>
      <c r="L1101" s="193"/>
      <c r="M1101" s="193"/>
      <c r="N1101" s="193"/>
      <c r="O1101" s="193"/>
      <c r="P1101" s="193"/>
      <c r="Q1101" s="193"/>
      <c r="R1101" s="193"/>
      <c r="S1101" s="193"/>
      <c r="T1101" s="193"/>
      <c r="U1101" s="193"/>
      <c r="V1101" s="193"/>
      <c r="W1101" s="193"/>
      <c r="X1101" s="193"/>
      <c r="Y1101" s="193"/>
      <c r="Z1101" s="193"/>
      <c r="AA1101" s="193"/>
      <c r="AB1101" s="193"/>
      <c r="AC1101" s="193"/>
      <c r="AD1101" s="193"/>
      <c r="AE1101" s="193"/>
      <c r="AF1101" s="193"/>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3"/>
      <c r="C1229" s="193"/>
      <c r="D1229" s="193"/>
      <c r="E1229" s="193"/>
      <c r="F1229" s="193"/>
      <c r="G1229" s="193"/>
      <c r="H1229" s="193"/>
      <c r="I1229" s="193"/>
      <c r="J1229" s="193"/>
      <c r="K1229" s="193"/>
      <c r="L1229" s="193"/>
      <c r="M1229" s="193"/>
      <c r="N1229" s="193"/>
      <c r="O1229" s="193"/>
      <c r="P1229" s="193"/>
      <c r="Q1229" s="193"/>
      <c r="R1229" s="193"/>
      <c r="S1229" s="193"/>
      <c r="T1229" s="193"/>
      <c r="U1229" s="193"/>
      <c r="V1229" s="193"/>
      <c r="W1229" s="193"/>
      <c r="X1229" s="193"/>
      <c r="Y1229" s="193"/>
      <c r="Z1229" s="193"/>
      <c r="AA1229" s="193"/>
      <c r="AB1229" s="193"/>
      <c r="AC1229" s="193"/>
      <c r="AD1229" s="193"/>
      <c r="AE1229" s="193"/>
      <c r="AF1229" s="193"/>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3"/>
      <c r="C1390" s="193"/>
      <c r="D1390" s="193"/>
      <c r="E1390" s="193"/>
      <c r="F1390" s="193"/>
      <c r="G1390" s="193"/>
      <c r="H1390" s="193"/>
      <c r="I1390" s="193"/>
      <c r="J1390" s="193"/>
      <c r="K1390" s="193"/>
      <c r="L1390" s="193"/>
      <c r="M1390" s="193"/>
      <c r="N1390" s="193"/>
      <c r="O1390" s="193"/>
      <c r="P1390" s="193"/>
      <c r="Q1390" s="193"/>
      <c r="R1390" s="193"/>
      <c r="S1390" s="193"/>
      <c r="T1390" s="193"/>
      <c r="U1390" s="193"/>
      <c r="V1390" s="193"/>
      <c r="W1390" s="193"/>
      <c r="X1390" s="193"/>
      <c r="Y1390" s="193"/>
      <c r="Z1390" s="193"/>
      <c r="AA1390" s="193"/>
      <c r="AB1390" s="193"/>
      <c r="AC1390" s="193"/>
      <c r="AD1390" s="193"/>
      <c r="AE1390" s="193"/>
      <c r="AF1390" s="193"/>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3"/>
      <c r="C1502" s="193"/>
      <c r="D1502" s="193"/>
      <c r="E1502" s="193"/>
      <c r="F1502" s="193"/>
      <c r="G1502" s="193"/>
      <c r="H1502" s="193"/>
      <c r="I1502" s="193"/>
      <c r="J1502" s="193"/>
      <c r="K1502" s="193"/>
      <c r="L1502" s="193"/>
      <c r="M1502" s="193"/>
      <c r="N1502" s="193"/>
      <c r="O1502" s="193"/>
      <c r="P1502" s="193"/>
      <c r="Q1502" s="193"/>
      <c r="R1502" s="193"/>
      <c r="S1502" s="193"/>
      <c r="T1502" s="193"/>
      <c r="U1502" s="193"/>
      <c r="V1502" s="193"/>
      <c r="W1502" s="193"/>
      <c r="X1502" s="193"/>
      <c r="Y1502" s="193"/>
      <c r="Z1502" s="193"/>
      <c r="AA1502" s="193"/>
      <c r="AB1502" s="193"/>
      <c r="AC1502" s="193"/>
      <c r="AD1502" s="193"/>
      <c r="AE1502" s="193"/>
      <c r="AF1502" s="193"/>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3"/>
      <c r="C1604" s="193"/>
      <c r="D1604" s="193"/>
      <c r="E1604" s="193"/>
      <c r="F1604" s="193"/>
      <c r="G1604" s="193"/>
      <c r="H1604" s="193"/>
      <c r="I1604" s="193"/>
      <c r="J1604" s="193"/>
      <c r="K1604" s="193"/>
      <c r="L1604" s="193"/>
      <c r="M1604" s="193"/>
      <c r="N1604" s="193"/>
      <c r="O1604" s="193"/>
      <c r="P1604" s="193"/>
      <c r="Q1604" s="193"/>
      <c r="R1604" s="193"/>
      <c r="S1604" s="193"/>
      <c r="T1604" s="193"/>
      <c r="U1604" s="193"/>
      <c r="V1604" s="193"/>
      <c r="W1604" s="193"/>
      <c r="X1604" s="193"/>
      <c r="Y1604" s="193"/>
      <c r="Z1604" s="193"/>
      <c r="AA1604" s="193"/>
      <c r="AB1604" s="193"/>
      <c r="AC1604" s="193"/>
      <c r="AD1604" s="193"/>
      <c r="AE1604" s="193"/>
      <c r="AF1604" s="193"/>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3"/>
      <c r="C1699" s="193"/>
      <c r="D1699" s="193"/>
      <c r="E1699" s="193"/>
      <c r="F1699" s="193"/>
      <c r="G1699" s="193"/>
      <c r="H1699" s="193"/>
      <c r="I1699" s="193"/>
      <c r="J1699" s="193"/>
      <c r="K1699" s="193"/>
      <c r="L1699" s="193"/>
      <c r="M1699" s="193"/>
      <c r="N1699" s="193"/>
      <c r="O1699" s="193"/>
      <c r="P1699" s="193"/>
      <c r="Q1699" s="193"/>
      <c r="R1699" s="193"/>
      <c r="S1699" s="193"/>
      <c r="T1699" s="193"/>
      <c r="U1699" s="193"/>
      <c r="V1699" s="193"/>
      <c r="W1699" s="193"/>
      <c r="X1699" s="193"/>
      <c r="Y1699" s="193"/>
      <c r="Z1699" s="193"/>
      <c r="AA1699" s="193"/>
      <c r="AB1699" s="193"/>
      <c r="AC1699" s="193"/>
      <c r="AD1699" s="193"/>
      <c r="AE1699" s="193"/>
      <c r="AF1699" s="193"/>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3"/>
      <c r="C1945" s="193"/>
      <c r="D1945" s="193"/>
      <c r="E1945" s="193"/>
      <c r="F1945" s="193"/>
      <c r="G1945" s="193"/>
      <c r="H1945" s="193"/>
      <c r="I1945" s="193"/>
      <c r="J1945" s="193"/>
      <c r="K1945" s="193"/>
      <c r="L1945" s="193"/>
      <c r="M1945" s="193"/>
      <c r="N1945" s="193"/>
      <c r="O1945" s="193"/>
      <c r="P1945" s="193"/>
      <c r="Q1945" s="193"/>
      <c r="R1945" s="193"/>
      <c r="S1945" s="193"/>
      <c r="T1945" s="193"/>
      <c r="U1945" s="193"/>
      <c r="V1945" s="193"/>
      <c r="W1945" s="193"/>
      <c r="X1945" s="193"/>
      <c r="Y1945" s="193"/>
      <c r="Z1945" s="193"/>
      <c r="AA1945" s="193"/>
      <c r="AB1945" s="193"/>
      <c r="AC1945" s="193"/>
      <c r="AD1945" s="193"/>
      <c r="AE1945" s="193"/>
      <c r="AF1945" s="193"/>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3"/>
      <c r="C2031" s="193"/>
      <c r="D2031" s="193"/>
      <c r="E2031" s="193"/>
      <c r="F2031" s="193"/>
      <c r="G2031" s="193"/>
      <c r="H2031" s="193"/>
      <c r="I2031" s="193"/>
      <c r="J2031" s="193"/>
      <c r="K2031" s="193"/>
      <c r="L2031" s="193"/>
      <c r="M2031" s="193"/>
      <c r="N2031" s="193"/>
      <c r="O2031" s="193"/>
      <c r="P2031" s="193"/>
      <c r="Q2031" s="193"/>
      <c r="R2031" s="193"/>
      <c r="S2031" s="193"/>
      <c r="T2031" s="193"/>
      <c r="U2031" s="193"/>
      <c r="V2031" s="193"/>
      <c r="W2031" s="193"/>
      <c r="X2031" s="193"/>
      <c r="Y2031" s="193"/>
      <c r="Z2031" s="193"/>
      <c r="AA2031" s="193"/>
      <c r="AB2031" s="193"/>
      <c r="AC2031" s="193"/>
      <c r="AD2031" s="193"/>
      <c r="AE2031" s="193"/>
      <c r="AF2031" s="193"/>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3"/>
      <c r="C2153" s="193"/>
      <c r="D2153" s="193"/>
      <c r="E2153" s="193"/>
      <c r="F2153" s="193"/>
      <c r="G2153" s="193"/>
      <c r="H2153" s="193"/>
      <c r="I2153" s="193"/>
      <c r="J2153" s="193"/>
      <c r="K2153" s="193"/>
      <c r="L2153" s="193"/>
      <c r="M2153" s="193"/>
      <c r="N2153" s="193"/>
      <c r="O2153" s="193"/>
      <c r="P2153" s="193"/>
      <c r="Q2153" s="193"/>
      <c r="R2153" s="193"/>
      <c r="S2153" s="193"/>
      <c r="T2153" s="193"/>
      <c r="U2153" s="193"/>
      <c r="V2153" s="193"/>
      <c r="W2153" s="193"/>
      <c r="X2153" s="193"/>
      <c r="Y2153" s="193"/>
      <c r="Z2153" s="193"/>
      <c r="AA2153" s="193"/>
      <c r="AB2153" s="193"/>
      <c r="AC2153" s="193"/>
      <c r="AD2153" s="193"/>
      <c r="AE2153" s="193"/>
      <c r="AF2153" s="193"/>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3"/>
      <c r="C2317" s="193"/>
      <c r="D2317" s="193"/>
      <c r="E2317" s="193"/>
      <c r="F2317" s="193"/>
      <c r="G2317" s="193"/>
      <c r="H2317" s="193"/>
      <c r="I2317" s="193"/>
      <c r="J2317" s="193"/>
      <c r="K2317" s="193"/>
      <c r="L2317" s="193"/>
      <c r="M2317" s="193"/>
      <c r="N2317" s="193"/>
      <c r="O2317" s="193"/>
      <c r="P2317" s="193"/>
      <c r="Q2317" s="193"/>
      <c r="R2317" s="193"/>
      <c r="S2317" s="193"/>
      <c r="T2317" s="193"/>
      <c r="U2317" s="193"/>
      <c r="V2317" s="193"/>
      <c r="W2317" s="193"/>
      <c r="X2317" s="193"/>
      <c r="Y2317" s="193"/>
      <c r="Z2317" s="193"/>
      <c r="AA2317" s="193"/>
      <c r="AB2317" s="193"/>
      <c r="AC2317" s="193"/>
      <c r="AD2317" s="193"/>
      <c r="AE2317" s="193"/>
      <c r="AF2317" s="193"/>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3"/>
      <c r="C2419" s="193"/>
      <c r="D2419" s="193"/>
      <c r="E2419" s="193"/>
      <c r="F2419" s="193"/>
      <c r="G2419" s="193"/>
      <c r="H2419" s="193"/>
      <c r="I2419" s="193"/>
      <c r="J2419" s="193"/>
      <c r="K2419" s="193"/>
      <c r="L2419" s="193"/>
      <c r="M2419" s="193"/>
      <c r="N2419" s="193"/>
      <c r="O2419" s="193"/>
      <c r="P2419" s="193"/>
      <c r="Q2419" s="193"/>
      <c r="R2419" s="193"/>
      <c r="S2419" s="193"/>
      <c r="T2419" s="193"/>
      <c r="U2419" s="193"/>
      <c r="V2419" s="193"/>
      <c r="W2419" s="193"/>
      <c r="X2419" s="193"/>
      <c r="Y2419" s="193"/>
      <c r="Z2419" s="193"/>
      <c r="AA2419" s="193"/>
      <c r="AB2419" s="193"/>
      <c r="AC2419" s="193"/>
      <c r="AD2419" s="193"/>
      <c r="AE2419" s="193"/>
      <c r="AF2419" s="193"/>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3"/>
      <c r="C2509" s="193"/>
      <c r="D2509" s="193"/>
      <c r="E2509" s="193"/>
      <c r="F2509" s="193"/>
      <c r="G2509" s="193"/>
      <c r="H2509" s="193"/>
      <c r="I2509" s="193"/>
      <c r="J2509" s="193"/>
      <c r="K2509" s="193"/>
      <c r="L2509" s="193"/>
      <c r="M2509" s="193"/>
      <c r="N2509" s="193"/>
      <c r="O2509" s="193"/>
      <c r="P2509" s="193"/>
      <c r="Q2509" s="193"/>
      <c r="R2509" s="193"/>
      <c r="S2509" s="193"/>
      <c r="T2509" s="193"/>
      <c r="U2509" s="193"/>
      <c r="V2509" s="193"/>
      <c r="W2509" s="193"/>
      <c r="X2509" s="193"/>
      <c r="Y2509" s="193"/>
      <c r="Z2509" s="193"/>
      <c r="AA2509" s="193"/>
      <c r="AB2509" s="193"/>
      <c r="AC2509" s="193"/>
      <c r="AD2509" s="193"/>
      <c r="AE2509" s="193"/>
      <c r="AF2509" s="193"/>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3"/>
      <c r="C2598" s="193"/>
      <c r="D2598" s="193"/>
      <c r="E2598" s="193"/>
      <c r="F2598" s="193"/>
      <c r="G2598" s="193"/>
      <c r="H2598" s="193"/>
      <c r="I2598" s="193"/>
      <c r="J2598" s="193"/>
      <c r="K2598" s="193"/>
      <c r="L2598" s="193"/>
      <c r="M2598" s="193"/>
      <c r="N2598" s="193"/>
      <c r="O2598" s="193"/>
      <c r="P2598" s="193"/>
      <c r="Q2598" s="193"/>
      <c r="R2598" s="193"/>
      <c r="S2598" s="193"/>
      <c r="T2598" s="193"/>
      <c r="U2598" s="193"/>
      <c r="V2598" s="193"/>
      <c r="W2598" s="193"/>
      <c r="X2598" s="193"/>
      <c r="Y2598" s="193"/>
      <c r="Z2598" s="193"/>
      <c r="AA2598" s="193"/>
      <c r="AB2598" s="193"/>
      <c r="AC2598" s="193"/>
      <c r="AD2598" s="193"/>
      <c r="AE2598" s="193"/>
      <c r="AF2598" s="193"/>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3"/>
      <c r="C2719" s="193"/>
      <c r="D2719" s="193"/>
      <c r="E2719" s="193"/>
      <c r="F2719" s="193"/>
      <c r="G2719" s="193"/>
      <c r="H2719" s="193"/>
      <c r="I2719" s="193"/>
      <c r="J2719" s="193"/>
      <c r="K2719" s="193"/>
      <c r="L2719" s="193"/>
      <c r="M2719" s="193"/>
      <c r="N2719" s="193"/>
      <c r="O2719" s="193"/>
      <c r="P2719" s="193"/>
      <c r="Q2719" s="193"/>
      <c r="R2719" s="193"/>
      <c r="S2719" s="193"/>
      <c r="T2719" s="193"/>
      <c r="U2719" s="193"/>
      <c r="V2719" s="193"/>
      <c r="W2719" s="193"/>
      <c r="X2719" s="193"/>
      <c r="Y2719" s="193"/>
      <c r="Z2719" s="193"/>
      <c r="AA2719" s="193"/>
      <c r="AB2719" s="193"/>
      <c r="AC2719" s="193"/>
      <c r="AD2719" s="193"/>
      <c r="AE2719" s="193"/>
      <c r="AF2719" s="193"/>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3"/>
      <c r="C2837" s="193"/>
      <c r="D2837" s="193"/>
      <c r="E2837" s="193"/>
      <c r="F2837" s="193"/>
      <c r="G2837" s="193"/>
      <c r="H2837" s="193"/>
      <c r="I2837" s="193"/>
      <c r="J2837" s="193"/>
      <c r="K2837" s="193"/>
      <c r="L2837" s="193"/>
      <c r="M2837" s="193"/>
      <c r="N2837" s="193"/>
      <c r="O2837" s="193"/>
      <c r="P2837" s="193"/>
      <c r="Q2837" s="193"/>
      <c r="R2837" s="193"/>
      <c r="S2837" s="193"/>
      <c r="T2837" s="193"/>
      <c r="U2837" s="193"/>
      <c r="V2837" s="193"/>
      <c r="W2837" s="193"/>
      <c r="X2837" s="193"/>
      <c r="Y2837" s="193"/>
      <c r="Z2837" s="193"/>
      <c r="AA2837" s="193"/>
      <c r="AB2837" s="193"/>
      <c r="AC2837" s="193"/>
      <c r="AD2837" s="193"/>
      <c r="AE2837" s="193"/>
      <c r="AF2837" s="193"/>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row>
    <row r="308" spans="2:34"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500" spans="2:34" ht="15" customHeight="1">
      <c r="B500" s="196"/>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row>
    <row r="511" spans="2:34"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712" spans="2:34"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887" spans="2:34"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1100" spans="2:34"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c r="AH1100" s="195"/>
    </row>
    <row r="1227" spans="2:34"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c r="AH1227" s="195"/>
    </row>
    <row r="1390" spans="2:34"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c r="AH1390" s="195"/>
    </row>
    <row r="1502" spans="2:34"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604" spans="2:34"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c r="AH1604" s="195"/>
    </row>
    <row r="1698" spans="2:34"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c r="AH1698" s="195"/>
    </row>
    <row r="1945" spans="2:34"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c r="AH1945" s="195"/>
    </row>
    <row r="2031" spans="2:34"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c r="AH2031" s="195"/>
    </row>
    <row r="2153" spans="2:34"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c r="AH2153" s="195"/>
    </row>
    <row r="2317" spans="2:34"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c r="AH2317" s="195"/>
    </row>
    <row r="2419" spans="2:34"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c r="AH2419" s="195"/>
    </row>
    <row r="2509" spans="2:34"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c r="AH2509" s="195"/>
    </row>
    <row r="2598" spans="2:34"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c r="AH2598" s="195"/>
    </row>
    <row r="2719" spans="2:34"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c r="AH2719" s="195"/>
    </row>
    <row r="2837" spans="2:34"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c r="AH2837" s="195"/>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7" t="s">
        <v>409</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3"/>
      <c r="C1101" s="193"/>
      <c r="D1101" s="193"/>
      <c r="E1101" s="193"/>
      <c r="F1101" s="193"/>
      <c r="G1101" s="193"/>
      <c r="H1101" s="193"/>
      <c r="I1101" s="193"/>
      <c r="J1101" s="193"/>
      <c r="K1101" s="193"/>
      <c r="L1101" s="193"/>
      <c r="M1101" s="193"/>
      <c r="N1101" s="193"/>
      <c r="O1101" s="193"/>
      <c r="P1101" s="193"/>
      <c r="Q1101" s="193"/>
      <c r="R1101" s="193"/>
      <c r="S1101" s="193"/>
      <c r="T1101" s="193"/>
      <c r="U1101" s="193"/>
      <c r="V1101" s="193"/>
      <c r="W1101" s="193"/>
      <c r="X1101" s="193"/>
      <c r="Y1101" s="193"/>
      <c r="Z1101" s="193"/>
      <c r="AA1101" s="193"/>
      <c r="AB1101" s="193"/>
      <c r="AC1101" s="193"/>
      <c r="AD1101" s="193"/>
      <c r="AE1101" s="193"/>
      <c r="AF1101" s="193"/>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3"/>
      <c r="C1229" s="193"/>
      <c r="D1229" s="193"/>
      <c r="E1229" s="193"/>
      <c r="F1229" s="193"/>
      <c r="G1229" s="193"/>
      <c r="H1229" s="193"/>
      <c r="I1229" s="193"/>
      <c r="J1229" s="193"/>
      <c r="K1229" s="193"/>
      <c r="L1229" s="193"/>
      <c r="M1229" s="193"/>
      <c r="N1229" s="193"/>
      <c r="O1229" s="193"/>
      <c r="P1229" s="193"/>
      <c r="Q1229" s="193"/>
      <c r="R1229" s="193"/>
      <c r="S1229" s="193"/>
      <c r="T1229" s="193"/>
      <c r="U1229" s="193"/>
      <c r="V1229" s="193"/>
      <c r="W1229" s="193"/>
      <c r="X1229" s="193"/>
      <c r="Y1229" s="193"/>
      <c r="Z1229" s="193"/>
      <c r="AA1229" s="193"/>
      <c r="AB1229" s="193"/>
      <c r="AC1229" s="193"/>
      <c r="AD1229" s="193"/>
      <c r="AE1229" s="193"/>
      <c r="AF1229" s="193"/>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3"/>
      <c r="C1390" s="193"/>
      <c r="D1390" s="193"/>
      <c r="E1390" s="193"/>
      <c r="F1390" s="193"/>
      <c r="G1390" s="193"/>
      <c r="H1390" s="193"/>
      <c r="I1390" s="193"/>
      <c r="J1390" s="193"/>
      <c r="K1390" s="193"/>
      <c r="L1390" s="193"/>
      <c r="M1390" s="193"/>
      <c r="N1390" s="193"/>
      <c r="O1390" s="193"/>
      <c r="P1390" s="193"/>
      <c r="Q1390" s="193"/>
      <c r="R1390" s="193"/>
      <c r="S1390" s="193"/>
      <c r="T1390" s="193"/>
      <c r="U1390" s="193"/>
      <c r="V1390" s="193"/>
      <c r="W1390" s="193"/>
      <c r="X1390" s="193"/>
      <c r="Y1390" s="193"/>
      <c r="Z1390" s="193"/>
      <c r="AA1390" s="193"/>
      <c r="AB1390" s="193"/>
      <c r="AC1390" s="193"/>
      <c r="AD1390" s="193"/>
      <c r="AE1390" s="193"/>
      <c r="AF1390" s="193"/>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3"/>
      <c r="C1502" s="193"/>
      <c r="D1502" s="193"/>
      <c r="E1502" s="193"/>
      <c r="F1502" s="193"/>
      <c r="G1502" s="193"/>
      <c r="H1502" s="193"/>
      <c r="I1502" s="193"/>
      <c r="J1502" s="193"/>
      <c r="K1502" s="193"/>
      <c r="L1502" s="193"/>
      <c r="M1502" s="193"/>
      <c r="N1502" s="193"/>
      <c r="O1502" s="193"/>
      <c r="P1502" s="193"/>
      <c r="Q1502" s="193"/>
      <c r="R1502" s="193"/>
      <c r="S1502" s="193"/>
      <c r="T1502" s="193"/>
      <c r="U1502" s="193"/>
      <c r="V1502" s="193"/>
      <c r="W1502" s="193"/>
      <c r="X1502" s="193"/>
      <c r="Y1502" s="193"/>
      <c r="Z1502" s="193"/>
      <c r="AA1502" s="193"/>
      <c r="AB1502" s="193"/>
      <c r="AC1502" s="193"/>
      <c r="AD1502" s="193"/>
      <c r="AE1502" s="193"/>
      <c r="AF1502" s="193"/>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3"/>
      <c r="C1604" s="193"/>
      <c r="D1604" s="193"/>
      <c r="E1604" s="193"/>
      <c r="F1604" s="193"/>
      <c r="G1604" s="193"/>
      <c r="H1604" s="193"/>
      <c r="I1604" s="193"/>
      <c r="J1604" s="193"/>
      <c r="K1604" s="193"/>
      <c r="L1604" s="193"/>
      <c r="M1604" s="193"/>
      <c r="N1604" s="193"/>
      <c r="O1604" s="193"/>
      <c r="P1604" s="193"/>
      <c r="Q1604" s="193"/>
      <c r="R1604" s="193"/>
      <c r="S1604" s="193"/>
      <c r="T1604" s="193"/>
      <c r="U1604" s="193"/>
      <c r="V1604" s="193"/>
      <c r="W1604" s="193"/>
      <c r="X1604" s="193"/>
      <c r="Y1604" s="193"/>
      <c r="Z1604" s="193"/>
      <c r="AA1604" s="193"/>
      <c r="AB1604" s="193"/>
      <c r="AC1604" s="193"/>
      <c r="AD1604" s="193"/>
      <c r="AE1604" s="193"/>
      <c r="AF1604" s="193"/>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3"/>
      <c r="C1699" s="193"/>
      <c r="D1699" s="193"/>
      <c r="E1699" s="193"/>
      <c r="F1699" s="193"/>
      <c r="G1699" s="193"/>
      <c r="H1699" s="193"/>
      <c r="I1699" s="193"/>
      <c r="J1699" s="193"/>
      <c r="K1699" s="193"/>
      <c r="L1699" s="193"/>
      <c r="M1699" s="193"/>
      <c r="N1699" s="193"/>
      <c r="O1699" s="193"/>
      <c r="P1699" s="193"/>
      <c r="Q1699" s="193"/>
      <c r="R1699" s="193"/>
      <c r="S1699" s="193"/>
      <c r="T1699" s="193"/>
      <c r="U1699" s="193"/>
      <c r="V1699" s="193"/>
      <c r="W1699" s="193"/>
      <c r="X1699" s="193"/>
      <c r="Y1699" s="193"/>
      <c r="Z1699" s="193"/>
      <c r="AA1699" s="193"/>
      <c r="AB1699" s="193"/>
      <c r="AC1699" s="193"/>
      <c r="AD1699" s="193"/>
      <c r="AE1699" s="193"/>
      <c r="AF1699" s="193"/>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3"/>
      <c r="C1945" s="193"/>
      <c r="D1945" s="193"/>
      <c r="E1945" s="193"/>
      <c r="F1945" s="193"/>
      <c r="G1945" s="193"/>
      <c r="H1945" s="193"/>
      <c r="I1945" s="193"/>
      <c r="J1945" s="193"/>
      <c r="K1945" s="193"/>
      <c r="L1945" s="193"/>
      <c r="M1945" s="193"/>
      <c r="N1945" s="193"/>
      <c r="O1945" s="193"/>
      <c r="P1945" s="193"/>
      <c r="Q1945" s="193"/>
      <c r="R1945" s="193"/>
      <c r="S1945" s="193"/>
      <c r="T1945" s="193"/>
      <c r="U1945" s="193"/>
      <c r="V1945" s="193"/>
      <c r="W1945" s="193"/>
      <c r="X1945" s="193"/>
      <c r="Y1945" s="193"/>
      <c r="Z1945" s="193"/>
      <c r="AA1945" s="193"/>
      <c r="AB1945" s="193"/>
      <c r="AC1945" s="193"/>
      <c r="AD1945" s="193"/>
      <c r="AE1945" s="193"/>
      <c r="AF1945" s="193"/>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3"/>
      <c r="C2031" s="193"/>
      <c r="D2031" s="193"/>
      <c r="E2031" s="193"/>
      <c r="F2031" s="193"/>
      <c r="G2031" s="193"/>
      <c r="H2031" s="193"/>
      <c r="I2031" s="193"/>
      <c r="J2031" s="193"/>
      <c r="K2031" s="193"/>
      <c r="L2031" s="193"/>
      <c r="M2031" s="193"/>
      <c r="N2031" s="193"/>
      <c r="O2031" s="193"/>
      <c r="P2031" s="193"/>
      <c r="Q2031" s="193"/>
      <c r="R2031" s="193"/>
      <c r="S2031" s="193"/>
      <c r="T2031" s="193"/>
      <c r="U2031" s="193"/>
      <c r="V2031" s="193"/>
      <c r="W2031" s="193"/>
      <c r="X2031" s="193"/>
      <c r="Y2031" s="193"/>
      <c r="Z2031" s="193"/>
      <c r="AA2031" s="193"/>
      <c r="AB2031" s="193"/>
      <c r="AC2031" s="193"/>
      <c r="AD2031" s="193"/>
      <c r="AE2031" s="193"/>
      <c r="AF2031" s="193"/>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3"/>
      <c r="C2153" s="193"/>
      <c r="D2153" s="193"/>
      <c r="E2153" s="193"/>
      <c r="F2153" s="193"/>
      <c r="G2153" s="193"/>
      <c r="H2153" s="193"/>
      <c r="I2153" s="193"/>
      <c r="J2153" s="193"/>
      <c r="K2153" s="193"/>
      <c r="L2153" s="193"/>
      <c r="M2153" s="193"/>
      <c r="N2153" s="193"/>
      <c r="O2153" s="193"/>
      <c r="P2153" s="193"/>
      <c r="Q2153" s="193"/>
      <c r="R2153" s="193"/>
      <c r="S2153" s="193"/>
      <c r="T2153" s="193"/>
      <c r="U2153" s="193"/>
      <c r="V2153" s="193"/>
      <c r="W2153" s="193"/>
      <c r="X2153" s="193"/>
      <c r="Y2153" s="193"/>
      <c r="Z2153" s="193"/>
      <c r="AA2153" s="193"/>
      <c r="AB2153" s="193"/>
      <c r="AC2153" s="193"/>
      <c r="AD2153" s="193"/>
      <c r="AE2153" s="193"/>
      <c r="AF2153" s="193"/>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3"/>
      <c r="C2317" s="193"/>
      <c r="D2317" s="193"/>
      <c r="E2317" s="193"/>
      <c r="F2317" s="193"/>
      <c r="G2317" s="193"/>
      <c r="H2317" s="193"/>
      <c r="I2317" s="193"/>
      <c r="J2317" s="193"/>
      <c r="K2317" s="193"/>
      <c r="L2317" s="193"/>
      <c r="M2317" s="193"/>
      <c r="N2317" s="193"/>
      <c r="O2317" s="193"/>
      <c r="P2317" s="193"/>
      <c r="Q2317" s="193"/>
      <c r="R2317" s="193"/>
      <c r="S2317" s="193"/>
      <c r="T2317" s="193"/>
      <c r="U2317" s="193"/>
      <c r="V2317" s="193"/>
      <c r="W2317" s="193"/>
      <c r="X2317" s="193"/>
      <c r="Y2317" s="193"/>
      <c r="Z2317" s="193"/>
      <c r="AA2317" s="193"/>
      <c r="AB2317" s="193"/>
      <c r="AC2317" s="193"/>
      <c r="AD2317" s="193"/>
      <c r="AE2317" s="193"/>
      <c r="AF2317" s="193"/>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3"/>
      <c r="C2419" s="193"/>
      <c r="D2419" s="193"/>
      <c r="E2419" s="193"/>
      <c r="F2419" s="193"/>
      <c r="G2419" s="193"/>
      <c r="H2419" s="193"/>
      <c r="I2419" s="193"/>
      <c r="J2419" s="193"/>
      <c r="K2419" s="193"/>
      <c r="L2419" s="193"/>
      <c r="M2419" s="193"/>
      <c r="N2419" s="193"/>
      <c r="O2419" s="193"/>
      <c r="P2419" s="193"/>
      <c r="Q2419" s="193"/>
      <c r="R2419" s="193"/>
      <c r="S2419" s="193"/>
      <c r="T2419" s="193"/>
      <c r="U2419" s="193"/>
      <c r="V2419" s="193"/>
      <c r="W2419" s="193"/>
      <c r="X2419" s="193"/>
      <c r="Y2419" s="193"/>
      <c r="Z2419" s="193"/>
      <c r="AA2419" s="193"/>
      <c r="AB2419" s="193"/>
      <c r="AC2419" s="193"/>
      <c r="AD2419" s="193"/>
      <c r="AE2419" s="193"/>
      <c r="AF2419" s="193"/>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3"/>
      <c r="C2509" s="193"/>
      <c r="D2509" s="193"/>
      <c r="E2509" s="193"/>
      <c r="F2509" s="193"/>
      <c r="G2509" s="193"/>
      <c r="H2509" s="193"/>
      <c r="I2509" s="193"/>
      <c r="J2509" s="193"/>
      <c r="K2509" s="193"/>
      <c r="L2509" s="193"/>
      <c r="M2509" s="193"/>
      <c r="N2509" s="193"/>
      <c r="O2509" s="193"/>
      <c r="P2509" s="193"/>
      <c r="Q2509" s="193"/>
      <c r="R2509" s="193"/>
      <c r="S2509" s="193"/>
      <c r="T2509" s="193"/>
      <c r="U2509" s="193"/>
      <c r="V2509" s="193"/>
      <c r="W2509" s="193"/>
      <c r="X2509" s="193"/>
      <c r="Y2509" s="193"/>
      <c r="Z2509" s="193"/>
      <c r="AA2509" s="193"/>
      <c r="AB2509" s="193"/>
      <c r="AC2509" s="193"/>
      <c r="AD2509" s="193"/>
      <c r="AE2509" s="193"/>
      <c r="AF2509" s="193"/>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3"/>
      <c r="C2598" s="193"/>
      <c r="D2598" s="193"/>
      <c r="E2598" s="193"/>
      <c r="F2598" s="193"/>
      <c r="G2598" s="193"/>
      <c r="H2598" s="193"/>
      <c r="I2598" s="193"/>
      <c r="J2598" s="193"/>
      <c r="K2598" s="193"/>
      <c r="L2598" s="193"/>
      <c r="M2598" s="193"/>
      <c r="N2598" s="193"/>
      <c r="O2598" s="193"/>
      <c r="P2598" s="193"/>
      <c r="Q2598" s="193"/>
      <c r="R2598" s="193"/>
      <c r="S2598" s="193"/>
      <c r="T2598" s="193"/>
      <c r="U2598" s="193"/>
      <c r="V2598" s="193"/>
      <c r="W2598" s="193"/>
      <c r="X2598" s="193"/>
      <c r="Y2598" s="193"/>
      <c r="Z2598" s="193"/>
      <c r="AA2598" s="193"/>
      <c r="AB2598" s="193"/>
      <c r="AC2598" s="193"/>
      <c r="AD2598" s="193"/>
      <c r="AE2598" s="193"/>
      <c r="AF2598" s="193"/>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3"/>
      <c r="C2719" s="193"/>
      <c r="D2719" s="193"/>
      <c r="E2719" s="193"/>
      <c r="F2719" s="193"/>
      <c r="G2719" s="193"/>
      <c r="H2719" s="193"/>
      <c r="I2719" s="193"/>
      <c r="J2719" s="193"/>
      <c r="K2719" s="193"/>
      <c r="L2719" s="193"/>
      <c r="M2719" s="193"/>
      <c r="N2719" s="193"/>
      <c r="O2719" s="193"/>
      <c r="P2719" s="193"/>
      <c r="Q2719" s="193"/>
      <c r="R2719" s="193"/>
      <c r="S2719" s="193"/>
      <c r="T2719" s="193"/>
      <c r="U2719" s="193"/>
      <c r="V2719" s="193"/>
      <c r="W2719" s="193"/>
      <c r="X2719" s="193"/>
      <c r="Y2719" s="193"/>
      <c r="Z2719" s="193"/>
      <c r="AA2719" s="193"/>
      <c r="AB2719" s="193"/>
      <c r="AC2719" s="193"/>
      <c r="AD2719" s="193"/>
      <c r="AE2719" s="193"/>
      <c r="AF2719" s="193"/>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3"/>
      <c r="C2837" s="193"/>
      <c r="D2837" s="193"/>
      <c r="E2837" s="193"/>
      <c r="F2837" s="193"/>
      <c r="G2837" s="193"/>
      <c r="H2837" s="193"/>
      <c r="I2837" s="193"/>
      <c r="J2837" s="193"/>
      <c r="K2837" s="193"/>
      <c r="L2837" s="193"/>
      <c r="M2837" s="193"/>
      <c r="N2837" s="193"/>
      <c r="O2837" s="193"/>
      <c r="P2837" s="193"/>
      <c r="Q2837" s="193"/>
      <c r="R2837" s="193"/>
      <c r="S2837" s="193"/>
      <c r="T2837" s="193"/>
      <c r="U2837" s="193"/>
      <c r="V2837" s="193"/>
      <c r="W2837" s="193"/>
      <c r="X2837" s="193"/>
      <c r="Y2837" s="193"/>
      <c r="Z2837" s="193"/>
      <c r="AA2837" s="193"/>
      <c r="AB2837" s="193"/>
      <c r="AC2837" s="193"/>
      <c r="AD2837" s="193"/>
      <c r="AE2837" s="193"/>
      <c r="AF2837" s="193"/>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9" t="s">
        <v>182</v>
      </c>
      <c r="C112" s="200">
        <v>12.999203</v>
      </c>
      <c r="D112" s="200">
        <v>13.756338</v>
      </c>
      <c r="E112" s="200">
        <v>14.272468</v>
      </c>
      <c r="F112" s="200">
        <v>13.87274</v>
      </c>
      <c r="G112" s="200">
        <v>13.379066999999999</v>
      </c>
      <c r="H112" s="200">
        <v>13.404615</v>
      </c>
      <c r="I112" s="200">
        <v>13.498896999999999</v>
      </c>
      <c r="J112" s="200">
        <v>13.628196000000001</v>
      </c>
      <c r="K112" s="200">
        <v>13.736962</v>
      </c>
      <c r="L112" s="200">
        <v>13.932218000000001</v>
      </c>
      <c r="M112" s="200">
        <v>14.950908999999999</v>
      </c>
      <c r="N112" s="200">
        <v>15.044097000000001</v>
      </c>
      <c r="O112" s="200">
        <v>15.321702</v>
      </c>
      <c r="P112" s="200">
        <v>15.516894000000001</v>
      </c>
      <c r="Q112" s="200">
        <v>15.691060999999999</v>
      </c>
      <c r="R112" s="200">
        <v>15.773815000000001</v>
      </c>
      <c r="S112" s="200">
        <v>15.950137</v>
      </c>
      <c r="T112" s="200">
        <v>16.117809000000001</v>
      </c>
      <c r="U112" s="200">
        <v>16.291615</v>
      </c>
      <c r="V112" s="200">
        <v>16.466549000000001</v>
      </c>
      <c r="W112" s="200">
        <v>16.700437999999998</v>
      </c>
      <c r="X112" s="200">
        <v>16.943705000000001</v>
      </c>
      <c r="Y112" s="200">
        <v>17.277073000000001</v>
      </c>
      <c r="Z112" s="200">
        <v>17.574244</v>
      </c>
      <c r="AA112" s="200">
        <v>17.982026999999999</v>
      </c>
      <c r="AB112" s="200">
        <v>18.336407000000001</v>
      </c>
      <c r="AC112" s="200">
        <v>18.741672999999999</v>
      </c>
      <c r="AD112" s="200">
        <v>19.208071</v>
      </c>
      <c r="AE112" s="200">
        <v>19.600466000000001</v>
      </c>
      <c r="AF112" s="200">
        <v>20.057380999999999</v>
      </c>
      <c r="AG112" s="200">
        <v>20.632099</v>
      </c>
      <c r="AH112" s="201">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2" t="s">
        <v>306</v>
      </c>
      <c r="C146" s="203"/>
      <c r="D146" s="203"/>
      <c r="E146" s="203"/>
      <c r="F146" s="203"/>
      <c r="G146" s="203"/>
      <c r="H146" s="203"/>
      <c r="I146" s="203"/>
      <c r="J146" s="203"/>
      <c r="K146" s="203"/>
      <c r="L146" s="203"/>
      <c r="M146" s="203"/>
      <c r="N146" s="203"/>
      <c r="O146" s="203"/>
      <c r="P146" s="203"/>
      <c r="Q146" s="203"/>
      <c r="R146" s="203"/>
      <c r="S146" s="203"/>
      <c r="T146" s="203"/>
      <c r="U146" s="203"/>
      <c r="V146" s="203"/>
      <c r="W146" s="203"/>
      <c r="X146" s="203"/>
      <c r="Y146" s="203"/>
      <c r="Z146" s="203"/>
      <c r="AA146" s="203"/>
      <c r="AB146" s="203"/>
      <c r="AC146" s="203"/>
      <c r="AD146" s="203"/>
      <c r="AE146" s="203"/>
      <c r="AF146" s="203"/>
      <c r="AG146" s="203"/>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511" spans="2:34"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712" spans="2:34"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887" spans="2:34"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1100" spans="2:34"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c r="AH1100" s="195"/>
    </row>
    <row r="1227" spans="2:34"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c r="AH1227" s="195"/>
    </row>
    <row r="1390" spans="2:34"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c r="AH1390" s="195"/>
    </row>
    <row r="1502" spans="2:34"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604" spans="2:34"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c r="AH1604" s="195"/>
    </row>
    <row r="1698" spans="2:34"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c r="AH1698" s="195"/>
    </row>
    <row r="1945" spans="2:34"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c r="AH1945" s="195"/>
    </row>
    <row r="2031" spans="2:34"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c r="AH2031" s="195"/>
    </row>
    <row r="2153" spans="2:34"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c r="AH2153" s="195"/>
    </row>
    <row r="2317" spans="2:34"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c r="AH2317" s="195"/>
    </row>
    <row r="2419" spans="2:34"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c r="AH2419" s="195"/>
    </row>
    <row r="2509" spans="2:34"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c r="AH2509" s="195"/>
    </row>
    <row r="2598" spans="2:34"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c r="AH2598" s="195"/>
    </row>
    <row r="2719" spans="2:34"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c r="AH2719" s="195"/>
    </row>
    <row r="2837" spans="2:34"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c r="AH2837" s="195"/>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4" t="s">
        <v>609</v>
      </c>
      <c r="B3" s="205"/>
      <c r="C3" s="205"/>
      <c r="D3" s="205"/>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NH</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NH</v>
      </c>
      <c r="C7" s="91">
        <f t="shared" ref="C7:AE7" si="3">SUMIFS(C$20:C$119,$B$20:$B$119,$B$7,$A$20:$A$119,$A$7)</f>
        <v>2381904</v>
      </c>
      <c r="D7" s="91">
        <f t="shared" si="3"/>
        <v>4944918</v>
      </c>
      <c r="E7" s="91">
        <f t="shared" si="3"/>
        <v>5942837</v>
      </c>
      <c r="F7" s="91">
        <f t="shared" si="3"/>
        <v>7447499</v>
      </c>
      <c r="G7" s="91">
        <f t="shared" si="3"/>
        <v>4596569</v>
      </c>
      <c r="H7" s="91">
        <f t="shared" si="3"/>
        <v>6571343</v>
      </c>
      <c r="I7" s="91">
        <f t="shared" si="3"/>
        <v>8115378</v>
      </c>
      <c r="J7" s="91">
        <f t="shared" si="3"/>
        <v>7304780</v>
      </c>
      <c r="K7" s="91">
        <f t="shared" si="3"/>
        <v>7456564</v>
      </c>
      <c r="L7" s="91">
        <f t="shared" si="3"/>
        <v>7005536</v>
      </c>
      <c r="M7" s="91">
        <f t="shared" si="3"/>
        <v>5226959</v>
      </c>
      <c r="N7" s="91">
        <f t="shared" si="3"/>
        <v>4423651</v>
      </c>
      <c r="O7" s="91">
        <f t="shared" si="3"/>
        <v>4720765</v>
      </c>
      <c r="P7" s="91">
        <f t="shared" si="3"/>
        <v>9526816</v>
      </c>
      <c r="Q7" s="91">
        <f t="shared" si="3"/>
        <v>11979973</v>
      </c>
      <c r="R7" s="91">
        <f t="shared" si="3"/>
        <v>12438381</v>
      </c>
      <c r="S7" s="91">
        <f t="shared" si="3"/>
        <v>10196532</v>
      </c>
      <c r="T7" s="91">
        <f t="shared" si="3"/>
        <v>11653443</v>
      </c>
      <c r="U7" s="91">
        <f t="shared" si="3"/>
        <v>11870290</v>
      </c>
      <c r="V7" s="91">
        <f t="shared" si="3"/>
        <v>9636055</v>
      </c>
      <c r="W7" s="91">
        <f t="shared" si="3"/>
        <v>11108822</v>
      </c>
      <c r="X7" s="91">
        <f t="shared" si="3"/>
        <v>9263802</v>
      </c>
      <c r="Y7" s="91">
        <f t="shared" si="3"/>
        <v>7482010</v>
      </c>
      <c r="Z7" s="91">
        <f t="shared" si="3"/>
        <v>8070459</v>
      </c>
      <c r="AA7" s="91">
        <f t="shared" si="3"/>
        <v>8015193</v>
      </c>
      <c r="AB7" s="91">
        <f t="shared" si="3"/>
        <v>8411829</v>
      </c>
      <c r="AC7" s="91">
        <f t="shared" si="3"/>
        <v>7789588</v>
      </c>
      <c r="AD7" s="91">
        <f t="shared" si="3"/>
        <v>6034274</v>
      </c>
      <c r="AE7" s="91">
        <f t="shared" si="3"/>
        <v>5499783</v>
      </c>
      <c r="AF7" s="119">
        <f>AVERAGE(U7:AE7)</f>
        <v>8471100.4545454551</v>
      </c>
      <c r="AG7" s="119">
        <f t="shared" si="2"/>
        <v>8471100.4545454551</v>
      </c>
      <c r="AH7" s="119">
        <f t="shared" si="2"/>
        <v>8471100.4545454551</v>
      </c>
      <c r="AI7" s="119">
        <f t="shared" si="2"/>
        <v>8471100.4545454551</v>
      </c>
      <c r="AJ7" s="119">
        <f t="shared" si="2"/>
        <v>8471100.4545454551</v>
      </c>
      <c r="AK7" s="119">
        <f t="shared" si="2"/>
        <v>8471100.4545454551</v>
      </c>
      <c r="AL7" s="119">
        <f t="shared" si="2"/>
        <v>8471100.4545454551</v>
      </c>
      <c r="AM7" s="119">
        <f t="shared" si="2"/>
        <v>8471100.4545454551</v>
      </c>
      <c r="AN7" s="119">
        <f t="shared" si="2"/>
        <v>8471100.4545454551</v>
      </c>
      <c r="AO7" s="119">
        <f t="shared" si="2"/>
        <v>8471100.4545454551</v>
      </c>
      <c r="AP7" s="119">
        <f t="shared" si="2"/>
        <v>8471100.4545454551</v>
      </c>
      <c r="AQ7" s="119">
        <f t="shared" si="2"/>
        <v>8471100.4545454551</v>
      </c>
      <c r="AR7" s="119">
        <f t="shared" si="2"/>
        <v>8471100.4545454551</v>
      </c>
      <c r="AS7" s="119">
        <f t="shared" si="2"/>
        <v>8471100.4545454551</v>
      </c>
      <c r="AT7" s="119">
        <f t="shared" si="2"/>
        <v>8471100.4545454551</v>
      </c>
      <c r="AU7" s="119">
        <f t="shared" si="2"/>
        <v>8471100.4545454551</v>
      </c>
      <c r="AV7" s="119">
        <f t="shared" si="2"/>
        <v>8471100.4545454551</v>
      </c>
      <c r="AW7" s="119">
        <f t="shared" si="2"/>
        <v>8471100.4545454551</v>
      </c>
      <c r="AX7" s="119">
        <f t="shared" si="2"/>
        <v>8471100.4545454551</v>
      </c>
      <c r="AY7" s="119">
        <f t="shared" si="2"/>
        <v>8471100.4545454551</v>
      </c>
      <c r="AZ7" s="119">
        <f t="shared" si="2"/>
        <v>8471100.4545454551</v>
      </c>
      <c r="BA7" s="119">
        <f t="shared" si="2"/>
        <v>8471100.4545454551</v>
      </c>
      <c r="BB7" s="119">
        <f t="shared" si="2"/>
        <v>8471100.4545454551</v>
      </c>
      <c r="BC7" s="119">
        <f t="shared" si="2"/>
        <v>8471100.4545454551</v>
      </c>
      <c r="BD7" s="119">
        <f t="shared" si="2"/>
        <v>8471100.4545454551</v>
      </c>
      <c r="BE7" s="119">
        <f t="shared" si="2"/>
        <v>8471100.4545454551</v>
      </c>
      <c r="BF7" s="119">
        <f t="shared" si="2"/>
        <v>8471100.4545454551</v>
      </c>
      <c r="BG7" s="119">
        <f t="shared" si="2"/>
        <v>8471100.4545454551</v>
      </c>
      <c r="BH7" s="119">
        <f t="shared" si="2"/>
        <v>8471100.4545454551</v>
      </c>
      <c r="BI7" s="119">
        <f t="shared" si="2"/>
        <v>8471100.4545454551</v>
      </c>
      <c r="BJ7" s="119">
        <f t="shared" si="2"/>
        <v>8471100.4545454551</v>
      </c>
      <c r="BK7" s="119">
        <f t="shared" si="2"/>
        <v>8471100.4545454551</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NH</v>
      </c>
      <c r="C10" s="91">
        <f t="shared" ref="C10:AE10" si="5">SUMIFS(C$122:C$219,$B$122:$B$219,$B$6,$A$122:$A$219,$A$6)</f>
        <v>36705</v>
      </c>
      <c r="D10" s="91">
        <f t="shared" si="5"/>
        <v>537160</v>
      </c>
      <c r="E10" s="91">
        <f t="shared" si="5"/>
        <v>902319</v>
      </c>
      <c r="F10" s="91">
        <f t="shared" si="5"/>
        <v>1075758</v>
      </c>
      <c r="G10" s="91">
        <f t="shared" si="5"/>
        <v>1179296</v>
      </c>
      <c r="H10" s="91">
        <f t="shared" si="5"/>
        <v>1276159</v>
      </c>
      <c r="I10" s="91">
        <f t="shared" si="5"/>
        <v>1325287</v>
      </c>
      <c r="J10" s="91">
        <f t="shared" si="5"/>
        <v>1699344</v>
      </c>
      <c r="K10" s="91">
        <f t="shared" si="5"/>
        <v>1765571</v>
      </c>
      <c r="L10" s="91">
        <f t="shared" si="5"/>
        <v>1934370</v>
      </c>
      <c r="M10" s="91">
        <f t="shared" si="5"/>
        <v>1947179</v>
      </c>
      <c r="N10" s="91">
        <f t="shared" si="5"/>
        <v>765675</v>
      </c>
      <c r="O10" s="91">
        <f t="shared" si="5"/>
        <v>325649</v>
      </c>
      <c r="P10" s="91">
        <f t="shared" si="5"/>
        <v>200326</v>
      </c>
      <c r="Q10" s="91">
        <f t="shared" si="5"/>
        <v>452135</v>
      </c>
      <c r="R10" s="91">
        <f t="shared" si="5"/>
        <v>576284</v>
      </c>
      <c r="S10" s="91">
        <f t="shared" si="5"/>
        <v>583207</v>
      </c>
      <c r="T10" s="91">
        <f t="shared" si="5"/>
        <v>793806</v>
      </c>
      <c r="U10" s="91">
        <f t="shared" si="5"/>
        <v>938788</v>
      </c>
      <c r="V10" s="91">
        <f t="shared" si="5"/>
        <v>1101863</v>
      </c>
      <c r="W10" s="91">
        <f t="shared" si="5"/>
        <v>698324</v>
      </c>
      <c r="X10" s="91">
        <f t="shared" si="5"/>
        <v>854662</v>
      </c>
      <c r="Y10" s="91">
        <f t="shared" si="5"/>
        <v>0</v>
      </c>
      <c r="Z10" s="91">
        <f t="shared" si="5"/>
        <v>216505</v>
      </c>
      <c r="AA10" s="91">
        <f t="shared" si="5"/>
        <v>250209</v>
      </c>
      <c r="AB10" s="91">
        <f t="shared" si="5"/>
        <v>233409</v>
      </c>
      <c r="AC10" s="91">
        <f t="shared" si="5"/>
        <v>205898</v>
      </c>
      <c r="AD10" s="91">
        <f t="shared" si="5"/>
        <v>138381</v>
      </c>
      <c r="AE10" s="91">
        <f t="shared" si="5"/>
        <v>203180</v>
      </c>
      <c r="AF10" s="119">
        <f t="shared" ref="AF10:BK11" si="6">AE10</f>
        <v>203180</v>
      </c>
      <c r="AG10" s="119">
        <f t="shared" si="6"/>
        <v>203180</v>
      </c>
      <c r="AH10" s="119">
        <f t="shared" si="6"/>
        <v>203180</v>
      </c>
      <c r="AI10" s="119">
        <f t="shared" si="6"/>
        <v>203180</v>
      </c>
      <c r="AJ10" s="119">
        <f t="shared" si="6"/>
        <v>203180</v>
      </c>
      <c r="AK10" s="119">
        <f t="shared" si="6"/>
        <v>203180</v>
      </c>
      <c r="AL10" s="119">
        <f t="shared" si="6"/>
        <v>203180</v>
      </c>
      <c r="AM10" s="119">
        <f t="shared" si="6"/>
        <v>203180</v>
      </c>
      <c r="AN10" s="119">
        <f t="shared" si="6"/>
        <v>203180</v>
      </c>
      <c r="AO10" s="119">
        <f t="shared" si="6"/>
        <v>203180</v>
      </c>
      <c r="AP10" s="119">
        <f t="shared" si="6"/>
        <v>203180</v>
      </c>
      <c r="AQ10" s="119">
        <f t="shared" si="6"/>
        <v>203180</v>
      </c>
      <c r="AR10" s="119">
        <f t="shared" si="6"/>
        <v>203180</v>
      </c>
      <c r="AS10" s="119">
        <f t="shared" si="6"/>
        <v>203180</v>
      </c>
      <c r="AT10" s="119">
        <f t="shared" si="6"/>
        <v>203180</v>
      </c>
      <c r="AU10" s="119">
        <f t="shared" si="6"/>
        <v>203180</v>
      </c>
      <c r="AV10" s="119">
        <f t="shared" si="6"/>
        <v>203180</v>
      </c>
      <c r="AW10" s="119">
        <f t="shared" si="6"/>
        <v>203180</v>
      </c>
      <c r="AX10" s="119">
        <f t="shared" si="6"/>
        <v>203180</v>
      </c>
      <c r="AY10" s="119">
        <f t="shared" si="6"/>
        <v>203180</v>
      </c>
      <c r="AZ10" s="119">
        <f t="shared" si="6"/>
        <v>203180</v>
      </c>
      <c r="BA10" s="119">
        <f t="shared" si="6"/>
        <v>203180</v>
      </c>
      <c r="BB10" s="119">
        <f t="shared" si="6"/>
        <v>203180</v>
      </c>
      <c r="BC10" s="119">
        <f t="shared" si="6"/>
        <v>203180</v>
      </c>
      <c r="BD10" s="119">
        <f t="shared" si="6"/>
        <v>203180</v>
      </c>
      <c r="BE10" s="119">
        <f t="shared" si="6"/>
        <v>203180</v>
      </c>
      <c r="BF10" s="119">
        <f t="shared" si="6"/>
        <v>203180</v>
      </c>
      <c r="BG10" s="119">
        <f t="shared" si="6"/>
        <v>203180</v>
      </c>
      <c r="BH10" s="119">
        <f t="shared" si="6"/>
        <v>203180</v>
      </c>
      <c r="BI10" s="119">
        <f t="shared" si="6"/>
        <v>203180</v>
      </c>
      <c r="BJ10" s="119">
        <f t="shared" si="6"/>
        <v>203180</v>
      </c>
      <c r="BK10" s="119">
        <f t="shared" si="6"/>
        <v>203180</v>
      </c>
    </row>
    <row r="11" spans="1:63">
      <c r="A11" s="91" t="s">
        <v>849</v>
      </c>
      <c r="B11" s="91" t="str">
        <f>About!B2</f>
        <v>NH</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6239</v>
      </c>
      <c r="L11" s="91">
        <f t="shared" si="7"/>
        <v>21</v>
      </c>
      <c r="M11" s="91">
        <f t="shared" si="7"/>
        <v>362070</v>
      </c>
      <c r="N11" s="91">
        <f t="shared" si="7"/>
        <v>0</v>
      </c>
      <c r="O11" s="91">
        <f t="shared" si="7"/>
        <v>0</v>
      </c>
      <c r="P11" s="91">
        <f t="shared" si="7"/>
        <v>53453</v>
      </c>
      <c r="Q11" s="91">
        <f t="shared" si="7"/>
        <v>28212</v>
      </c>
      <c r="R11" s="91">
        <f t="shared" si="7"/>
        <v>75140</v>
      </c>
      <c r="S11" s="91">
        <f t="shared" si="7"/>
        <v>105993</v>
      </c>
      <c r="T11" s="91">
        <f t="shared" si="7"/>
        <v>174225</v>
      </c>
      <c r="U11" s="91">
        <f t="shared" si="7"/>
        <v>74429</v>
      </c>
      <c r="V11" s="91">
        <f t="shared" si="7"/>
        <v>71136</v>
      </c>
      <c r="W11" s="91">
        <f t="shared" si="7"/>
        <v>60082</v>
      </c>
      <c r="X11" s="91">
        <f t="shared" si="7"/>
        <v>873</v>
      </c>
      <c r="Y11" s="91">
        <f t="shared" si="7"/>
        <v>0</v>
      </c>
      <c r="Z11" s="91">
        <f t="shared" si="7"/>
        <v>182</v>
      </c>
      <c r="AA11" s="91">
        <f t="shared" si="7"/>
        <v>94</v>
      </c>
      <c r="AB11" s="91">
        <f t="shared" si="7"/>
        <v>0</v>
      </c>
      <c r="AC11" s="91">
        <f t="shared" si="7"/>
        <v>2</v>
      </c>
      <c r="AD11" s="91">
        <f t="shared" si="7"/>
        <v>0</v>
      </c>
      <c r="AE11" s="91">
        <f t="shared" si="7"/>
        <v>2</v>
      </c>
      <c r="AF11" s="119">
        <f>AVERAGE(W11:AE11)</f>
        <v>6803.8888888888887</v>
      </c>
      <c r="AG11" s="119">
        <f t="shared" si="6"/>
        <v>6803.8888888888887</v>
      </c>
      <c r="AH11" s="119">
        <f t="shared" si="6"/>
        <v>6803.8888888888887</v>
      </c>
      <c r="AI11" s="119">
        <f t="shared" si="6"/>
        <v>6803.8888888888887</v>
      </c>
      <c r="AJ11" s="119">
        <f t="shared" si="6"/>
        <v>6803.8888888888887</v>
      </c>
      <c r="AK11" s="119">
        <f t="shared" si="6"/>
        <v>6803.8888888888887</v>
      </c>
      <c r="AL11" s="119">
        <f t="shared" si="6"/>
        <v>6803.8888888888887</v>
      </c>
      <c r="AM11" s="119">
        <f t="shared" si="6"/>
        <v>6803.8888888888887</v>
      </c>
      <c r="AN11" s="119">
        <f t="shared" si="6"/>
        <v>6803.8888888888887</v>
      </c>
      <c r="AO11" s="119">
        <f t="shared" si="6"/>
        <v>6803.8888888888887</v>
      </c>
      <c r="AP11" s="119">
        <f t="shared" si="6"/>
        <v>6803.8888888888887</v>
      </c>
      <c r="AQ11" s="119">
        <f t="shared" si="6"/>
        <v>6803.8888888888887</v>
      </c>
      <c r="AR11" s="119">
        <f t="shared" si="6"/>
        <v>6803.8888888888887</v>
      </c>
      <c r="AS11" s="119">
        <f t="shared" si="6"/>
        <v>6803.8888888888887</v>
      </c>
      <c r="AT11" s="119">
        <f t="shared" si="6"/>
        <v>6803.8888888888887</v>
      </c>
      <c r="AU11" s="119">
        <f t="shared" si="6"/>
        <v>6803.8888888888887</v>
      </c>
      <c r="AV11" s="119">
        <f t="shared" si="6"/>
        <v>6803.8888888888887</v>
      </c>
      <c r="AW11" s="119">
        <f t="shared" si="6"/>
        <v>6803.8888888888887</v>
      </c>
      <c r="AX11" s="119">
        <f t="shared" si="6"/>
        <v>6803.8888888888887</v>
      </c>
      <c r="AY11" s="119">
        <f t="shared" si="6"/>
        <v>6803.8888888888887</v>
      </c>
      <c r="AZ11" s="119">
        <f t="shared" si="6"/>
        <v>6803.8888888888887</v>
      </c>
      <c r="BA11" s="119">
        <f t="shared" si="6"/>
        <v>6803.8888888888887</v>
      </c>
      <c r="BB11" s="119">
        <f t="shared" si="6"/>
        <v>6803.8888888888887</v>
      </c>
      <c r="BC11" s="119">
        <f t="shared" si="6"/>
        <v>6803.8888888888887</v>
      </c>
      <c r="BD11" s="119">
        <f t="shared" si="6"/>
        <v>6803.8888888888887</v>
      </c>
      <c r="BE11" s="119">
        <f t="shared" si="6"/>
        <v>6803.8888888888887</v>
      </c>
      <c r="BF11" s="119">
        <f t="shared" si="6"/>
        <v>6803.8888888888887</v>
      </c>
      <c r="BG11" s="119">
        <f t="shared" si="6"/>
        <v>6803.8888888888887</v>
      </c>
      <c r="BH11" s="119">
        <f t="shared" si="6"/>
        <v>6803.8888888888887</v>
      </c>
      <c r="BI11" s="119">
        <f t="shared" si="6"/>
        <v>6803.8888888888887</v>
      </c>
      <c r="BJ11" s="119">
        <f t="shared" si="6"/>
        <v>6803.8888888888887</v>
      </c>
      <c r="BK11" s="119">
        <f t="shared" si="6"/>
        <v>6803.8888888888887</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NH</v>
      </c>
      <c r="C14" s="91">
        <f t="shared" ref="C14:BK14" si="9">IF(C10&gt;C11,C10-C11,0)</f>
        <v>36705</v>
      </c>
      <c r="D14" s="91">
        <f t="shared" si="9"/>
        <v>537160</v>
      </c>
      <c r="E14" s="91">
        <f t="shared" si="9"/>
        <v>902319</v>
      </c>
      <c r="F14" s="91">
        <f t="shared" si="9"/>
        <v>1075758</v>
      </c>
      <c r="G14" s="91">
        <f t="shared" si="9"/>
        <v>1179296</v>
      </c>
      <c r="H14" s="91">
        <f t="shared" si="9"/>
        <v>1276159</v>
      </c>
      <c r="I14" s="91">
        <f t="shared" si="9"/>
        <v>1325287</v>
      </c>
      <c r="J14" s="91">
        <f t="shared" si="9"/>
        <v>1699344</v>
      </c>
      <c r="K14" s="91">
        <f t="shared" si="9"/>
        <v>1759332</v>
      </c>
      <c r="L14" s="91">
        <f t="shared" si="9"/>
        <v>1934349</v>
      </c>
      <c r="M14" s="91">
        <f t="shared" si="9"/>
        <v>1585109</v>
      </c>
      <c r="N14" s="91">
        <f t="shared" si="9"/>
        <v>765675</v>
      </c>
      <c r="O14" s="91">
        <f t="shared" si="9"/>
        <v>325649</v>
      </c>
      <c r="P14" s="91">
        <f t="shared" si="9"/>
        <v>146873</v>
      </c>
      <c r="Q14" s="91">
        <f t="shared" si="9"/>
        <v>423923</v>
      </c>
      <c r="R14" s="91">
        <f t="shared" si="9"/>
        <v>501144</v>
      </c>
      <c r="S14" s="91">
        <f t="shared" si="9"/>
        <v>477214</v>
      </c>
      <c r="T14" s="91">
        <f t="shared" si="9"/>
        <v>619581</v>
      </c>
      <c r="U14" s="91">
        <f t="shared" si="9"/>
        <v>864359</v>
      </c>
      <c r="V14" s="91">
        <f t="shared" si="9"/>
        <v>1030727</v>
      </c>
      <c r="W14" s="91">
        <f t="shared" si="9"/>
        <v>638242</v>
      </c>
      <c r="X14" s="91">
        <f t="shared" si="9"/>
        <v>853789</v>
      </c>
      <c r="Y14" s="91">
        <f t="shared" si="9"/>
        <v>0</v>
      </c>
      <c r="Z14" s="91">
        <f t="shared" si="9"/>
        <v>216323</v>
      </c>
      <c r="AA14" s="91">
        <f t="shared" si="9"/>
        <v>250115</v>
      </c>
      <c r="AB14" s="91">
        <f t="shared" si="9"/>
        <v>233409</v>
      </c>
      <c r="AC14" s="91">
        <f t="shared" si="9"/>
        <v>205896</v>
      </c>
      <c r="AD14" s="91">
        <f t="shared" si="9"/>
        <v>138381</v>
      </c>
      <c r="AE14" s="91">
        <f t="shared" si="9"/>
        <v>203178</v>
      </c>
      <c r="AF14" s="91">
        <f t="shared" si="9"/>
        <v>196376.11111111112</v>
      </c>
      <c r="AG14" s="91">
        <f t="shared" si="9"/>
        <v>196376.11111111112</v>
      </c>
      <c r="AH14" s="91">
        <f t="shared" si="9"/>
        <v>196376.11111111112</v>
      </c>
      <c r="AI14" s="91">
        <f t="shared" si="9"/>
        <v>196376.11111111112</v>
      </c>
      <c r="AJ14" s="91">
        <f t="shared" si="9"/>
        <v>196376.11111111112</v>
      </c>
      <c r="AK14" s="91">
        <f t="shared" si="9"/>
        <v>196376.11111111112</v>
      </c>
      <c r="AL14" s="91">
        <f t="shared" si="9"/>
        <v>196376.11111111112</v>
      </c>
      <c r="AM14" s="91">
        <f t="shared" si="9"/>
        <v>196376.11111111112</v>
      </c>
      <c r="AN14" s="91">
        <f t="shared" si="9"/>
        <v>196376.11111111112</v>
      </c>
      <c r="AO14" s="91">
        <f t="shared" si="9"/>
        <v>196376.11111111112</v>
      </c>
      <c r="AP14" s="91">
        <f t="shared" si="9"/>
        <v>196376.11111111112</v>
      </c>
      <c r="AQ14" s="91">
        <f t="shared" si="9"/>
        <v>196376.11111111112</v>
      </c>
      <c r="AR14" s="91">
        <f t="shared" si="9"/>
        <v>196376.11111111112</v>
      </c>
      <c r="AS14" s="91">
        <f t="shared" si="9"/>
        <v>196376.11111111112</v>
      </c>
      <c r="AT14" s="91">
        <f t="shared" si="9"/>
        <v>196376.11111111112</v>
      </c>
      <c r="AU14" s="91">
        <f t="shared" si="9"/>
        <v>196376.11111111112</v>
      </c>
      <c r="AV14" s="91">
        <f t="shared" si="9"/>
        <v>196376.11111111112</v>
      </c>
      <c r="AW14" s="91">
        <f t="shared" si="9"/>
        <v>196376.11111111112</v>
      </c>
      <c r="AX14" s="91">
        <f t="shared" si="9"/>
        <v>196376.11111111112</v>
      </c>
      <c r="AY14" s="91">
        <f t="shared" si="9"/>
        <v>196376.11111111112</v>
      </c>
      <c r="AZ14" s="91">
        <f t="shared" si="9"/>
        <v>196376.11111111112</v>
      </c>
      <c r="BA14" s="91">
        <f t="shared" si="9"/>
        <v>196376.11111111112</v>
      </c>
      <c r="BB14" s="91">
        <f t="shared" si="9"/>
        <v>196376.11111111112</v>
      </c>
      <c r="BC14" s="91">
        <f t="shared" si="9"/>
        <v>196376.11111111112</v>
      </c>
      <c r="BD14" s="91">
        <f t="shared" si="9"/>
        <v>196376.11111111112</v>
      </c>
      <c r="BE14" s="91">
        <f t="shared" si="9"/>
        <v>196376.11111111112</v>
      </c>
      <c r="BF14" s="91">
        <f t="shared" si="9"/>
        <v>196376.11111111112</v>
      </c>
      <c r="BG14" s="91">
        <f t="shared" si="9"/>
        <v>196376.11111111112</v>
      </c>
      <c r="BH14" s="91">
        <f t="shared" si="9"/>
        <v>196376.11111111112</v>
      </c>
      <c r="BI14" s="91">
        <f t="shared" si="9"/>
        <v>196376.11111111112</v>
      </c>
      <c r="BJ14" s="91">
        <f t="shared" si="9"/>
        <v>196376.11111111112</v>
      </c>
      <c r="BK14" s="91">
        <f t="shared" si="9"/>
        <v>196376.11111111112</v>
      </c>
    </row>
    <row r="15" spans="1:63">
      <c r="A15" s="91" t="s">
        <v>849</v>
      </c>
      <c r="B15" s="91" t="str">
        <f>About!B2</f>
        <v>NH</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0.11601753787408188</v>
      </c>
      <c r="G1003" s="107">
        <f>G277/SUMIFS(G$3:G$722,$B$3:$B$722,$B1003)*SUMIFS(Calculations!$E$3:$E$53,Calculations!$A$3:$A$53,$B1003)</f>
        <v>0.11563587708459495</v>
      </c>
      <c r="H1003" s="107">
        <f>H277/SUMIFS(H$3:H$722,$B$3:$B$722,$B1003)*SUMIFS(Calculations!$E$3:$E$53,Calculations!$A$3:$A$53,$B1003)</f>
        <v>0.11528580608868363</v>
      </c>
      <c r="I1003" s="107">
        <f>I277/SUMIFS(I$3:I$722,$B$3:$B$722,$B1003)*SUMIFS(Calculations!$E$3:$E$53,Calculations!$A$3:$A$53,$B1003)</f>
        <v>0.1154137360224456</v>
      </c>
      <c r="J1003" s="107">
        <f>J277/SUMIFS(J$3:J$722,$B$3:$B$722,$B1003)*SUMIFS(Calculations!$E$3:$E$53,Calculations!$A$3:$A$53,$B1003)</f>
        <v>0.11554195019326539</v>
      </c>
      <c r="K1003" s="107">
        <f>K277/SUMIFS(K$3:K$722,$B$3:$B$722,$B1003)*SUMIFS(Calculations!$E$3:$E$53,Calculations!$A$3:$A$53,$B1003)</f>
        <v>0.12065759367896012</v>
      </c>
      <c r="L1003" s="107">
        <f>L277/SUMIFS(L$3:L$722,$B$3:$B$722,$B1003)*SUMIFS(Calculations!$E$3:$E$53,Calculations!$A$3:$A$53,$B1003)</f>
        <v>0.12624721495224916</v>
      </c>
      <c r="M1003" s="107">
        <f>M277/SUMIFS(M$3:M$722,$B$3:$B$722,$B1003)*SUMIFS(Calculations!$E$3:$E$53,Calculations!$A$3:$A$53,$B1003)</f>
        <v>0.13271686676036518</v>
      </c>
      <c r="N1003" s="107">
        <f>N277/SUMIFS(N$3:N$722,$B$3:$B$722,$B1003)*SUMIFS(Calculations!$E$3:$E$53,Calculations!$A$3:$A$53,$B1003)</f>
        <v>0.13988542065697812</v>
      </c>
      <c r="O1003" s="107">
        <f>O277/SUMIFS(O$3:O$722,$B$3:$B$722,$B1003)*SUMIFS(Calculations!$E$3:$E$53,Calculations!$A$3:$A$53,$B1003)</f>
        <v>0.14535404714959924</v>
      </c>
      <c r="P1003" s="107">
        <f>P277/SUMIFS(P$3:P$722,$B$3:$B$722,$B1003)*SUMIFS(Calculations!$E$3:$E$53,Calculations!$A$3:$A$53,$B1003)</f>
        <v>0.15126764595243969</v>
      </c>
      <c r="Q1003" s="107">
        <f>Q277/SUMIFS(Q$3:Q$722,$B$3:$B$722,$B1003)*SUMIFS(Calculations!$E$3:$E$53,Calculations!$A$3:$A$53,$B1003)</f>
        <v>0.15404325626276583</v>
      </c>
      <c r="R1003" s="107">
        <f>R277/SUMIFS(R$3:R$722,$B$3:$B$722,$B1003)*SUMIFS(Calculations!$E$3:$E$53,Calculations!$A$3:$A$53,$B1003)</f>
        <v>0.1569226298835143</v>
      </c>
    </row>
    <row r="1004" spans="2:18" ht="15.75" customHeight="1">
      <c r="B1004" s="107" t="s">
        <v>554</v>
      </c>
      <c r="C1004" s="107" t="s">
        <v>449</v>
      </c>
      <c r="D1004" s="107" t="s">
        <v>633</v>
      </c>
      <c r="E1004" s="107" t="str">
        <f t="shared" si="304"/>
        <v>hydro</v>
      </c>
      <c r="F1004" s="107">
        <f>F278/SUMIFS(F$3:F$722,$B$3:$B$722,$B1004)*SUMIFS(Calculations!$E$3:$E$53,Calculations!$A$3:$A$53,$B1004)</f>
        <v>9.0762082403491123E-2</v>
      </c>
      <c r="G1004" s="107">
        <f>G278/SUMIFS(G$3:G$722,$B$3:$B$722,$B1004)*SUMIFS(Calculations!$E$3:$E$53,Calculations!$A$3:$A$53,$B1004)</f>
        <v>6.873666134796437E-2</v>
      </c>
      <c r="H1004" s="107">
        <f>H278/SUMIFS(H$3:H$722,$B$3:$B$722,$B1004)*SUMIFS(Calculations!$E$3:$E$53,Calculations!$A$3:$A$53,$B1004)</f>
        <v>4.8534268813381749E-2</v>
      </c>
      <c r="I1004" s="107">
        <f>I278/SUMIFS(I$3:I$722,$B$3:$B$722,$B1004)*SUMIFS(Calculations!$E$3:$E$53,Calculations!$A$3:$A$53,$B1004)</f>
        <v>4.1838666491084552E-2</v>
      </c>
      <c r="J1004" s="107">
        <f>J278/SUMIFS(J$3:J$722,$B$3:$B$722,$B1004)*SUMIFS(Calculations!$E$3:$E$53,Calculations!$A$3:$A$53,$B1004)</f>
        <v>3.5128187757547606E-2</v>
      </c>
      <c r="K1004" s="107">
        <f>K278/SUMIFS(K$3:K$722,$B$3:$B$722,$B1004)*SUMIFS(Calculations!$E$3:$E$53,Calculations!$A$3:$A$53,$B1004)</f>
        <v>3.6933417726603197E-2</v>
      </c>
      <c r="L1004" s="107">
        <f>L278/SUMIFS(L$3:L$722,$B$3:$B$722,$B1004)*SUMIFS(Calculations!$E$3:$E$53,Calculations!$A$3:$A$53,$B1004)</f>
        <v>3.8905906987520028E-2</v>
      </c>
      <c r="M1004" s="107">
        <f>M278/SUMIFS(M$3:M$722,$B$3:$B$722,$B1004)*SUMIFS(Calculations!$E$3:$E$53,Calculations!$A$3:$A$53,$B1004)</f>
        <v>4.1822762146855569E-2</v>
      </c>
      <c r="N1004" s="107">
        <f>N278/SUMIFS(N$3:N$722,$B$3:$B$722,$B1004)*SUMIFS(Calculations!$E$3:$E$53,Calculations!$A$3:$A$53,$B1004)</f>
        <v>4.5054718678438903E-2</v>
      </c>
      <c r="O1004" s="107">
        <f>O278/SUMIFS(O$3:O$722,$B$3:$B$722,$B1004)*SUMIFS(Calculations!$E$3:$E$53,Calculations!$A$3:$A$53,$B1004)</f>
        <v>4.5438768390320572E-2</v>
      </c>
      <c r="P1004" s="107">
        <f>P278/SUMIFS(P$3:P$722,$B$3:$B$722,$B1004)*SUMIFS(Calculations!$E$3:$E$53,Calculations!$A$3:$A$53,$B1004)</f>
        <v>4.5854067537095193E-2</v>
      </c>
      <c r="Q1004" s="107">
        <f>Q278/SUMIFS(Q$3:Q$722,$B$3:$B$722,$B1004)*SUMIFS(Calculations!$E$3:$E$53,Calculations!$A$3:$A$53,$B1004)</f>
        <v>5.1485488623743594E-2</v>
      </c>
      <c r="R1004" s="107">
        <f>R278/SUMIFS(R$3:R$722,$B$3:$B$722,$B1004)*SUMIFS(Calculations!$E$3:$E$53,Calculations!$A$3:$A$53,$B1004)</f>
        <v>5.7327434542411418E-2</v>
      </c>
    </row>
    <row r="1005" spans="2:18" ht="15.75" customHeight="1">
      <c r="B1005" s="107" t="s">
        <v>554</v>
      </c>
      <c r="C1005" s="107" t="s">
        <v>449</v>
      </c>
      <c r="D1005" s="107" t="s">
        <v>644</v>
      </c>
      <c r="E1005" s="107" t="str">
        <f t="shared" si="304"/>
        <v>onshore wind</v>
      </c>
      <c r="F1005" s="107">
        <f>F279/SUMIFS(F$3:F$722,$B$3:$B$722,$B1005)*SUMIFS(Calculations!$E$3:$E$53,Calculations!$A$3:$A$53,$B1005)</f>
        <v>9.7907780857052318E-2</v>
      </c>
      <c r="G1005" s="107">
        <f>G279/SUMIFS(G$3:G$722,$B$3:$B$722,$B1005)*SUMIFS(Calculations!$E$3:$E$53,Calculations!$A$3:$A$53,$B1005)</f>
        <v>9.3680977199697923E-2</v>
      </c>
      <c r="H1005" s="107">
        <f>H279/SUMIFS(H$3:H$722,$B$3:$B$722,$B1005)*SUMIFS(Calculations!$E$3:$E$53,Calculations!$A$3:$A$53,$B1005)</f>
        <v>8.9804023091206261E-2</v>
      </c>
      <c r="I1005" s="107">
        <f>I279/SUMIFS(I$3:I$722,$B$3:$B$722,$B1005)*SUMIFS(Calculations!$E$3:$E$53,Calculations!$A$3:$A$53,$B1005)</f>
        <v>8.9903676492742765E-2</v>
      </c>
      <c r="J1005" s="107">
        <f>J279/SUMIFS(J$3:J$722,$B$3:$B$722,$B1005)*SUMIFS(Calculations!$E$3:$E$53,Calculations!$A$3:$A$53,$B1005)</f>
        <v>9.0003551306022597E-2</v>
      </c>
      <c r="K1005" s="107">
        <f>K279/SUMIFS(K$3:K$722,$B$3:$B$722,$B1005)*SUMIFS(Calculations!$E$3:$E$53,Calculations!$A$3:$A$53,$B1005)</f>
        <v>9.3988476955606123E-2</v>
      </c>
      <c r="L1005" s="107">
        <f>L279/SUMIFS(L$3:L$722,$B$3:$B$722,$B1005)*SUMIFS(Calculations!$E$3:$E$53,Calculations!$A$3:$A$53,$B1005)</f>
        <v>9.8342616419326429E-2</v>
      </c>
      <c r="M1005" s="107">
        <f>M279/SUMIFS(M$3:M$722,$B$3:$B$722,$B1005)*SUMIFS(Calculations!$E$3:$E$53,Calculations!$A$3:$A$53,$B1005)</f>
        <v>0.10338227203765277</v>
      </c>
      <c r="N1005" s="107">
        <f>N279/SUMIFS(N$3:N$722,$B$3:$B$722,$B1005)*SUMIFS(Calculations!$E$3:$E$53,Calculations!$A$3:$A$53,$B1005)</f>
        <v>0.10896635043813488</v>
      </c>
      <c r="O1005" s="107">
        <f>O279/SUMIFS(O$3:O$722,$B$3:$B$722,$B1005)*SUMIFS(Calculations!$E$3:$E$53,Calculations!$A$3:$A$53,$B1005)</f>
        <v>0.1132262387668225</v>
      </c>
      <c r="P1005" s="107">
        <f>P279/SUMIFS(P$3:P$722,$B$3:$B$722,$B1005)*SUMIFS(Calculations!$E$3:$E$53,Calculations!$A$3:$A$53,$B1005)</f>
        <v>0.11783274655351302</v>
      </c>
      <c r="Q1005" s="107">
        <f>Q279/SUMIFS(Q$3:Q$722,$B$3:$B$722,$B1005)*SUMIFS(Calculations!$E$3:$E$53,Calculations!$A$3:$A$53,$B1005)</f>
        <v>0.11999485983404101</v>
      </c>
      <c r="R1005" s="107">
        <f>R279/SUMIFS(R$3:R$722,$B$3:$B$722,$B1005)*SUMIFS(Calculations!$E$3:$E$53,Calculations!$A$3:$A$53,$B1005)</f>
        <v>0.12223780147533027</v>
      </c>
    </row>
    <row r="1006" spans="2:18" ht="15.75" customHeight="1">
      <c r="B1006" s="107" t="s">
        <v>554</v>
      </c>
      <c r="C1006" s="107" t="s">
        <v>449</v>
      </c>
      <c r="D1006" s="107" t="s">
        <v>645</v>
      </c>
      <c r="E1006" s="107" t="str">
        <f t="shared" si="304"/>
        <v>natural gas nonpeaker</v>
      </c>
      <c r="F1006" s="107">
        <f>F280/SUMIFS(F$3:F$722,$B$3:$B$722,$B1006)*SUMIFS(Calculations!$E$3:$E$53,Calculations!$A$3:$A$53,$B1006)</f>
        <v>0.10983056322783931</v>
      </c>
      <c r="G1006" s="107">
        <f>G280/SUMIFS(G$3:G$722,$B$3:$B$722,$B1006)*SUMIFS(Calculations!$E$3:$E$53,Calculations!$A$3:$A$53,$B1006)</f>
        <v>0.13644974634200488</v>
      </c>
      <c r="H1006" s="107">
        <f>H280/SUMIFS(H$3:H$722,$B$3:$B$722,$B1006)*SUMIFS(Calculations!$E$3:$E$53,Calculations!$A$3:$A$53,$B1006)</f>
        <v>0.16086567849905958</v>
      </c>
      <c r="I1006" s="107">
        <f>I280/SUMIFS(I$3:I$722,$B$3:$B$722,$B1006)*SUMIFS(Calculations!$E$3:$E$53,Calculations!$A$3:$A$53,$B1006)</f>
        <v>0.16709630731188399</v>
      </c>
      <c r="J1006" s="107">
        <f>J280/SUMIFS(J$3:J$722,$B$3:$B$722,$B1006)*SUMIFS(Calculations!$E$3:$E$53,Calculations!$A$3:$A$53,$B1006)</f>
        <v>0.17334077944933257</v>
      </c>
      <c r="K1006" s="107">
        <f>K280/SUMIFS(K$3:K$722,$B$3:$B$722,$B1006)*SUMIFS(Calculations!$E$3:$E$53,Calculations!$A$3:$A$53,$B1006)</f>
        <v>0.16193463419815723</v>
      </c>
      <c r="L1006" s="107">
        <f>L280/SUMIFS(L$3:L$722,$B$3:$B$722,$B1006)*SUMIFS(Calculations!$E$3:$E$53,Calculations!$A$3:$A$53,$B1006)</f>
        <v>0.14947167967044633</v>
      </c>
      <c r="M1006" s="107">
        <f>M280/SUMIFS(M$3:M$722,$B$3:$B$722,$B1006)*SUMIFS(Calculations!$E$3:$E$53,Calculations!$A$3:$A$53,$B1006)</f>
        <v>0.1342589839288211</v>
      </c>
      <c r="N1006" s="107">
        <f>N280/SUMIFS(N$3:N$722,$B$3:$B$722,$B1006)*SUMIFS(Calculations!$E$3:$E$53,Calculations!$A$3:$A$53,$B1006)</f>
        <v>0.11740289451767044</v>
      </c>
      <c r="O1006" s="107">
        <f>O280/SUMIFS(O$3:O$722,$B$3:$B$722,$B1006)*SUMIFS(Calculations!$E$3:$E$53,Calculations!$A$3:$A$53,$B1006)</f>
        <v>0.10635576764697433</v>
      </c>
      <c r="P1006" s="107">
        <f>P280/SUMIFS(P$3:P$722,$B$3:$B$722,$B1006)*SUMIFS(Calculations!$E$3:$E$53,Calculations!$A$3:$A$53,$B1006)</f>
        <v>9.440975591523075E-2</v>
      </c>
      <c r="Q1006" s="107">
        <f>Q280/SUMIFS(Q$3:Q$722,$B$3:$B$722,$B1006)*SUMIFS(Calculations!$E$3:$E$53,Calculations!$A$3:$A$53,$B1006)</f>
        <v>8.284687110634463E-2</v>
      </c>
      <c r="R1006" s="107">
        <f>R280/SUMIFS(R$3:R$722,$B$3:$B$722,$B1006)*SUMIFS(Calculations!$E$3:$E$53,Calculations!$A$3:$A$53,$B1006)</f>
        <v>7.0851719850926573E-2</v>
      </c>
    </row>
    <row r="1007" spans="2:18" ht="15.75" customHeight="1">
      <c r="B1007" s="107" t="s">
        <v>554</v>
      </c>
      <c r="C1007" s="107" t="s">
        <v>449</v>
      </c>
      <c r="D1007" s="107" t="s">
        <v>646</v>
      </c>
      <c r="E1007" s="107" t="str">
        <f t="shared" si="304"/>
        <v>natural gas peaker</v>
      </c>
      <c r="F1007" s="107">
        <f>F281/SUMIFS(F$3:F$722,$B$3:$B$722,$B1007)*SUMIFS(Calculations!$E$3:$E$53,Calculations!$A$3:$A$53,$B1007)</f>
        <v>1.944617745866075E-4</v>
      </c>
      <c r="G1007" s="107">
        <f>G281/SUMIFS(G$3:G$722,$B$3:$B$722,$B1007)*SUMIFS(Calculations!$E$3:$E$53,Calculations!$A$3:$A$53,$B1007)</f>
        <v>1.8606661198723891E-4</v>
      </c>
      <c r="H1007" s="107">
        <f>H281/SUMIFS(H$3:H$722,$B$3:$B$722,$B1007)*SUMIFS(Calculations!$E$3:$E$53,Calculations!$A$3:$A$53,$B1007)</f>
        <v>1.7836631105784835E-4</v>
      </c>
      <c r="I1007" s="107">
        <f>I281/SUMIFS(I$3:I$722,$B$3:$B$722,$B1007)*SUMIFS(Calculations!$E$3:$E$53,Calculations!$A$3:$A$53,$B1007)</f>
        <v>1.535550969733758E-4</v>
      </c>
      <c r="J1007" s="107">
        <f>J281/SUMIFS(J$3:J$722,$B$3:$B$722,$B1007)*SUMIFS(Calculations!$E$3:$E$53,Calculations!$A$3:$A$53,$B1007)</f>
        <v>1.2868875688136719E-4</v>
      </c>
      <c r="K1007" s="107">
        <f>K281/SUMIFS(K$3:K$722,$B$3:$B$722,$B1007)*SUMIFS(Calculations!$E$3:$E$53,Calculations!$A$3:$A$53,$B1007)</f>
        <v>6.7193238961564314E-5</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2.5455160646565955E-3</v>
      </c>
      <c r="G1010" s="107">
        <f>G284/SUMIFS(G$3:G$722,$B$3:$B$722,$B1010)*SUMIFS(Calculations!$E$3:$E$53,Calculations!$A$3:$A$53,$B1010)</f>
        <v>2.4356228925536158E-3</v>
      </c>
      <c r="H1010" s="107">
        <f>H284/SUMIFS(H$3:H$722,$B$3:$B$722,$B1010)*SUMIFS(Calculations!$E$3:$E$53,Calculations!$A$3:$A$53,$B1010)</f>
        <v>2.3348255005719645E-3</v>
      </c>
      <c r="I1010" s="107">
        <f>I284/SUMIFS(I$3:I$722,$B$3:$B$722,$B1010)*SUMIFS(Calculations!$E$3:$E$53,Calculations!$A$3:$A$53,$B1010)</f>
        <v>2.3374164012367363E-3</v>
      </c>
      <c r="J1010" s="107">
        <f>J284/SUMIFS(J$3:J$722,$B$3:$B$722,$B1010)*SUMIFS(Calculations!$E$3:$E$53,Calculations!$A$3:$A$53,$B1010)</f>
        <v>2.3400130584118133E-3</v>
      </c>
      <c r="K1010" s="107">
        <f>K284/SUMIFS(K$3:K$722,$B$3:$B$722,$B1010)*SUMIFS(Calculations!$E$3:$E$53,Calculations!$A$3:$A$53,$B1010)</f>
        <v>2.4436176153600198E-3</v>
      </c>
      <c r="L1010" s="107">
        <f>L284/SUMIFS(L$3:L$722,$B$3:$B$722,$B1010)*SUMIFS(Calculations!$E$3:$E$53,Calculations!$A$3:$A$53,$B1010)</f>
        <v>2.5568214062705453E-3</v>
      </c>
      <c r="M1010" s="107">
        <f>M284/SUMIFS(M$3:M$722,$B$3:$B$722,$B1010)*SUMIFS(Calculations!$E$3:$E$53,Calculations!$A$3:$A$53,$B1010)</f>
        <v>2.6878480133950239E-3</v>
      </c>
      <c r="N1010" s="107">
        <f>N284/SUMIFS(N$3:N$722,$B$3:$B$722,$B1010)*SUMIFS(Calculations!$E$3:$E$53,Calculations!$A$3:$A$53,$B1010)</f>
        <v>2.8330291333254452E-3</v>
      </c>
      <c r="O1010" s="107">
        <f>O284/SUMIFS(O$3:O$722,$B$3:$B$722,$B1010)*SUMIFS(Calculations!$E$3:$E$53,Calculations!$A$3:$A$53,$B1010)</f>
        <v>2.9437824777419574E-3</v>
      </c>
      <c r="P1010" s="107">
        <f>P284/SUMIFS(P$3:P$722,$B$3:$B$722,$B1010)*SUMIFS(Calculations!$E$3:$E$53,Calculations!$A$3:$A$53,$B1010)</f>
        <v>3.0635476227625202E-3</v>
      </c>
      <c r="Q1010" s="107">
        <f>Q284/SUMIFS(Q$3:Q$722,$B$3:$B$722,$B1010)*SUMIFS(Calculations!$E$3:$E$53,Calculations!$A$3:$A$53,$B1010)</f>
        <v>3.1197606636568587E-3</v>
      </c>
      <c r="R1010" s="107">
        <f>R284/SUMIFS(R$3:R$722,$B$3:$B$722,$B1010)*SUMIFS(Calculations!$E$3:$E$53,Calculations!$A$3:$A$53,$B1010)</f>
        <v>3.1780751707369955E-3</v>
      </c>
    </row>
    <row r="1011" spans="2:18" ht="15.75" customHeight="1">
      <c r="B1011" s="107" t="s">
        <v>554</v>
      </c>
      <c r="C1011" s="107" t="s">
        <v>449</v>
      </c>
      <c r="D1011" s="107" t="s">
        <v>650</v>
      </c>
      <c r="E1011" s="107" t="str">
        <f t="shared" si="304"/>
        <v>solar PV</v>
      </c>
      <c r="F1011" s="107">
        <f>F285/SUMIFS(F$3:F$722,$B$3:$B$722,$B1011)*SUMIFS(Calculations!$E$3:$E$53,Calculations!$A$3:$A$53,$B1011)</f>
        <v>2.2164034680995618E-3</v>
      </c>
      <c r="G1011" s="107">
        <f>G285/SUMIFS(G$3:G$722,$B$3:$B$722,$B1011)*SUMIFS(Calculations!$E$3:$E$53,Calculations!$A$3:$A$53,$B1011)</f>
        <v>2.3641111178347397E-3</v>
      </c>
      <c r="H1011" s="107">
        <f>H285/SUMIFS(H$3:H$722,$B$3:$B$722,$B1011)*SUMIFS(Calculations!$E$3:$E$53,Calculations!$A$3:$A$53,$B1011)</f>
        <v>2.4995931098832831E-3</v>
      </c>
      <c r="I1011" s="107">
        <f>I285/SUMIFS(I$3:I$722,$B$3:$B$722,$B1011)*SUMIFS(Calculations!$E$3:$E$53,Calculations!$A$3:$A$53,$B1011)</f>
        <v>2.7588566232770021E-3</v>
      </c>
      <c r="J1011" s="107">
        <f>J285/SUMIFS(J$3:J$722,$B$3:$B$722,$B1011)*SUMIFS(Calculations!$E$3:$E$53,Calculations!$A$3:$A$53,$B1011)</f>
        <v>3.0186961730687997E-3</v>
      </c>
      <c r="K1011" s="107">
        <f>K285/SUMIFS(K$3:K$722,$B$3:$B$722,$B1011)*SUMIFS(Calculations!$E$3:$E$53,Calculations!$A$3:$A$53,$B1011)</f>
        <v>3.4646782512707452E-3</v>
      </c>
      <c r="L1011" s="107">
        <f>L285/SUMIFS(L$3:L$722,$B$3:$B$722,$B1011)*SUMIFS(Calculations!$E$3:$E$53,Calculations!$A$3:$A$53,$B1011)</f>
        <v>3.951981738856275E-3</v>
      </c>
      <c r="M1011" s="107">
        <f>M285/SUMIFS(M$3:M$722,$B$3:$B$722,$B1011)*SUMIFS(Calculations!$E$3:$E$53,Calculations!$A$3:$A$53,$B1011)</f>
        <v>4.5918959330035827E-3</v>
      </c>
      <c r="N1011" s="107">
        <f>N285/SUMIFS(N$3:N$722,$B$3:$B$722,$B1011)*SUMIFS(Calculations!$E$3:$E$53,Calculations!$A$3:$A$53,$B1011)</f>
        <v>5.3009386336011714E-3</v>
      </c>
      <c r="O1011" s="107">
        <f>O285/SUMIFS(O$3:O$722,$B$3:$B$722,$B1011)*SUMIFS(Calculations!$E$3:$E$53,Calculations!$A$3:$A$53,$B1011)</f>
        <v>6.1121396624679476E-3</v>
      </c>
      <c r="P1011" s="107">
        <f>P285/SUMIFS(P$3:P$722,$B$3:$B$722,$B1011)*SUMIFS(Calculations!$E$3:$E$53,Calculations!$A$3:$A$53,$B1011)</f>
        <v>6.9893466612714564E-3</v>
      </c>
      <c r="Q1011" s="107">
        <f>Q285/SUMIFS(Q$3:Q$722,$B$3:$B$722,$B1011)*SUMIFS(Calculations!$E$3:$E$53,Calculations!$A$3:$A$53,$B1011)</f>
        <v>7.9215932965546396E-3</v>
      </c>
      <c r="R1011" s="107">
        <f>R285/SUMIFS(R$3:R$722,$B$3:$B$722,$B1011)*SUMIFS(Calculations!$E$3:$E$53,Calculations!$A$3:$A$53,$B1011)</f>
        <v>8.8886910046441156E-3</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3.408962809239507E-4</v>
      </c>
      <c r="G1013" s="107">
        <f>G287/SUMIFS(G$3:G$722,$B$3:$B$722,$B1013)*SUMIFS(Calculations!$E$3:$E$53,Calculations!$A$3:$A$53,$B1013)</f>
        <v>3.261793540936754E-4</v>
      </c>
      <c r="H1013" s="107">
        <f>H287/SUMIFS(H$3:H$722,$B$3:$B$722,$B1013)*SUMIFS(Calculations!$E$3:$E$53,Calculations!$A$3:$A$53,$B1013)</f>
        <v>3.1268053688703003E-4</v>
      </c>
      <c r="I1013" s="107">
        <f>I287/SUMIFS(I$3:I$722,$B$3:$B$722,$B1013)*SUMIFS(Calculations!$E$3:$E$53,Calculations!$A$3:$A$53,$B1013)</f>
        <v>3.1302751108732178E-4</v>
      </c>
      <c r="J1013" s="107">
        <f>J287/SUMIFS(J$3:J$722,$B$3:$B$722,$B1013)*SUMIFS(Calculations!$E$3:$E$53,Calculations!$A$3:$A$53,$B1013)</f>
        <v>3.1337525620121396E-4</v>
      </c>
      <c r="K1013" s="107">
        <f>K287/SUMIFS(K$3:K$722,$B$3:$B$722,$B1013)*SUMIFS(Calculations!$E$3:$E$53,Calculations!$A$3:$A$53,$B1013)</f>
        <v>3.2563028581230176E-4</v>
      </c>
      <c r="L1013" s="107">
        <f>L287/SUMIFS(L$3:L$722,$B$3:$B$722,$B1013)*SUMIFS(Calculations!$E$3:$E$53,Calculations!$A$3:$A$53,$B1013)</f>
        <v>3.3902077606254652E-4</v>
      </c>
      <c r="M1013" s="107">
        <f>M287/SUMIFS(M$3:M$722,$B$3:$B$722,$B1013)*SUMIFS(Calculations!$E$3:$E$53,Calculations!$A$3:$A$53,$B1013)</f>
        <v>3.5461313063815366E-4</v>
      </c>
      <c r="N1013" s="107">
        <f>N287/SUMIFS(N$3:N$722,$B$3:$B$722,$B1013)*SUMIFS(Calculations!$E$3:$E$53,Calculations!$A$3:$A$53,$B1013)</f>
        <v>3.7188989258230047E-4</v>
      </c>
      <c r="O1013" s="107">
        <f>O287/SUMIFS(O$3:O$722,$B$3:$B$722,$B1013)*SUMIFS(Calculations!$E$3:$E$53,Calculations!$A$3:$A$53,$B1013)</f>
        <v>3.8449785680478801E-4</v>
      </c>
      <c r="P1013" s="107">
        <f>P287/SUMIFS(P$3:P$722,$B$3:$B$722,$B1013)*SUMIFS(Calculations!$E$3:$E$53,Calculations!$A$3:$A$53,$B1013)</f>
        <v>3.9813170841870979E-4</v>
      </c>
      <c r="Q1013" s="107">
        <f>Q287/SUMIFS(Q$3:Q$722,$B$3:$B$722,$B1013)*SUMIFS(Calculations!$E$3:$E$53,Calculations!$A$3:$A$53,$B1013)</f>
        <v>4.0341216362477868E-4</v>
      </c>
      <c r="R1013" s="107">
        <f>R287/SUMIFS(R$3:R$722,$B$3:$B$722,$B1013)*SUMIFS(Calculations!$E$3:$E$53,Calculations!$A$3:$A$53,$B1013)</f>
        <v>4.0889002316771733E-4</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2.6912075343011026E-2</v>
      </c>
      <c r="G1378" s="107">
        <f>G652/SUMIFS(G$3:G$722,$B$3:$B$722,$B1378)*SUMIFS(Calculations!$E$3:$E$53,Calculations!$A$3:$A$53,$B1378)</f>
        <v>2.6821278806774134E-2</v>
      </c>
      <c r="H1378" s="107">
        <f>H652/SUMIFS(H$3:H$722,$B$3:$B$722,$B1378)*SUMIFS(Calculations!$E$3:$E$53,Calculations!$A$3:$A$53,$B1378)</f>
        <v>2.6731353467889584E-2</v>
      </c>
      <c r="I1378" s="107">
        <f>I652/SUMIFS(I$3:I$722,$B$3:$B$722,$B1378)*SUMIFS(Calculations!$E$3:$E$53,Calculations!$A$3:$A$53,$B1378)</f>
        <v>2.7104417639104976E-2</v>
      </c>
      <c r="J1378" s="107">
        <f>J652/SUMIFS(J$3:J$722,$B$3:$B$722,$B1378)*SUMIFS(Calculations!$E$3:$E$53,Calculations!$A$3:$A$53,$B1378)</f>
        <v>2.7488042197929601E-2</v>
      </c>
      <c r="K1378" s="107">
        <f>K652/SUMIFS(K$3:K$722,$B$3:$B$722,$B1378)*SUMIFS(Calculations!$E$3:$E$53,Calculations!$A$3:$A$53,$B1378)</f>
        <v>2.7469049850429614E-2</v>
      </c>
      <c r="L1378" s="107">
        <f>L652/SUMIFS(L$3:L$722,$B$3:$B$722,$B1378)*SUMIFS(Calculations!$E$3:$E$53,Calculations!$A$3:$A$53,$B1378)</f>
        <v>2.7450083729621787E-2</v>
      </c>
      <c r="M1378" s="107">
        <f>M652/SUMIFS(M$3:M$722,$B$3:$B$722,$B1378)*SUMIFS(Calculations!$E$3:$E$53,Calculations!$A$3:$A$53,$B1378)</f>
        <v>2.7857804235789901E-2</v>
      </c>
      <c r="N1378" s="107">
        <f>N652/SUMIFS(N$3:N$722,$B$3:$B$722,$B1378)*SUMIFS(Calculations!$E$3:$E$53,Calculations!$A$3:$A$53,$B1378)</f>
        <v>2.8277819230407602E-2</v>
      </c>
      <c r="O1378" s="107">
        <f>O652/SUMIFS(O$3:O$722,$B$3:$B$722,$B1378)*SUMIFS(Calculations!$E$3:$E$53,Calculations!$A$3:$A$53,$B1378)</f>
        <v>2.8362829865032513E-2</v>
      </c>
      <c r="P1378" s="107">
        <f>P652/SUMIFS(P$3:P$722,$B$3:$B$722,$B1378)*SUMIFS(Calculations!$E$3:$E$53,Calculations!$A$3:$A$53,$B1378)</f>
        <v>2.844835316997012E-2</v>
      </c>
      <c r="Q1378" s="107">
        <f>Q652/SUMIFS(Q$3:Q$722,$B$3:$B$722,$B1378)*SUMIFS(Calculations!$E$3:$E$53,Calculations!$A$3:$A$53,$B1378)</f>
        <v>2.8855002276842921E-2</v>
      </c>
      <c r="R1378" s="107">
        <f>R652/SUMIFS(R$3:R$722,$B$3:$B$722,$B1378)*SUMIFS(Calculations!$E$3:$E$53,Calculations!$A$3:$A$53,$B1378)</f>
        <v>2.9273445495496396E-2</v>
      </c>
    </row>
    <row r="1379" spans="2:18" ht="15.75" customHeight="1">
      <c r="B1379" s="107" t="s">
        <v>580</v>
      </c>
      <c r="C1379" s="107" t="s">
        <v>449</v>
      </c>
      <c r="D1379" s="107" t="s">
        <v>633</v>
      </c>
      <c r="E1379" s="107" t="str">
        <f t="shared" si="310"/>
        <v>hydro</v>
      </c>
      <c r="F1379" s="107">
        <f>F653/SUMIFS(F$3:F$722,$B$3:$B$722,$B1379)*SUMIFS(Calculations!$E$3:$E$53,Calculations!$A$3:$A$53,$B1379)</f>
        <v>0.53336332206980286</v>
      </c>
      <c r="G1379" s="107">
        <f>G653/SUMIFS(G$3:G$722,$B$3:$B$722,$B1379)*SUMIFS(Calculations!$E$3:$E$53,Calculations!$A$3:$A$53,$B1379)</f>
        <v>0.53327886043309269</v>
      </c>
      <c r="H1379" s="107">
        <f>H653/SUMIFS(H$3:H$722,$B$3:$B$722,$B1379)*SUMIFS(Calculations!$E$3:$E$53,Calculations!$A$3:$A$53,$B1379)</f>
        <v>0.53319520921005381</v>
      </c>
      <c r="I1379" s="107">
        <f>I653/SUMIFS(I$3:I$722,$B$3:$B$722,$B1379)*SUMIFS(Calculations!$E$3:$E$53,Calculations!$A$3:$A$53,$B1379)</f>
        <v>0.53242063092046776</v>
      </c>
      <c r="J1379" s="107">
        <f>J653/SUMIFS(J$3:J$722,$B$3:$B$722,$B1379)*SUMIFS(Calculations!$E$3:$E$53,Calculations!$A$3:$A$53,$B1379)</f>
        <v>0.53162412651842483</v>
      </c>
      <c r="K1379" s="107">
        <f>K653/SUMIFS(K$3:K$722,$B$3:$B$722,$B1379)*SUMIFS(Calculations!$E$3:$E$53,Calculations!$A$3:$A$53,$B1379)</f>
        <v>0.53181571550844209</v>
      </c>
      <c r="L1379" s="107">
        <f>L653/SUMIFS(L$3:L$722,$B$3:$B$722,$B1379)*SUMIFS(Calculations!$E$3:$E$53,Calculations!$A$3:$A$53,$B1379)</f>
        <v>0.53200703993161413</v>
      </c>
      <c r="M1379" s="107">
        <f>M653/SUMIFS(M$3:M$722,$B$3:$B$722,$B1379)*SUMIFS(Calculations!$E$3:$E$53,Calculations!$A$3:$A$53,$B1379)</f>
        <v>0.53100771720777939</v>
      </c>
      <c r="N1379" s="107">
        <f>N653/SUMIFS(N$3:N$722,$B$3:$B$722,$B1379)*SUMIFS(Calculations!$E$3:$E$53,Calculations!$A$3:$A$53,$B1379)</f>
        <v>0.52997826069989473</v>
      </c>
      <c r="O1379" s="107">
        <f>O653/SUMIFS(O$3:O$722,$B$3:$B$722,$B1379)*SUMIFS(Calculations!$E$3:$E$53,Calculations!$A$3:$A$53,$B1379)</f>
        <v>0.52976519424701296</v>
      </c>
      <c r="P1379" s="107">
        <f>P653/SUMIFS(P$3:P$722,$B$3:$B$722,$B1379)*SUMIFS(Calculations!$E$3:$E$53,Calculations!$A$3:$A$53,$B1379)</f>
        <v>0.52955084286259857</v>
      </c>
      <c r="Q1379" s="107">
        <f>Q653/SUMIFS(Q$3:Q$722,$B$3:$B$722,$B1379)*SUMIFS(Calculations!$E$3:$E$53,Calculations!$A$3:$A$53,$B1379)</f>
        <v>0.52867558666129377</v>
      </c>
      <c r="R1379" s="107">
        <f>R653/SUMIFS(R$3:R$722,$B$3:$B$722,$B1379)*SUMIFS(Calculations!$E$3:$E$53,Calculations!$A$3:$A$53,$B1379)</f>
        <v>0.52777494525859425</v>
      </c>
    </row>
    <row r="1380" spans="2:18" ht="15.75" customHeight="1">
      <c r="B1380" s="107" t="s">
        <v>580</v>
      </c>
      <c r="C1380" s="107" t="s">
        <v>449</v>
      </c>
      <c r="D1380" s="107" t="s">
        <v>644</v>
      </c>
      <c r="E1380" s="107" t="str">
        <f t="shared" si="310"/>
        <v>onshore wind</v>
      </c>
      <c r="F1380" s="107">
        <f>F654/SUMIFS(F$3:F$722,$B$3:$B$722,$B1380)*SUMIFS(Calculations!$E$3:$E$53,Calculations!$A$3:$A$53,$B1380)</f>
        <v>1.1259670292313138E-2</v>
      </c>
      <c r="G1380" s="107">
        <f>G654/SUMIFS(G$3:G$722,$B$3:$B$722,$B1380)*SUMIFS(Calculations!$E$3:$E$53,Calculations!$A$3:$A$53,$B1380)</f>
        <v>1.120539133499026E-2</v>
      </c>
      <c r="H1380" s="107">
        <f>H654/SUMIFS(H$3:H$722,$B$3:$B$722,$B1380)*SUMIFS(Calculations!$E$3:$E$53,Calculations!$A$3:$A$53,$B1380)</f>
        <v>1.1151633187005142E-2</v>
      </c>
      <c r="I1380" s="107">
        <f>I654/SUMIFS(I$3:I$722,$B$3:$B$722,$B1380)*SUMIFS(Calculations!$E$3:$E$53,Calculations!$A$3:$A$53,$B1380)</f>
        <v>1.1307265964732072E-2</v>
      </c>
      <c r="J1380" s="107">
        <f>J654/SUMIFS(J$3:J$722,$B$3:$B$722,$B1380)*SUMIFS(Calculations!$E$3:$E$53,Calculations!$A$3:$A$53,$B1380)</f>
        <v>1.1467304264576404E-2</v>
      </c>
      <c r="K1380" s="107">
        <f>K654/SUMIFS(K$3:K$722,$B$3:$B$722,$B1380)*SUMIFS(Calculations!$E$3:$E$53,Calculations!$A$3:$A$53,$B1380)</f>
        <v>1.1459381145646628E-2</v>
      </c>
      <c r="L1380" s="107">
        <f>L654/SUMIFS(L$3:L$722,$B$3:$B$722,$B1380)*SUMIFS(Calculations!$E$3:$E$53,Calculations!$A$3:$A$53,$B1380)</f>
        <v>1.145146896781832E-2</v>
      </c>
      <c r="M1380" s="107">
        <f>M654/SUMIFS(M$3:M$722,$B$3:$B$722,$B1380)*SUMIFS(Calculations!$E$3:$E$53,Calculations!$A$3:$A$53,$B1380)</f>
        <v>1.1621559477192211E-2</v>
      </c>
      <c r="N1380" s="107">
        <f>N654/SUMIFS(N$3:N$722,$B$3:$B$722,$B1380)*SUMIFS(Calculations!$E$3:$E$53,Calculations!$A$3:$A$53,$B1380)</f>
        <v>1.1796778930956304E-2</v>
      </c>
      <c r="O1380" s="107">
        <f>O654/SUMIFS(O$3:O$722,$B$3:$B$722,$B1380)*SUMIFS(Calculations!$E$3:$E$53,Calculations!$A$3:$A$53,$B1380)</f>
        <v>1.1676215662711669E-2</v>
      </c>
      <c r="P1380" s="107">
        <f>P654/SUMIFS(P$3:P$722,$B$3:$B$722,$B1380)*SUMIFS(Calculations!$E$3:$E$53,Calculations!$A$3:$A$53,$B1380)</f>
        <v>1.1554925318275873E-2</v>
      </c>
      <c r="Q1380" s="107">
        <f>Q654/SUMIFS(Q$3:Q$722,$B$3:$B$722,$B1380)*SUMIFS(Calculations!$E$3:$E$53,Calculations!$A$3:$A$53,$B1380)</f>
        <v>1.172009481095564E-2</v>
      </c>
      <c r="R1380" s="107">
        <f>R654/SUMIFS(R$3:R$722,$B$3:$B$722,$B1380)*SUMIFS(Calculations!$E$3:$E$53,Calculations!$A$3:$A$53,$B1380)</f>
        <v>1.1890054741943271E-2</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1.0204449023541848E-3</v>
      </c>
      <c r="G1382" s="107">
        <f>G656/SUMIFS(G$3:G$722,$B$3:$B$722,$B1382)*SUMIFS(Calculations!$E$3:$E$53,Calculations!$A$3:$A$53,$B1382)</f>
        <v>1.0155256921226875E-3</v>
      </c>
      <c r="H1382" s="107">
        <f>H656/SUMIFS(H$3:H$722,$B$3:$B$722,$B1382)*SUMIFS(Calculations!$E$3:$E$53,Calculations!$A$3:$A$53,$B1382)</f>
        <v>1.0106536819618867E-3</v>
      </c>
      <c r="I1382" s="107">
        <f>I656/SUMIFS(I$3:I$722,$B$3:$B$722,$B1382)*SUMIFS(Calculations!$E$3:$E$53,Calculations!$A$3:$A$53,$B1382)</f>
        <v>1.0247584177621074E-3</v>
      </c>
      <c r="J1382" s="107">
        <f>J656/SUMIFS(J$3:J$722,$B$3:$B$722,$B1382)*SUMIFS(Calculations!$E$3:$E$53,Calculations!$A$3:$A$53,$B1382)</f>
        <v>1.0392624185914271E-3</v>
      </c>
      <c r="K1382" s="107">
        <f>K656/SUMIFS(K$3:K$722,$B$3:$B$722,$B1382)*SUMIFS(Calculations!$E$3:$E$53,Calculations!$A$3:$A$53,$B1382)</f>
        <v>7.916448967562941E-4</v>
      </c>
      <c r="L1382" s="107">
        <f>L656/SUMIFS(L$3:L$722,$B$3:$B$722,$B1382)*SUMIFS(Calculations!$E$3:$E$53,Calculations!$A$3:$A$53,$B1382)</f>
        <v>5.4436931203648428E-4</v>
      </c>
      <c r="M1382" s="107">
        <f>M656/SUMIFS(M$3:M$722,$B$3:$B$722,$B1382)*SUMIFS(Calculations!$E$3:$E$53,Calculations!$A$3:$A$53,$B1382)</f>
        <v>6.9357884696729646E-4</v>
      </c>
      <c r="N1382" s="107">
        <f>N656/SUMIFS(N$3:N$722,$B$3:$B$722,$B1382)*SUMIFS(Calculations!$E$3:$E$53,Calculations!$A$3:$A$53,$B1382)</f>
        <v>8.4728767706727785E-4</v>
      </c>
      <c r="O1382" s="107">
        <f>O656/SUMIFS(O$3:O$722,$B$3:$B$722,$B1382)*SUMIFS(Calculations!$E$3:$E$53,Calculations!$A$3:$A$53,$B1382)</f>
        <v>8.6883621774056646E-4</v>
      </c>
      <c r="P1382" s="107">
        <f>P656/SUMIFS(P$3:P$722,$B$3:$B$722,$B1382)*SUMIFS(Calculations!$E$3:$E$53,Calculations!$A$3:$A$53,$B1382)</f>
        <v>8.9051471035614946E-4</v>
      </c>
      <c r="Q1382" s="107">
        <f>Q656/SUMIFS(Q$3:Q$722,$B$3:$B$722,$B1382)*SUMIFS(Calculations!$E$3:$E$53,Calculations!$A$3:$A$53,$B1382)</f>
        <v>7.8177525280065147E-4</v>
      </c>
      <c r="R1382" s="107">
        <f>R656/SUMIFS(R$3:R$722,$B$3:$B$722,$B1382)*SUMIFS(Calculations!$E$3:$E$53,Calculations!$A$3:$A$53,$B1382)</f>
        <v>6.6988200664533934E-4</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1.5880767885592434E-4</v>
      </c>
      <c r="G1385" s="107">
        <f>G659/SUMIFS(G$3:G$722,$B$3:$B$722,$B1385)*SUMIFS(Calculations!$E$3:$E$53,Calculations!$A$3:$A$53,$B1385)</f>
        <v>1.5804212222776526E-4</v>
      </c>
      <c r="H1385" s="107">
        <f>H659/SUMIFS(H$3:H$722,$B$3:$B$722,$B1385)*SUMIFS(Calculations!$E$3:$E$53,Calculations!$A$3:$A$53,$B1385)</f>
        <v>1.5728391115413031E-4</v>
      </c>
      <c r="I1385" s="107">
        <f>I659/SUMIFS(I$3:I$722,$B$3:$B$722,$B1385)*SUMIFS(Calculations!$E$3:$E$53,Calculations!$A$3:$A$53,$B1385)</f>
        <v>1.5947897366866838E-4</v>
      </c>
      <c r="J1385" s="107">
        <f>J659/SUMIFS(J$3:J$722,$B$3:$B$722,$B1385)*SUMIFS(Calculations!$E$3:$E$53,Calculations!$A$3:$A$53,$B1385)</f>
        <v>1.617361721715124E-4</v>
      </c>
      <c r="K1385" s="107">
        <f>K659/SUMIFS(K$3:K$722,$B$3:$B$722,$B1385)*SUMIFS(Calculations!$E$3:$E$53,Calculations!$A$3:$A$53,$B1385)</f>
        <v>1.6162442359505576E-4</v>
      </c>
      <c r="L1385" s="107">
        <f>L659/SUMIFS(L$3:L$722,$B$3:$B$722,$B1385)*SUMIFS(Calculations!$E$3:$E$53,Calculations!$A$3:$A$53,$B1385)</f>
        <v>1.6151282933314677E-4</v>
      </c>
      <c r="M1385" s="107">
        <f>M659/SUMIFS(M$3:M$722,$B$3:$B$722,$B1385)*SUMIFS(Calculations!$E$3:$E$53,Calculations!$A$3:$A$53,$B1385)</f>
        <v>1.6391180535001385E-4</v>
      </c>
      <c r="N1385" s="107">
        <f>N659/SUMIFS(N$3:N$722,$B$3:$B$722,$B1385)*SUMIFS(Calculations!$E$3:$E$53,Calculations!$A$3:$A$53,$B1385)</f>
        <v>1.6638312058574282E-4</v>
      </c>
      <c r="O1385" s="107">
        <f>O659/SUMIFS(O$3:O$722,$B$3:$B$722,$B1385)*SUMIFS(Calculations!$E$3:$E$53,Calculations!$A$3:$A$53,$B1385)</f>
        <v>1.6688331243422378E-4</v>
      </c>
      <c r="P1385" s="107">
        <f>P659/SUMIFS(P$3:P$722,$B$3:$B$722,$B1385)*SUMIFS(Calculations!$E$3:$E$53,Calculations!$A$3:$A$53,$B1385)</f>
        <v>1.6738652077014183E-4</v>
      </c>
      <c r="Q1385" s="107">
        <f>Q659/SUMIFS(Q$3:Q$722,$B$3:$B$722,$B1385)*SUMIFS(Calculations!$E$3:$E$53,Calculations!$A$3:$A$53,$B1385)</f>
        <v>1.6977919280873193E-4</v>
      </c>
      <c r="R1385" s="107">
        <f>R659/SUMIFS(R$3:R$722,$B$3:$B$722,$B1385)*SUMIFS(Calculations!$E$3:$E$53,Calculations!$A$3:$A$53,$B1385)</f>
        <v>1.7224125991299581E-4</v>
      </c>
    </row>
    <row r="1386" spans="2:18" ht="15.75" customHeight="1">
      <c r="B1386" s="107" t="s">
        <v>580</v>
      </c>
      <c r="C1386" s="107" t="s">
        <v>449</v>
      </c>
      <c r="D1386" s="107" t="s">
        <v>650</v>
      </c>
      <c r="E1386" s="107" t="str">
        <f t="shared" si="310"/>
        <v>solar PV</v>
      </c>
      <c r="F1386" s="107">
        <f>F660/SUMIFS(F$3:F$722,$B$3:$B$722,$B1386)*SUMIFS(Calculations!$E$3:$E$53,Calculations!$A$3:$A$53,$B1386)</f>
        <v>3.5952483962334698E-3</v>
      </c>
      <c r="G1386" s="107">
        <f>G660/SUMIFS(G$3:G$722,$B$3:$B$722,$B1386)*SUMIFS(Calculations!$E$3:$E$53,Calculations!$A$3:$A$53,$B1386)</f>
        <v>3.7514686505601522E-3</v>
      </c>
      <c r="H1386" s="107">
        <f>H660/SUMIFS(H$3:H$722,$B$3:$B$722,$B1386)*SUMIFS(Calculations!$E$3:$E$53,Calculations!$A$3:$A$53,$B1386)</f>
        <v>3.9061899636541192E-3</v>
      </c>
      <c r="I1386" s="107">
        <f>I660/SUMIFS(I$3:I$722,$B$3:$B$722,$B1386)*SUMIFS(Calculations!$E$3:$E$53,Calculations!$A$3:$A$53,$B1386)</f>
        <v>4.0794946367959019E-3</v>
      </c>
      <c r="J1386" s="107">
        <f>J660/SUMIFS(J$3:J$722,$B$3:$B$722,$B1386)*SUMIFS(Calculations!$E$3:$E$53,Calculations!$A$3:$A$53,$B1386)</f>
        <v>4.257705073246197E-3</v>
      </c>
      <c r="K1386" s="107">
        <f>K660/SUMIFS(K$3:K$722,$B$3:$B$722,$B1386)*SUMIFS(Calculations!$E$3:$E$53,Calculations!$A$3:$A$53,$B1386)</f>
        <v>4.3642683023603426E-3</v>
      </c>
      <c r="L1386" s="107">
        <f>L660/SUMIFS(L$3:L$722,$B$3:$B$722,$B1386)*SUMIFS(Calculations!$E$3:$E$53,Calculations!$A$3:$A$53,$B1386)</f>
        <v>4.4706843774165164E-3</v>
      </c>
      <c r="M1386" s="107">
        <f>M660/SUMIFS(M$3:M$722,$B$3:$B$722,$B1386)*SUMIFS(Calculations!$E$3:$E$53,Calculations!$A$3:$A$53,$B1386)</f>
        <v>4.7004698107358392E-3</v>
      </c>
      <c r="N1386" s="107">
        <f>N660/SUMIFS(N$3:N$722,$B$3:$B$722,$B1386)*SUMIFS(Calculations!$E$3:$E$53,Calculations!$A$3:$A$53,$B1386)</f>
        <v>4.937184241525454E-3</v>
      </c>
      <c r="O1386" s="107">
        <f>O660/SUMIFS(O$3:O$722,$B$3:$B$722,$B1386)*SUMIFS(Calculations!$E$3:$E$53,Calculations!$A$3:$A$53,$B1386)</f>
        <v>5.1721259512800483E-3</v>
      </c>
      <c r="P1386" s="107">
        <f>P660/SUMIFS(P$3:P$722,$B$3:$B$722,$B1386)*SUMIFS(Calculations!$E$3:$E$53,Calculations!$A$3:$A$53,$B1386)</f>
        <v>5.4084845148240201E-3</v>
      </c>
      <c r="Q1386" s="107">
        <f>Q660/SUMIFS(Q$3:Q$722,$B$3:$B$722,$B1386)*SUMIFS(Calculations!$E$3:$E$53,Calculations!$A$3:$A$53,$B1386)</f>
        <v>5.7798259084628724E-3</v>
      </c>
      <c r="R1386" s="107">
        <f>R660/SUMIFS(R$3:R$722,$B$3:$B$722,$B1386)*SUMIFS(Calculations!$E$3:$E$53,Calculations!$A$3:$A$53,$B1386)</f>
        <v>6.1619373783944019E-3</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3.8751893666979795E-3</v>
      </c>
      <c r="G1388" s="107">
        <f>G662/SUMIFS(G$3:G$722,$B$3:$B$722,$B1388)*SUMIFS(Calculations!$E$3:$E$53,Calculations!$A$3:$A$53,$B1388)</f>
        <v>3.954191009500934E-3</v>
      </c>
      <c r="H1388" s="107">
        <f>H662/SUMIFS(H$3:H$722,$B$3:$B$722,$B1388)*SUMIFS(Calculations!$E$3:$E$53,Calculations!$A$3:$A$53,$B1388)</f>
        <v>4.0324346275499284E-3</v>
      </c>
      <c r="I1388" s="107">
        <f>I662/SUMIFS(I$3:I$722,$B$3:$B$722,$B1388)*SUMIFS(Calculations!$E$3:$E$53,Calculations!$A$3:$A$53,$B1388)</f>
        <v>4.0887114967370517E-3</v>
      </c>
      <c r="J1388" s="107">
        <f>J662/SUMIFS(J$3:J$722,$B$3:$B$722,$B1388)*SUMIFS(Calculations!$E$3:$E$53,Calculations!$A$3:$A$53,$B1388)</f>
        <v>4.1465814043285696E-3</v>
      </c>
      <c r="K1388" s="107">
        <f>K662/SUMIFS(K$3:K$722,$B$3:$B$722,$B1388)*SUMIFS(Calculations!$E$3:$E$53,Calculations!$A$3:$A$53,$B1388)</f>
        <v>4.1230739220385251E-3</v>
      </c>
      <c r="L1388" s="107">
        <f>L662/SUMIFS(L$3:L$722,$B$3:$B$722,$B1388)*SUMIFS(Calculations!$E$3:$E$53,Calculations!$A$3:$A$53,$B1388)</f>
        <v>4.0995989014281841E-3</v>
      </c>
      <c r="M1388" s="107">
        <f>M662/SUMIFS(M$3:M$722,$B$3:$B$722,$B1388)*SUMIFS(Calculations!$E$3:$E$53,Calculations!$A$3:$A$53,$B1388)</f>
        <v>4.1397166654539184E-3</v>
      </c>
      <c r="N1388" s="107">
        <f>N662/SUMIFS(N$3:N$722,$B$3:$B$722,$B1388)*SUMIFS(Calculations!$E$3:$E$53,Calculations!$A$3:$A$53,$B1388)</f>
        <v>4.1810441488314525E-3</v>
      </c>
      <c r="O1388" s="107">
        <f>O662/SUMIFS(O$3:O$722,$B$3:$B$722,$B1388)*SUMIFS(Calculations!$E$3:$E$53,Calculations!$A$3:$A$53,$B1388)</f>
        <v>4.1726727930566729E-3</v>
      </c>
      <c r="P1388" s="107">
        <f>P662/SUMIFS(P$3:P$722,$B$3:$B$722,$B1388)*SUMIFS(Calculations!$E$3:$E$53,Calculations!$A$3:$A$53,$B1388)</f>
        <v>4.1642509524737062E-3</v>
      </c>
      <c r="Q1388" s="107">
        <f>Q662/SUMIFS(Q$3:Q$722,$B$3:$B$722,$B1388)*SUMIFS(Calculations!$E$3:$E$53,Calculations!$A$3:$A$53,$B1388)</f>
        <v>4.2026939461040228E-3</v>
      </c>
      <c r="R1388" s="107">
        <f>R662/SUMIFS(R$3:R$722,$B$3:$B$722,$B1388)*SUMIFS(Calculations!$E$3:$E$53,Calculations!$A$3:$A$53,$B1388)</f>
        <v>4.242251908281907E-3</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1.0000000000000002</v>
      </c>
      <c r="H1449" s="95">
        <f t="shared" si="312"/>
        <v>0.99999999999999989</v>
      </c>
      <c r="I1449" s="95">
        <f t="shared" si="312"/>
        <v>0.99999999999999989</v>
      </c>
      <c r="J1449" s="95">
        <f t="shared" si="312"/>
        <v>0.99999999999999989</v>
      </c>
      <c r="K1449" s="95">
        <f t="shared" si="312"/>
        <v>0.99999999999999978</v>
      </c>
      <c r="L1449" s="95">
        <f t="shared" si="312"/>
        <v>1</v>
      </c>
      <c r="M1449" s="95">
        <f t="shared" si="312"/>
        <v>0.99999999999999989</v>
      </c>
      <c r="N1449" s="95">
        <f t="shared" si="312"/>
        <v>0.99999999999999989</v>
      </c>
      <c r="O1449" s="95">
        <f t="shared" si="312"/>
        <v>1</v>
      </c>
      <c r="P1449" s="95">
        <f t="shared" si="312"/>
        <v>1</v>
      </c>
      <c r="Q1449" s="95">
        <f t="shared" si="312"/>
        <v>0.99999999999999989</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NH</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1299.691</v>
      </c>
      <c r="R22" s="91">
        <f t="shared" si="2"/>
        <v>0.23374580860194535</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2464.4108510000001</v>
      </c>
      <c r="R24" s="91">
        <f t="shared" si="2"/>
        <v>0.44321743175447342</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1796.173252</v>
      </c>
      <c r="R48" s="91">
        <f t="shared" si="2"/>
        <v>0.32303675964358125</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5560.2751029999999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f t="shared" si="10"/>
        <v>1796.173252</v>
      </c>
      <c r="M306" s="91" t="str">
        <f t="shared" si="11"/>
        <v>VT</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f t="shared" si="10"/>
        <v>2464.4108510000001</v>
      </c>
      <c r="M308" s="91" t="str">
        <f t="shared" si="11"/>
        <v>MA</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f t="shared" si="10"/>
        <v>1299.691</v>
      </c>
      <c r="M309" s="91" t="str">
        <f t="shared" si="11"/>
        <v>ME</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5560.2751029999999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6" t="s">
        <v>678</v>
      </c>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207"/>
      <c r="AB146" s="207"/>
      <c r="AC146" s="207"/>
      <c r="AD146" s="207"/>
      <c r="AE146" s="207"/>
      <c r="AF146" s="207"/>
      <c r="AG146" s="207"/>
      <c r="AH146" s="207"/>
      <c r="AI146" s="207"/>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0.44321743175447342</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0.23374580860194535</v>
      </c>
      <c r="D24" s="91">
        <f t="shared" si="0"/>
        <v>0.23374580860194535</v>
      </c>
      <c r="E24" s="91">
        <f t="shared" si="1"/>
        <v>0.41981524195073133</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0.32303675964358125</v>
      </c>
      <c r="D49" s="91">
        <f t="shared" si="0"/>
        <v>0.32303675964358125</v>
      </c>
      <c r="E49" s="91">
        <f t="shared" si="1"/>
        <v>0.58018475804926861</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0.55678256824552663</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0</v>
      </c>
      <c r="G60" s="91">
        <f>SUMIFS('ReEDs Generation Data'!L$729:L$1448,'ReEDs Generation Data'!$E$729:$E$1448,Calculations!$A60)</f>
        <v>0</v>
      </c>
      <c r="H60" s="91">
        <f>SUMIFS('ReEDs Generation Data'!M$729:M$1448,'ReEDs Generation Data'!$E$729:$E$1448,Calculations!$A60)</f>
        <v>0</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0.13644974634200488</v>
      </c>
      <c r="C61" s="91">
        <f>SUMIFS('ReEDs Generation Data'!H$729:H$1448,'ReEDs Generation Data'!$E$729:$E$1448,Calculations!$A61)</f>
        <v>0.16086567849905958</v>
      </c>
      <c r="D61" s="91">
        <f>SUMIFS('ReEDs Generation Data'!I$729:I$1448,'ReEDs Generation Data'!$E$729:$E$1448,Calculations!$A61)</f>
        <v>0.16709630731188399</v>
      </c>
      <c r="E61" s="91">
        <f>SUMIFS('ReEDs Generation Data'!J$729:J$1448,'ReEDs Generation Data'!$E$729:$E$1448,Calculations!$A61)</f>
        <v>0.17334077944933257</v>
      </c>
      <c r="F61" s="91">
        <f>SUMIFS('ReEDs Generation Data'!K$729:K$1448,'ReEDs Generation Data'!$E$729:$E$1448,Calculations!$A61)</f>
        <v>0.16193463419815723</v>
      </c>
      <c r="G61" s="91">
        <f>SUMIFS('ReEDs Generation Data'!L$729:L$1448,'ReEDs Generation Data'!$E$729:$E$1448,Calculations!$A61)</f>
        <v>0.14947167967044633</v>
      </c>
      <c r="H61" s="91">
        <f>SUMIFS('ReEDs Generation Data'!M$729:M$1448,'ReEDs Generation Data'!$E$729:$E$1448,Calculations!$A61)</f>
        <v>0.1342589839288211</v>
      </c>
      <c r="I61" s="91">
        <f>SUMIFS('ReEDs Generation Data'!N$729:N$1448,'ReEDs Generation Data'!$E$729:$E$1448,Calculations!$A61)</f>
        <v>0.11740289451767044</v>
      </c>
      <c r="J61" s="91">
        <f>SUMIFS('ReEDs Generation Data'!O$729:O$1448,'ReEDs Generation Data'!$E$729:$E$1448,Calculations!$A61)</f>
        <v>0.10635576764697433</v>
      </c>
      <c r="K61" s="91">
        <f>SUMIFS('ReEDs Generation Data'!P$729:P$1448,'ReEDs Generation Data'!$E$729:$E$1448,Calculations!$A61)</f>
        <v>9.440975591523075E-2</v>
      </c>
      <c r="L61" s="91">
        <f>SUMIFS('ReEDs Generation Data'!Q$729:Q$1448,'ReEDs Generation Data'!$E$729:$E$1448,Calculations!$A61)</f>
        <v>8.284687110634463E-2</v>
      </c>
      <c r="M61" s="91">
        <f>SUMIFS('ReEDs Generation Data'!R$729:R$1448,'ReEDs Generation Data'!$E$729:$E$1448,Calculations!$A61)</f>
        <v>7.0851719850926573E-2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0.7444726776724262</v>
      </c>
      <c r="C63" s="91">
        <f>SUMIFS('ReEDs Generation Data'!H$729:H$1448,'ReEDs Generation Data'!$E$729:$E$1448,Calculations!$A63)</f>
        <v>0.72374663758000879</v>
      </c>
      <c r="D63" s="91">
        <f>SUMIFS('ReEDs Generation Data'!I$729:I$1448,'ReEDs Generation Data'!$E$729:$E$1448,Calculations!$A63)</f>
        <v>0.71677745107310287</v>
      </c>
      <c r="E63" s="91">
        <f>SUMIFS('ReEDs Generation Data'!J$729:J$1448,'ReEDs Generation Data'!$E$729:$E$1448,Calculations!$A63)</f>
        <v>0.70978230666716746</v>
      </c>
      <c r="F63" s="91">
        <f>SUMIFS('ReEDs Generation Data'!K$729:K$1448,'ReEDs Generation Data'!$E$729:$E$1448,Calculations!$A63)</f>
        <v>0.71687577676443504</v>
      </c>
      <c r="G63" s="91">
        <f>SUMIFS('ReEDs Generation Data'!L$729:L$1448,'ReEDs Generation Data'!$E$729:$E$1448,Calculations!$A63)</f>
        <v>0.72461024560100507</v>
      </c>
      <c r="H63" s="91">
        <f>SUMIFS('ReEDs Generation Data'!M$729:M$1448,'ReEDs Generation Data'!$E$729:$E$1448,Calculations!$A63)</f>
        <v>0.73340515035079001</v>
      </c>
      <c r="I63" s="91">
        <f>SUMIFS('ReEDs Generation Data'!N$729:N$1448,'ReEDs Generation Data'!$E$729:$E$1448,Calculations!$A63)</f>
        <v>0.74319621926571933</v>
      </c>
      <c r="J63" s="91">
        <f>SUMIFS('ReEDs Generation Data'!O$729:O$1448,'ReEDs Generation Data'!$E$729:$E$1448,Calculations!$A63)</f>
        <v>0.74892083965196532</v>
      </c>
      <c r="K63" s="91">
        <f>SUMIFS('ReEDs Generation Data'!P$729:P$1448,'ReEDs Generation Data'!$E$729:$E$1448,Calculations!$A63)</f>
        <v>0.75512090952210364</v>
      </c>
      <c r="L63" s="91">
        <f>SUMIFS('ReEDs Generation Data'!Q$729:Q$1448,'ReEDs Generation Data'!$E$729:$E$1448,Calculations!$A63)</f>
        <v>0.76305933382464608</v>
      </c>
      <c r="M63" s="91">
        <f>SUMIFS('ReEDs Generation Data'!R$729:R$1448,'ReEDs Generation Data'!$E$729:$E$1448,Calculations!$A63)</f>
        <v>0.77129845518001638</v>
      </c>
    </row>
    <row r="64" spans="1:33" ht="15.75" customHeight="1">
      <c r="A64" s="111" t="s">
        <v>100</v>
      </c>
      <c r="B64" s="91">
        <f>SUMIFS('ReEDs Generation Data'!G$729:G$1448,'ReEDs Generation Data'!$E$729:$E$1448,Calculations!$A64)</f>
        <v>0.10488636853468819</v>
      </c>
      <c r="C64" s="91">
        <f>SUMIFS('ReEDs Generation Data'!H$729:H$1448,'ReEDs Generation Data'!$E$729:$E$1448,Calculations!$A64)</f>
        <v>0.1009556562782114</v>
      </c>
      <c r="D64" s="91">
        <f>SUMIFS('ReEDs Generation Data'!I$729:I$1448,'ReEDs Generation Data'!$E$729:$E$1448,Calculations!$A64)</f>
        <v>0.10121094245747483</v>
      </c>
      <c r="E64" s="91">
        <f>SUMIFS('ReEDs Generation Data'!J$729:J$1448,'ReEDs Generation Data'!$E$729:$E$1448,Calculations!$A64)</f>
        <v>0.101470855570599</v>
      </c>
      <c r="F64" s="91">
        <f>SUMIFS('ReEDs Generation Data'!K$729:K$1448,'ReEDs Generation Data'!$E$729:$E$1448,Calculations!$A64)</f>
        <v>0.10544785810125275</v>
      </c>
      <c r="G64" s="91">
        <f>SUMIFS('ReEDs Generation Data'!L$729:L$1448,'ReEDs Generation Data'!$E$729:$E$1448,Calculations!$A64)</f>
        <v>0.10979408538714475</v>
      </c>
      <c r="H64" s="91">
        <f>SUMIFS('ReEDs Generation Data'!M$729:M$1448,'ReEDs Generation Data'!$E$729:$E$1448,Calculations!$A64)</f>
        <v>0.11500383151484497</v>
      </c>
      <c r="I64" s="91">
        <f>SUMIFS('ReEDs Generation Data'!N$729:N$1448,'ReEDs Generation Data'!$E$729:$E$1448,Calculations!$A64)</f>
        <v>0.12076312936909119</v>
      </c>
      <c r="J64" s="91">
        <f>SUMIFS('ReEDs Generation Data'!O$729:O$1448,'ReEDs Generation Data'!$E$729:$E$1448,Calculations!$A64)</f>
        <v>0.12490245442953417</v>
      </c>
      <c r="K64" s="91">
        <f>SUMIFS('ReEDs Generation Data'!P$729:P$1448,'ReEDs Generation Data'!$E$729:$E$1448,Calculations!$A64)</f>
        <v>0.1293876718717889</v>
      </c>
      <c r="L64" s="91">
        <f>SUMIFS('ReEDs Generation Data'!Q$729:Q$1448,'ReEDs Generation Data'!$E$729:$E$1448,Calculations!$A64)</f>
        <v>0.13171495464499666</v>
      </c>
      <c r="M64" s="91">
        <f>SUMIFS('ReEDs Generation Data'!R$729:R$1448,'ReEDs Generation Data'!$E$729:$E$1448,Calculations!$A64)</f>
        <v>0.13412785621727355</v>
      </c>
    </row>
    <row r="65" spans="1:37" ht="15.75" customHeight="1">
      <c r="A65" s="111" t="s">
        <v>102</v>
      </c>
      <c r="B65" s="91">
        <f>SUMIFS('ReEDs Generation Data'!G$729:G$1448,'ReEDs Generation Data'!$E$729:$E$1448,Calculations!$A65)</f>
        <v>1.0395950131989502E-2</v>
      </c>
      <c r="C65" s="91">
        <f>SUMIFS('ReEDs Generation Data'!H$729:H$1448,'ReEDs Generation Data'!$E$729:$E$1448,Calculations!$A65)</f>
        <v>1.0750898237974361E-2</v>
      </c>
      <c r="D65" s="91">
        <f>SUMIFS('ReEDs Generation Data'!I$729:I$1448,'ReEDs Generation Data'!$E$729:$E$1448,Calculations!$A65)</f>
        <v>1.1240090267897278E-2</v>
      </c>
      <c r="E65" s="91">
        <f>SUMIFS('ReEDs Generation Data'!J$729:J$1448,'ReEDs Generation Data'!$E$729:$E$1448,Calculations!$A65)</f>
        <v>1.1736357906844779E-2</v>
      </c>
      <c r="F65" s="91">
        <f>SUMIFS('ReEDs Generation Data'!K$729:K$1448,'ReEDs Generation Data'!$E$729:$E$1448,Calculations!$A65)</f>
        <v>1.2277650761481915E-2</v>
      </c>
      <c r="G65" s="91">
        <f>SUMIFS('ReEDs Generation Data'!L$729:L$1448,'ReEDs Generation Data'!$E$729:$E$1448,Calculations!$A65)</f>
        <v>1.2861285793763524E-2</v>
      </c>
      <c r="H65" s="91">
        <f>SUMIFS('ReEDs Generation Data'!M$729:M$1448,'ReEDs Generation Data'!$E$729:$E$1448,Calculations!$A65)</f>
        <v>1.3786695539831494E-2</v>
      </c>
      <c r="I65" s="91">
        <f>SUMIFS('ReEDs Generation Data'!N$729:N$1448,'ReEDs Generation Data'!$E$729:$E$1448,Calculations!$A65)</f>
        <v>1.4791056916540379E-2</v>
      </c>
      <c r="J65" s="91">
        <f>SUMIFS('ReEDs Generation Data'!O$729:O$1448,'ReEDs Generation Data'!$E$729:$E$1448,Calculations!$A65)</f>
        <v>1.5841436263609454E-2</v>
      </c>
      <c r="K65" s="91">
        <f>SUMIFS('ReEDs Generation Data'!P$729:P$1448,'ReEDs Generation Data'!$E$729:$E$1448,Calculations!$A65)</f>
        <v>1.696021383698789E-2</v>
      </c>
      <c r="L65" s="91">
        <f>SUMIFS('ReEDs Generation Data'!Q$729:Q$1448,'ReEDs Generation Data'!$E$729:$E$1448,Calculations!$A65)</f>
        <v>1.8307525314746314E-2</v>
      </c>
      <c r="M65" s="91">
        <f>SUMIFS('ReEDs Generation Data'!R$729:R$1448,'ReEDs Generation Data'!$E$729:$E$1448,Calculations!$A65)</f>
        <v>1.9701770314488144E-2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1.2015923041099265E-3</v>
      </c>
      <c r="C70" s="91">
        <f>SUMIFS('ReEDs Generation Data'!H$729:H$1448,'ReEDs Generation Data'!$E$729:$E$1448,Calculations!$A70)</f>
        <v>1.1890199930197352E-3</v>
      </c>
      <c r="D70" s="91">
        <f>SUMIFS('ReEDs Generation Data'!I$729:I$1448,'ReEDs Generation Data'!$E$729:$E$1448,Calculations!$A70)</f>
        <v>1.1783135147354832E-3</v>
      </c>
      <c r="E70" s="91">
        <f>SUMIFS('ReEDs Generation Data'!J$729:J$1448,'ReEDs Generation Data'!$E$729:$E$1448,Calculations!$A70)</f>
        <v>1.1679511754727943E-3</v>
      </c>
      <c r="F70" s="91">
        <f>SUMIFS('ReEDs Generation Data'!K$729:K$1448,'ReEDs Generation Data'!$E$729:$E$1448,Calculations!$A70)</f>
        <v>8.588381357178584E-4</v>
      </c>
      <c r="G70" s="91">
        <f>SUMIFS('ReEDs Generation Data'!L$729:L$1448,'ReEDs Generation Data'!$E$729:$E$1448,Calculations!$A70)</f>
        <v>5.4436931203648428E-4</v>
      </c>
      <c r="H70" s="91">
        <f>SUMIFS('ReEDs Generation Data'!M$729:M$1448,'ReEDs Generation Data'!$E$729:$E$1448,Calculations!$A70)</f>
        <v>6.9357884696729646E-4</v>
      </c>
      <c r="I70" s="91">
        <f>SUMIFS('ReEDs Generation Data'!N$729:N$1448,'ReEDs Generation Data'!$E$729:$E$1448,Calculations!$A70)</f>
        <v>8.4728767706727785E-4</v>
      </c>
      <c r="J70" s="91">
        <f>SUMIFS('ReEDs Generation Data'!O$729:O$1448,'ReEDs Generation Data'!$E$729:$E$1448,Calculations!$A70)</f>
        <v>8.6883621774056646E-4</v>
      </c>
      <c r="K70" s="91">
        <f>SUMIFS('ReEDs Generation Data'!P$729:P$1448,'ReEDs Generation Data'!$E$729:$E$1448,Calculations!$A70)</f>
        <v>8.9051471035614946E-4</v>
      </c>
      <c r="L70" s="91">
        <f>SUMIFS('ReEDs Generation Data'!Q$729:Q$1448,'ReEDs Generation Data'!$E$729:$E$1448,Calculations!$A70)</f>
        <v>7.8177525280065147E-4</v>
      </c>
      <c r="M70" s="91">
        <f>SUMIFS('ReEDs Generation Data'!R$729:R$1448,'ReEDs Generation Data'!$E$729:$E$1448,Calculations!$A70)</f>
        <v>6.6988200664533934E-4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2.5936650147813812E-3</v>
      </c>
      <c r="C73" s="91">
        <f>SUMIFS('ReEDs Generation Data'!H$729:H$1448,'ReEDs Generation Data'!$E$729:$E$1448,Calculations!$A73)</f>
        <v>2.4921094117260948E-3</v>
      </c>
      <c r="D73" s="91">
        <f>SUMIFS('ReEDs Generation Data'!I$729:I$1448,'ReEDs Generation Data'!$E$729:$E$1448,Calculations!$A73)</f>
        <v>2.4968953749054047E-3</v>
      </c>
      <c r="E73" s="91">
        <f>SUMIFS('ReEDs Generation Data'!J$729:J$1448,'ReEDs Generation Data'!$E$729:$E$1448,Calculations!$A73)</f>
        <v>2.5017492305833256E-3</v>
      </c>
      <c r="F73" s="91">
        <f>SUMIFS('ReEDs Generation Data'!K$729:K$1448,'ReEDs Generation Data'!$E$729:$E$1448,Calculations!$A73)</f>
        <v>2.6052420389550755E-3</v>
      </c>
      <c r="G73" s="91">
        <f>SUMIFS('ReEDs Generation Data'!L$729:L$1448,'ReEDs Generation Data'!$E$729:$E$1448,Calculations!$A73)</f>
        <v>2.7183342356036921E-3</v>
      </c>
      <c r="H73" s="91">
        <f>SUMIFS('ReEDs Generation Data'!M$729:M$1448,'ReEDs Generation Data'!$E$729:$E$1448,Calculations!$A73)</f>
        <v>2.8517598187450376E-3</v>
      </c>
      <c r="I73" s="91">
        <f>SUMIFS('ReEDs Generation Data'!N$729:N$1448,'ReEDs Generation Data'!$E$729:$E$1448,Calculations!$A73)</f>
        <v>2.999412253911188E-3</v>
      </c>
      <c r="J73" s="91">
        <f>SUMIFS('ReEDs Generation Data'!O$729:O$1448,'ReEDs Generation Data'!$E$729:$E$1448,Calculations!$A73)</f>
        <v>3.1106657901761813E-3</v>
      </c>
      <c r="K73" s="91">
        <f>SUMIFS('ReEDs Generation Data'!P$729:P$1448,'ReEDs Generation Data'!$E$729:$E$1448,Calculations!$A73)</f>
        <v>3.2309341435326619E-3</v>
      </c>
      <c r="L73" s="91">
        <f>SUMIFS('ReEDs Generation Data'!Q$729:Q$1448,'ReEDs Generation Data'!$E$729:$E$1448,Calculations!$A73)</f>
        <v>3.2895398564655905E-3</v>
      </c>
      <c r="M73" s="91">
        <f>SUMIFS('ReEDs Generation Data'!R$729:R$1448,'ReEDs Generation Data'!$E$729:$E$1448,Calculations!$A73)</f>
        <v>3.3503164306499912E-3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abSelected="1" workbookViewId="0">
      <selection activeCell="N7" sqref="N7"/>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440</v>
      </c>
      <c r="G1" s="174" t="s">
        <v>430</v>
      </c>
      <c r="M1" s="163" t="s">
        <v>442</v>
      </c>
    </row>
    <row r="2" spans="1:16">
      <c r="F2" s="174" t="s">
        <v>439</v>
      </c>
      <c r="G2" s="174" t="s">
        <v>427</v>
      </c>
      <c r="M2" s="163" t="s">
        <v>431</v>
      </c>
    </row>
    <row r="3" spans="1:16">
      <c r="C3" s="1" t="s">
        <v>1053</v>
      </c>
      <c r="D3" s="1" t="s">
        <v>1053</v>
      </c>
      <c r="E3" s="1" t="s">
        <v>1053</v>
      </c>
      <c r="F3" s="183" t="s">
        <v>1054</v>
      </c>
      <c r="G3" s="183" t="s">
        <v>1054</v>
      </c>
      <c r="H3" s="1" t="s">
        <v>1054</v>
      </c>
      <c r="I3" s="1"/>
      <c r="J3" s="1"/>
      <c r="K3" s="1" t="s">
        <v>1057</v>
      </c>
      <c r="L3" s="1"/>
      <c r="M3" s="1"/>
      <c r="N3" s="186" t="s">
        <v>1060</v>
      </c>
    </row>
    <row r="4" spans="1:16">
      <c r="B4" s="1">
        <v>2024</v>
      </c>
      <c r="C4" s="181" t="s">
        <v>848</v>
      </c>
      <c r="D4" s="181" t="s">
        <v>849</v>
      </c>
      <c r="E4" s="181" t="s">
        <v>1055</v>
      </c>
      <c r="F4" s="184" t="s">
        <v>1049</v>
      </c>
      <c r="G4" s="184" t="s">
        <v>1050</v>
      </c>
      <c r="H4" s="182" t="s">
        <v>1055</v>
      </c>
      <c r="I4" s="171" t="s">
        <v>1056</v>
      </c>
      <c r="J4" s="190" t="s">
        <v>1061</v>
      </c>
      <c r="K4" s="171" t="s">
        <v>1051</v>
      </c>
      <c r="L4" s="171" t="s">
        <v>1052</v>
      </c>
      <c r="M4" s="192" t="s">
        <v>1062</v>
      </c>
      <c r="N4" s="189" t="s">
        <v>1058</v>
      </c>
      <c r="O4" s="189" t="s">
        <v>1059</v>
      </c>
    </row>
    <row r="5" spans="1:16">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f>MAX(SUMIFS('EIA_State Elec Profiles'!C:C,'EIA_State Elec Profiles'!A:A,$A5,'EIA_State Elec Profiles'!B:B,$M$1)-SUMIFS('EIA_State Elec Profiles'!C:C,'EIA_State Elec Profiles'!A:A,$A5,'EIA_State Elec Profiles'!B:B,$M$2),0)</f>
        <v>0</v>
      </c>
      <c r="N5" s="187">
        <f>IF(J5=TRUE,F5,K5)+M5</f>
        <v>0</v>
      </c>
      <c r="O5" s="187">
        <f>IF(J5=TRUE,G5,L5)</f>
        <v>47230739</v>
      </c>
      <c r="P5" s="160"/>
    </row>
    <row r="6" spans="1:16">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f>MAX(SUMIFS('EIA_State Elec Profiles'!C:C,'EIA_State Elec Profiles'!A:A,$A6,'EIA_State Elec Profiles'!B:B,$M$1)-SUMIFS('EIA_State Elec Profiles'!C:C,'EIA_State Elec Profiles'!A:A,$A6,'EIA_State Elec Profiles'!B:B,$M$2),0)</f>
        <v>207356</v>
      </c>
      <c r="N6" s="187">
        <f>IF(J6=TRUE,F6,K6)+M6</f>
        <v>207356</v>
      </c>
      <c r="O6" s="187">
        <f t="shared" ref="O6:O54" si="5">IF(J6=TRUE,G6,L6)</f>
        <v>0</v>
      </c>
      <c r="P6" s="160"/>
    </row>
    <row r="7" spans="1:16">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f>MAX(SUMIFS('EIA_State Elec Profiles'!C:C,'EIA_State Elec Profiles'!A:A,$A7,'EIA_State Elec Profiles'!B:B,$M$1)-SUMIFS('EIA_State Elec Profiles'!C:C,'EIA_State Elec Profiles'!A:A,$A7,'EIA_State Elec Profiles'!B:B,$M$2),0)</f>
        <v>0</v>
      </c>
      <c r="N7" s="187">
        <f t="shared" ref="N7:N54" si="6">IF(J7=TRUE,F7,K7)+M7</f>
        <v>0</v>
      </c>
      <c r="O7" s="187">
        <f t="shared" si="5"/>
        <v>22825079</v>
      </c>
      <c r="P7" s="160"/>
    </row>
    <row r="8" spans="1:16">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f>MAX(SUMIFS('EIA_State Elec Profiles'!C:C,'EIA_State Elec Profiles'!A:A,$A8,'EIA_State Elec Profiles'!B:B,$M$1)-SUMIFS('EIA_State Elec Profiles'!C:C,'EIA_State Elec Profiles'!A:A,$A8,'EIA_State Elec Profiles'!B:B,$M$2),0)</f>
        <v>0</v>
      </c>
      <c r="N8" s="187">
        <f t="shared" si="6"/>
        <v>0</v>
      </c>
      <c r="O8" s="187">
        <f t="shared" si="5"/>
        <v>8613908</v>
      </c>
      <c r="P8" s="160"/>
    </row>
    <row r="9" spans="1:16">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f>MAX(SUMIFS('EIA_State Elec Profiles'!C:C,'EIA_State Elec Profiles'!A:A,$A9,'EIA_State Elec Profiles'!B:B,$M$1)-SUMIFS('EIA_State Elec Profiles'!C:C,'EIA_State Elec Profiles'!A:A,$A9,'EIA_State Elec Profiles'!B:B,$M$2),0)</f>
        <v>2739195</v>
      </c>
      <c r="N9" s="187">
        <f t="shared" si="6"/>
        <v>80377638</v>
      </c>
      <c r="O9" s="187">
        <f t="shared" si="5"/>
        <v>1233980</v>
      </c>
      <c r="P9" s="160"/>
    </row>
    <row r="10" spans="1:16">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f>MAX(SUMIFS('EIA_State Elec Profiles'!C:C,'EIA_State Elec Profiles'!A:A,$A10,'EIA_State Elec Profiles'!B:B,$M$1)-SUMIFS('EIA_State Elec Profiles'!C:C,'EIA_State Elec Profiles'!A:A,$A10,'EIA_State Elec Profiles'!B:B,$M$2),0)</f>
        <v>191160</v>
      </c>
      <c r="N10" s="187">
        <f t="shared" si="6"/>
        <v>2791384</v>
      </c>
      <c r="O10" s="187">
        <f t="shared" si="5"/>
        <v>0</v>
      </c>
      <c r="P10" s="160"/>
    </row>
    <row r="11" spans="1:16">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f>MAX(SUMIFS('EIA_State Elec Profiles'!C:C,'EIA_State Elec Profiles'!A:A,$A11,'EIA_State Elec Profiles'!B:B,$M$1)-SUMIFS('EIA_State Elec Profiles'!C:C,'EIA_State Elec Profiles'!A:A,$A11,'EIA_State Elec Profiles'!B:B,$M$2),0)</f>
        <v>73555</v>
      </c>
      <c r="N11" s="187">
        <f t="shared" si="6"/>
        <v>73555</v>
      </c>
      <c r="O11" s="187">
        <f t="shared" si="5"/>
        <v>13974993</v>
      </c>
      <c r="P11" s="160"/>
    </row>
    <row r="12" spans="1:16">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f>MAX(SUMIFS('EIA_State Elec Profiles'!C:C,'EIA_State Elec Profiles'!A:A,$A12,'EIA_State Elec Profiles'!B:B,$M$1)-SUMIFS('EIA_State Elec Profiles'!C:C,'EIA_State Elec Profiles'!A:A,$A12,'EIA_State Elec Profiles'!B:B,$M$2),0)</f>
        <v>188187</v>
      </c>
      <c r="N12" s="187">
        <f t="shared" si="6"/>
        <v>8705706</v>
      </c>
      <c r="O12" s="187">
        <f t="shared" si="5"/>
        <v>0</v>
      </c>
      <c r="P12" s="160"/>
    </row>
    <row r="13" spans="1:16">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f>MAX(SUMIFS('EIA_State Elec Profiles'!C:C,'EIA_State Elec Profiles'!A:A,$A13,'EIA_State Elec Profiles'!B:B,$M$1)-SUMIFS('EIA_State Elec Profiles'!C:C,'EIA_State Elec Profiles'!A:A,$A13,'EIA_State Elec Profiles'!B:B,$M$2),0)</f>
        <v>199589</v>
      </c>
      <c r="N13" s="187">
        <f t="shared" si="6"/>
        <v>13186727</v>
      </c>
      <c r="O13" s="187">
        <f t="shared" si="5"/>
        <v>0</v>
      </c>
      <c r="P13" s="160"/>
    </row>
    <row r="14" spans="1:16">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f>MAX(SUMIFS('EIA_State Elec Profiles'!C:C,'EIA_State Elec Profiles'!A:A,$A14,'EIA_State Elec Profiles'!B:B,$M$1)-SUMIFS('EIA_State Elec Profiles'!C:C,'EIA_State Elec Profiles'!A:A,$A14,'EIA_State Elec Profiles'!B:B,$M$2),0)</f>
        <v>39043</v>
      </c>
      <c r="N14" s="187">
        <f t="shared" si="6"/>
        <v>25641906</v>
      </c>
      <c r="O14" s="187">
        <f t="shared" si="5"/>
        <v>0</v>
      </c>
      <c r="P14" s="160"/>
    </row>
    <row r="15" spans="1:16">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f>MAX(SUMIFS('EIA_State Elec Profiles'!C:C,'EIA_State Elec Profiles'!A:A,$A15,'EIA_State Elec Profiles'!B:B,$M$1)-SUMIFS('EIA_State Elec Profiles'!C:C,'EIA_State Elec Profiles'!A:A,$A15,'EIA_State Elec Profiles'!B:B,$M$2),0)</f>
        <v>237083</v>
      </c>
      <c r="N15" s="187">
        <f t="shared" si="6"/>
        <v>237083</v>
      </c>
      <c r="O15" s="187">
        <f t="shared" si="5"/>
        <v>0</v>
      </c>
      <c r="P15" s="160"/>
    </row>
    <row r="16" spans="1:16">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f>MAX(SUMIFS('EIA_State Elec Profiles'!C:C,'EIA_State Elec Profiles'!A:A,$A16,'EIA_State Elec Profiles'!B:B,$M$1)-SUMIFS('EIA_State Elec Profiles'!C:C,'EIA_State Elec Profiles'!A:A,$A16,'EIA_State Elec Profiles'!B:B,$M$2),0)</f>
        <v>0</v>
      </c>
      <c r="N16" s="187">
        <f t="shared" si="6"/>
        <v>10428327</v>
      </c>
      <c r="O16" s="187">
        <f t="shared" si="5"/>
        <v>0</v>
      </c>
      <c r="P16" s="160"/>
    </row>
    <row r="17" spans="1:16">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f>MAX(SUMIFS('EIA_State Elec Profiles'!C:C,'EIA_State Elec Profiles'!A:A,$A17,'EIA_State Elec Profiles'!B:B,$M$1)-SUMIFS('EIA_State Elec Profiles'!C:C,'EIA_State Elec Profiles'!A:A,$A17,'EIA_State Elec Profiles'!B:B,$M$2),0)</f>
        <v>0</v>
      </c>
      <c r="N17" s="187">
        <f t="shared" si="6"/>
        <v>0</v>
      </c>
      <c r="O17" s="187">
        <f t="shared" si="5"/>
        <v>34602295</v>
      </c>
      <c r="P17" s="160"/>
    </row>
    <row r="18" spans="1:16">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f>MAX(SUMIFS('EIA_State Elec Profiles'!C:C,'EIA_State Elec Profiles'!A:A,$A18,'EIA_State Elec Profiles'!B:B,$M$1)-SUMIFS('EIA_State Elec Profiles'!C:C,'EIA_State Elec Profiles'!A:A,$A18,'EIA_State Elec Profiles'!B:B,$M$2),0)</f>
        <v>0</v>
      </c>
      <c r="N18" s="187">
        <f t="shared" si="6"/>
        <v>18310966</v>
      </c>
      <c r="O18" s="187">
        <f t="shared" si="5"/>
        <v>0</v>
      </c>
      <c r="P18" s="160"/>
    </row>
    <row r="19" spans="1:16">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f>MAX(SUMIFS('EIA_State Elec Profiles'!C:C,'EIA_State Elec Profiles'!A:A,$A19,'EIA_State Elec Profiles'!B:B,$M$1)-SUMIFS('EIA_State Elec Profiles'!C:C,'EIA_State Elec Profiles'!A:A,$A19,'EIA_State Elec Profiles'!B:B,$M$2),0)</f>
        <v>24480</v>
      </c>
      <c r="N19" s="187">
        <f t="shared" si="6"/>
        <v>24480</v>
      </c>
      <c r="O19" s="187">
        <f t="shared" si="5"/>
        <v>9314891</v>
      </c>
      <c r="P19" s="160"/>
    </row>
    <row r="20" spans="1:16">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f>MAX(SUMIFS('EIA_State Elec Profiles'!C:C,'EIA_State Elec Profiles'!A:A,$A20,'EIA_State Elec Profiles'!B:B,$M$1)-SUMIFS('EIA_State Elec Profiles'!C:C,'EIA_State Elec Profiles'!A:A,$A20,'EIA_State Elec Profiles'!B:B,$M$2),0)</f>
        <v>0</v>
      </c>
      <c r="N20" s="187">
        <f t="shared" si="6"/>
        <v>0</v>
      </c>
      <c r="O20" s="187">
        <f t="shared" si="5"/>
        <v>13717698</v>
      </c>
      <c r="P20" s="160"/>
    </row>
    <row r="21" spans="1:16">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f>MAX(SUMIFS('EIA_State Elec Profiles'!C:C,'EIA_State Elec Profiles'!A:A,$A21,'EIA_State Elec Profiles'!B:B,$M$1)-SUMIFS('EIA_State Elec Profiles'!C:C,'EIA_State Elec Profiles'!A:A,$A21,'EIA_State Elec Profiles'!B:B,$M$2),0)</f>
        <v>190436</v>
      </c>
      <c r="N21" s="187">
        <f t="shared" si="6"/>
        <v>9143236</v>
      </c>
      <c r="O21" s="187">
        <f t="shared" si="5"/>
        <v>0</v>
      </c>
      <c r="P21" s="160"/>
    </row>
    <row r="22" spans="1:16">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f>MAX(SUMIFS('EIA_State Elec Profiles'!C:C,'EIA_State Elec Profiles'!A:A,$A22,'EIA_State Elec Profiles'!B:B,$M$1)-SUMIFS('EIA_State Elec Profiles'!C:C,'EIA_State Elec Profiles'!A:A,$A22,'EIA_State Elec Profiles'!B:B,$M$2),0)</f>
        <v>8320095</v>
      </c>
      <c r="N22" s="187">
        <f t="shared" si="6"/>
        <v>24913874</v>
      </c>
      <c r="O22" s="187">
        <f t="shared" si="5"/>
        <v>0</v>
      </c>
      <c r="P22" s="160"/>
    </row>
    <row r="23" spans="1:16">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f>MAX(SUMIFS('EIA_State Elec Profiles'!C:C,'EIA_State Elec Profiles'!A:A,$A23,'EIA_State Elec Profiles'!B:B,$M$1)-SUMIFS('EIA_State Elec Profiles'!C:C,'EIA_State Elec Profiles'!A:A,$A23,'EIA_State Elec Profiles'!B:B,$M$2),0)</f>
        <v>0</v>
      </c>
      <c r="N23" s="187">
        <f t="shared" si="6"/>
        <v>3130908</v>
      </c>
      <c r="O23" s="187">
        <f t="shared" si="5"/>
        <v>45143</v>
      </c>
      <c r="P23" s="160"/>
    </row>
    <row r="24" spans="1:16">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f>MAX(SUMIFS('EIA_State Elec Profiles'!C:C,'EIA_State Elec Profiles'!A:A,$A24,'EIA_State Elec Profiles'!B:B,$M$1)-SUMIFS('EIA_State Elec Profiles'!C:C,'EIA_State Elec Profiles'!A:A,$A24,'EIA_State Elec Profiles'!B:B,$M$2),0)</f>
        <v>140350</v>
      </c>
      <c r="N24" s="187">
        <f t="shared" si="6"/>
        <v>24532372</v>
      </c>
      <c r="O24" s="187">
        <f t="shared" si="5"/>
        <v>0</v>
      </c>
      <c r="P24" s="160"/>
    </row>
    <row r="25" spans="1:16">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f>MAX(SUMIFS('EIA_State Elec Profiles'!C:C,'EIA_State Elec Profiles'!A:A,$A25,'EIA_State Elec Profiles'!B:B,$M$1)-SUMIFS('EIA_State Elec Profiles'!C:C,'EIA_State Elec Profiles'!A:A,$A25,'EIA_State Elec Profiles'!B:B,$M$2),0)</f>
        <v>75909</v>
      </c>
      <c r="N25" s="187">
        <f t="shared" si="6"/>
        <v>34836185</v>
      </c>
      <c r="O25" s="187">
        <f t="shared" si="5"/>
        <v>0</v>
      </c>
      <c r="P25" s="160"/>
    </row>
    <row r="26" spans="1:16">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f>MAX(SUMIFS('EIA_State Elec Profiles'!C:C,'EIA_State Elec Profiles'!A:A,$A26,'EIA_State Elec Profiles'!B:B,$M$1)-SUMIFS('EIA_State Elec Profiles'!C:C,'EIA_State Elec Profiles'!A:A,$A26,'EIA_State Elec Profiles'!B:B,$M$2),0)</f>
        <v>0</v>
      </c>
      <c r="N26" s="187">
        <f t="shared" si="6"/>
        <v>5282204</v>
      </c>
      <c r="O26" s="187">
        <f t="shared" si="5"/>
        <v>13267728</v>
      </c>
      <c r="P26" s="160"/>
    </row>
    <row r="27" spans="1:16">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f>MAX(SUMIFS('EIA_State Elec Profiles'!C:C,'EIA_State Elec Profiles'!A:A,$A27,'EIA_State Elec Profiles'!B:B,$M$1)-SUMIFS('EIA_State Elec Profiles'!C:C,'EIA_State Elec Profiles'!A:A,$A27,'EIA_State Elec Profiles'!B:B,$M$2),0)</f>
        <v>0</v>
      </c>
      <c r="N27" s="187">
        <f t="shared" si="6"/>
        <v>13010953</v>
      </c>
      <c r="O27" s="187">
        <f t="shared" si="5"/>
        <v>659904</v>
      </c>
      <c r="P27" s="160"/>
    </row>
    <row r="28" spans="1:16">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f>MAX(SUMIFS('EIA_State Elec Profiles'!C:C,'EIA_State Elec Profiles'!A:A,$A28,'EIA_State Elec Profiles'!B:B,$M$1)-SUMIFS('EIA_State Elec Profiles'!C:C,'EIA_State Elec Profiles'!A:A,$A28,'EIA_State Elec Profiles'!B:B,$M$2),0)</f>
        <v>85752</v>
      </c>
      <c r="N28" s="187">
        <f t="shared" si="6"/>
        <v>85752</v>
      </c>
      <c r="O28" s="187">
        <f t="shared" si="5"/>
        <v>15330151</v>
      </c>
      <c r="P28" s="160"/>
    </row>
    <row r="29" spans="1:16">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f>MAX(SUMIFS('EIA_State Elec Profiles'!C:C,'EIA_State Elec Profiles'!A:A,$A29,'EIA_State Elec Profiles'!B:B,$M$1)-SUMIFS('EIA_State Elec Profiles'!C:C,'EIA_State Elec Profiles'!A:A,$A29,'EIA_State Elec Profiles'!B:B,$M$2),0)</f>
        <v>0</v>
      </c>
      <c r="N29" s="187">
        <f t="shared" si="6"/>
        <v>5266398</v>
      </c>
      <c r="O29" s="187">
        <f t="shared" si="5"/>
        <v>0</v>
      </c>
      <c r="P29" s="160"/>
    </row>
    <row r="30" spans="1:16">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f>MAX(SUMIFS('EIA_State Elec Profiles'!C:C,'EIA_State Elec Profiles'!A:A,$A30,'EIA_State Elec Profiles'!B:B,$M$1)-SUMIFS('EIA_State Elec Profiles'!C:C,'EIA_State Elec Profiles'!A:A,$A30,'EIA_State Elec Profiles'!B:B,$M$2),0)</f>
        <v>6419</v>
      </c>
      <c r="N30" s="187">
        <f t="shared" si="6"/>
        <v>60055</v>
      </c>
      <c r="O30" s="187">
        <f t="shared" si="5"/>
        <v>9211716</v>
      </c>
      <c r="P30" s="160"/>
    </row>
    <row r="31" spans="1:16">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f>MAX(SUMIFS('EIA_State Elec Profiles'!C:C,'EIA_State Elec Profiles'!A:A,$A31,'EIA_State Elec Profiles'!B:B,$M$1)-SUMIFS('EIA_State Elec Profiles'!C:C,'EIA_State Elec Profiles'!A:A,$A31,'EIA_State Elec Profiles'!B:B,$M$2),0)</f>
        <v>0</v>
      </c>
      <c r="N31" s="187">
        <f t="shared" si="6"/>
        <v>0</v>
      </c>
      <c r="O31" s="187">
        <f t="shared" si="5"/>
        <v>3400152</v>
      </c>
      <c r="P31" s="160"/>
    </row>
    <row r="32" spans="1:16">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f>MAX(SUMIFS('EIA_State Elec Profiles'!C:C,'EIA_State Elec Profiles'!A:A,$A32,'EIA_State Elec Profiles'!B:B,$M$1)-SUMIFS('EIA_State Elec Profiles'!C:C,'EIA_State Elec Profiles'!A:A,$A32,'EIA_State Elec Profiles'!B:B,$M$2),0)</f>
        <v>843788</v>
      </c>
      <c r="N32" s="187">
        <f t="shared" si="6"/>
        <v>843788</v>
      </c>
      <c r="O32" s="187">
        <f t="shared" si="5"/>
        <v>527100</v>
      </c>
      <c r="P32" s="160"/>
    </row>
    <row r="33" spans="1:16">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f>MAX(SUMIFS('EIA_State Elec Profiles'!C:C,'EIA_State Elec Profiles'!A:A,$A33,'EIA_State Elec Profiles'!B:B,$M$1)-SUMIFS('EIA_State Elec Profiles'!C:C,'EIA_State Elec Profiles'!A:A,$A33,'EIA_State Elec Profiles'!B:B,$M$2),0)</f>
        <v>0</v>
      </c>
      <c r="N33" s="187">
        <f t="shared" si="6"/>
        <v>0</v>
      </c>
      <c r="O33" s="187">
        <f t="shared" si="5"/>
        <v>5644666</v>
      </c>
      <c r="P33" s="160"/>
    </row>
    <row r="34" spans="1:16">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f>MAX(SUMIFS('EIA_State Elec Profiles'!C:C,'EIA_State Elec Profiles'!A:A,$A34,'EIA_State Elec Profiles'!B:B,$M$1)-SUMIFS('EIA_State Elec Profiles'!C:C,'EIA_State Elec Profiles'!A:A,$A34,'EIA_State Elec Profiles'!B:B,$M$2),0)</f>
        <v>31529</v>
      </c>
      <c r="N34" s="187">
        <f t="shared" si="6"/>
        <v>16636178</v>
      </c>
      <c r="O34" s="187">
        <f t="shared" si="5"/>
        <v>0</v>
      </c>
      <c r="P34" s="160"/>
    </row>
    <row r="35" spans="1:16">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f>MAX(SUMIFS('EIA_State Elec Profiles'!C:C,'EIA_State Elec Profiles'!A:A,$A35,'EIA_State Elec Profiles'!B:B,$M$1)-SUMIFS('EIA_State Elec Profiles'!C:C,'EIA_State Elec Profiles'!A:A,$A35,'EIA_State Elec Profiles'!B:B,$M$2),0)</f>
        <v>0</v>
      </c>
      <c r="N35" s="187">
        <f t="shared" si="6"/>
        <v>0</v>
      </c>
      <c r="O35" s="187">
        <f t="shared" si="5"/>
        <v>8229984</v>
      </c>
      <c r="P35" s="160"/>
    </row>
    <row r="36" spans="1:16">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f>MAX(SUMIFS('EIA_State Elec Profiles'!C:C,'EIA_State Elec Profiles'!A:A,$A36,'EIA_State Elec Profiles'!B:B,$M$1)-SUMIFS('EIA_State Elec Profiles'!C:C,'EIA_State Elec Profiles'!A:A,$A36,'EIA_State Elec Profiles'!B:B,$M$2),0)</f>
        <v>0</v>
      </c>
      <c r="N36" s="187">
        <f t="shared" si="6"/>
        <v>27919146</v>
      </c>
      <c r="O36" s="187">
        <f t="shared" si="5"/>
        <v>1750163</v>
      </c>
      <c r="P36" s="160"/>
    </row>
    <row r="37" spans="1:16">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f>MAX(SUMIFS('EIA_State Elec Profiles'!C:C,'EIA_State Elec Profiles'!A:A,$A37,'EIA_State Elec Profiles'!B:B,$M$1)-SUMIFS('EIA_State Elec Profiles'!C:C,'EIA_State Elec Profiles'!A:A,$A37,'EIA_State Elec Profiles'!B:B,$M$2),0)</f>
        <v>117163</v>
      </c>
      <c r="N37" s="187">
        <f t="shared" si="6"/>
        <v>15131736</v>
      </c>
      <c r="O37" s="187">
        <f t="shared" si="5"/>
        <v>0</v>
      </c>
      <c r="P37" s="160"/>
    </row>
    <row r="38" spans="1:16">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f>MAX(SUMIFS('EIA_State Elec Profiles'!C:C,'EIA_State Elec Profiles'!A:A,$A38,'EIA_State Elec Profiles'!B:B,$M$1)-SUMIFS('EIA_State Elec Profiles'!C:C,'EIA_State Elec Profiles'!A:A,$A38,'EIA_State Elec Profiles'!B:B,$M$2),0)</f>
        <v>0</v>
      </c>
      <c r="N38" s="187">
        <f t="shared" si="6"/>
        <v>2982525</v>
      </c>
      <c r="O38" s="187">
        <f t="shared" si="5"/>
        <v>21752698</v>
      </c>
      <c r="P38" s="185"/>
    </row>
    <row r="39" spans="1:16">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f>MAX(SUMIFS('EIA_State Elec Profiles'!C:C,'EIA_State Elec Profiles'!A:A,$A39,'EIA_State Elec Profiles'!B:B,$M$1)-SUMIFS('EIA_State Elec Profiles'!C:C,'EIA_State Elec Profiles'!A:A,$A39,'EIA_State Elec Profiles'!B:B,$M$2),0)</f>
        <v>0</v>
      </c>
      <c r="N39" s="187">
        <f t="shared" si="6"/>
        <v>30782466</v>
      </c>
      <c r="O39" s="187">
        <f t="shared" si="5"/>
        <v>0</v>
      </c>
      <c r="P39" s="160"/>
    </row>
    <row r="40" spans="1:16">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f>MAX(SUMIFS('EIA_State Elec Profiles'!C:C,'EIA_State Elec Profiles'!A:A,$A40,'EIA_State Elec Profiles'!B:B,$M$1)-SUMIFS('EIA_State Elec Profiles'!C:C,'EIA_State Elec Profiles'!A:A,$A40,'EIA_State Elec Profiles'!B:B,$M$2),0)</f>
        <v>0</v>
      </c>
      <c r="N40" s="187">
        <f t="shared" si="6"/>
        <v>0</v>
      </c>
      <c r="O40" s="187">
        <f t="shared" si="5"/>
        <v>11919968</v>
      </c>
      <c r="P40" s="160"/>
    </row>
    <row r="41" spans="1:16">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f>MAX(SUMIFS('EIA_State Elec Profiles'!C:C,'EIA_State Elec Profiles'!A:A,$A41,'EIA_State Elec Profiles'!B:B,$M$1)-SUMIFS('EIA_State Elec Profiles'!C:C,'EIA_State Elec Profiles'!A:A,$A41,'EIA_State Elec Profiles'!B:B,$M$2),0)</f>
        <v>191994</v>
      </c>
      <c r="N41" s="187">
        <f t="shared" si="6"/>
        <v>191994</v>
      </c>
      <c r="O41" s="187">
        <f t="shared" si="5"/>
        <v>3515910</v>
      </c>
      <c r="P41" s="160"/>
    </row>
    <row r="42" spans="1:16">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f>MAX(SUMIFS('EIA_State Elec Profiles'!C:C,'EIA_State Elec Profiles'!A:A,$A42,'EIA_State Elec Profiles'!B:B,$M$1)-SUMIFS('EIA_State Elec Profiles'!C:C,'EIA_State Elec Profiles'!A:A,$A42,'EIA_State Elec Profiles'!B:B,$M$2),0)</f>
        <v>0</v>
      </c>
      <c r="N42" s="187">
        <f t="shared" si="6"/>
        <v>0</v>
      </c>
      <c r="O42" s="187">
        <f t="shared" si="5"/>
        <v>84594859</v>
      </c>
      <c r="P42" s="160"/>
    </row>
    <row r="43" spans="1:16">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f>MAX(SUMIFS('EIA_State Elec Profiles'!C:C,'EIA_State Elec Profiles'!A:A,$A43,'EIA_State Elec Profiles'!B:B,$M$1)-SUMIFS('EIA_State Elec Profiles'!C:C,'EIA_State Elec Profiles'!A:A,$A43,'EIA_State Elec Profiles'!B:B,$M$2),0)</f>
        <v>12783</v>
      </c>
      <c r="N43" s="187">
        <f t="shared" si="6"/>
        <v>12783</v>
      </c>
      <c r="O43" s="187">
        <f t="shared" si="5"/>
        <v>1330952</v>
      </c>
      <c r="P43" s="160"/>
    </row>
    <row r="44" spans="1:16">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f>MAX(SUMIFS('EIA_State Elec Profiles'!C:C,'EIA_State Elec Profiles'!A:A,$A44,'EIA_State Elec Profiles'!B:B,$M$1)-SUMIFS('EIA_State Elec Profiles'!C:C,'EIA_State Elec Profiles'!A:A,$A44,'EIA_State Elec Profiles'!B:B,$M$2),0)</f>
        <v>0</v>
      </c>
      <c r="N44" s="187">
        <f t="shared" si="6"/>
        <v>0</v>
      </c>
      <c r="O44" s="187">
        <f t="shared" si="5"/>
        <v>11884926</v>
      </c>
      <c r="P44" s="160"/>
    </row>
    <row r="45" spans="1:16">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f>MAX(SUMIFS('EIA_State Elec Profiles'!C:C,'EIA_State Elec Profiles'!A:A,$A45,'EIA_State Elec Profiles'!B:B,$M$1)-SUMIFS('EIA_State Elec Profiles'!C:C,'EIA_State Elec Profiles'!A:A,$A45,'EIA_State Elec Profiles'!B:B,$M$2),0)</f>
        <v>0</v>
      </c>
      <c r="N45" s="187">
        <f t="shared" si="6"/>
        <v>0</v>
      </c>
      <c r="O45" s="187">
        <f t="shared" si="5"/>
        <v>3529188</v>
      </c>
      <c r="P45" s="160"/>
    </row>
    <row r="46" spans="1:16">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f>MAX(SUMIFS('EIA_State Elec Profiles'!C:C,'EIA_State Elec Profiles'!A:A,$A46,'EIA_State Elec Profiles'!B:B,$M$1)-SUMIFS('EIA_State Elec Profiles'!C:C,'EIA_State Elec Profiles'!A:A,$A46,'EIA_State Elec Profiles'!B:B,$M$2),0)</f>
        <v>0</v>
      </c>
      <c r="N46" s="187">
        <f t="shared" si="6"/>
        <v>28450920</v>
      </c>
      <c r="O46" s="187">
        <f t="shared" si="5"/>
        <v>0</v>
      </c>
      <c r="P46" s="160"/>
    </row>
    <row r="47" spans="1:16">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f>MAX(SUMIFS('EIA_State Elec Profiles'!C:C,'EIA_State Elec Profiles'!A:A,$A47,'EIA_State Elec Profiles'!B:B,$M$1)-SUMIFS('EIA_State Elec Profiles'!C:C,'EIA_State Elec Profiles'!A:A,$A47,'EIA_State Elec Profiles'!B:B,$M$2),0)</f>
        <v>6537793</v>
      </c>
      <c r="N47" s="187">
        <f t="shared" si="6"/>
        <v>21903654</v>
      </c>
      <c r="O47" s="187">
        <f t="shared" si="5"/>
        <v>2550576</v>
      </c>
      <c r="P47" s="160"/>
    </row>
    <row r="48" spans="1:16">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f>MAX(SUMIFS('EIA_State Elec Profiles'!C:C,'EIA_State Elec Profiles'!A:A,$A48,'EIA_State Elec Profiles'!B:B,$M$1)-SUMIFS('EIA_State Elec Profiles'!C:C,'EIA_State Elec Profiles'!A:A,$A48,'EIA_State Elec Profiles'!B:B,$M$2),0)</f>
        <v>0</v>
      </c>
      <c r="N48" s="187">
        <f t="shared" si="6"/>
        <v>0</v>
      </c>
      <c r="O48" s="187">
        <f t="shared" si="5"/>
        <v>7515602</v>
      </c>
      <c r="P48" s="160"/>
    </row>
    <row r="49" spans="1:16">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f>MAX(SUMIFS('EIA_State Elec Profiles'!C:C,'EIA_State Elec Profiles'!A:A,$A49,'EIA_State Elec Profiles'!B:B,$M$1)-SUMIFS('EIA_State Elec Profiles'!C:C,'EIA_State Elec Profiles'!A:A,$A49,'EIA_State Elec Profiles'!B:B,$M$2),0)</f>
        <v>0</v>
      </c>
      <c r="N49" s="187">
        <f t="shared" si="6"/>
        <v>13906190</v>
      </c>
      <c r="O49" s="187">
        <f t="shared" si="5"/>
        <v>10304519</v>
      </c>
      <c r="P49" s="160"/>
    </row>
    <row r="50" spans="1:16">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f>MAX(SUMIFS('EIA_State Elec Profiles'!C:C,'EIA_State Elec Profiles'!A:A,$A50,'EIA_State Elec Profiles'!B:B,$M$1)-SUMIFS('EIA_State Elec Profiles'!C:C,'EIA_State Elec Profiles'!A:A,$A50,'EIA_State Elec Profiles'!B:B,$M$2),0)</f>
        <v>1438</v>
      </c>
      <c r="N50" s="187">
        <f t="shared" si="6"/>
        <v>41103597</v>
      </c>
      <c r="O50" s="187">
        <f t="shared" si="5"/>
        <v>0</v>
      </c>
      <c r="P50" s="160"/>
    </row>
    <row r="51" spans="1:16">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f>MAX(SUMIFS('EIA_State Elec Profiles'!C:C,'EIA_State Elec Profiles'!A:A,$A51,'EIA_State Elec Profiles'!B:B,$M$1)-SUMIFS('EIA_State Elec Profiles'!C:C,'EIA_State Elec Profiles'!A:A,$A51,'EIA_State Elec Profiles'!B:B,$M$2),0)</f>
        <v>1362012</v>
      </c>
      <c r="N51" s="187">
        <f t="shared" si="6"/>
        <v>6695724</v>
      </c>
      <c r="O51" s="187">
        <f t="shared" si="5"/>
        <v>22381079</v>
      </c>
      <c r="P51" s="160"/>
    </row>
    <row r="52" spans="1:16">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f>MAX(SUMIFS('EIA_State Elec Profiles'!C:C,'EIA_State Elec Profiles'!A:A,$A52,'EIA_State Elec Profiles'!B:B,$M$1)-SUMIFS('EIA_State Elec Profiles'!C:C,'EIA_State Elec Profiles'!A:A,$A52,'EIA_State Elec Profiles'!B:B,$M$2),0)</f>
        <v>489533</v>
      </c>
      <c r="N52" s="187">
        <f t="shared" si="6"/>
        <v>489533</v>
      </c>
      <c r="O52" s="187">
        <f t="shared" si="5"/>
        <v>30527357</v>
      </c>
      <c r="P52" s="160"/>
    </row>
    <row r="53" spans="1:16">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f>MAX(SUMIFS('EIA_State Elec Profiles'!C:C,'EIA_State Elec Profiles'!A:A,$A53,'EIA_State Elec Profiles'!B:B,$M$1)-SUMIFS('EIA_State Elec Profiles'!C:C,'EIA_State Elec Profiles'!A:A,$A53,'EIA_State Elec Profiles'!B:B,$M$2),0)</f>
        <v>52309</v>
      </c>
      <c r="N53" s="187">
        <f t="shared" si="6"/>
        <v>10552038</v>
      </c>
      <c r="O53" s="187">
        <f t="shared" si="5"/>
        <v>0</v>
      </c>
      <c r="P53" s="160"/>
    </row>
    <row r="54" spans="1:16">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f>MAX(SUMIFS('EIA_State Elec Profiles'!C:C,'EIA_State Elec Profiles'!A:A,$A54,'EIA_State Elec Profiles'!B:B,$M$1)-SUMIFS('EIA_State Elec Profiles'!C:C,'EIA_State Elec Profiles'!A:A,$A54,'EIA_State Elec Profiles'!B:B,$M$2),0)</f>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New Hampshire</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0</v>
      </c>
      <c r="C5" s="172">
        <f>SUMIFS(calcs!N:N,calcs!A:A,A2)</f>
        <v>0</v>
      </c>
      <c r="D5" s="174">
        <f>C5</f>
        <v>0</v>
      </c>
      <c r="E5" s="174">
        <f t="shared" ref="E5:AF5" si="0">D5</f>
        <v>0</v>
      </c>
      <c r="F5" s="174">
        <f t="shared" si="0"/>
        <v>0</v>
      </c>
      <c r="G5" s="174">
        <f t="shared" si="0"/>
        <v>0</v>
      </c>
      <c r="H5" s="174">
        <f t="shared" si="0"/>
        <v>0</v>
      </c>
      <c r="I5" s="174">
        <f t="shared" si="0"/>
        <v>0</v>
      </c>
      <c r="J5" s="174">
        <f t="shared" si="0"/>
        <v>0</v>
      </c>
      <c r="K5" s="174">
        <f t="shared" si="0"/>
        <v>0</v>
      </c>
      <c r="L5" s="174">
        <f t="shared" si="0"/>
        <v>0</v>
      </c>
      <c r="M5" s="174">
        <f t="shared" si="0"/>
        <v>0</v>
      </c>
      <c r="N5" s="174">
        <f t="shared" si="0"/>
        <v>0</v>
      </c>
      <c r="O5" s="174">
        <f t="shared" si="0"/>
        <v>0</v>
      </c>
      <c r="P5" s="174">
        <f t="shared" si="0"/>
        <v>0</v>
      </c>
      <c r="Q5" s="174">
        <f t="shared" si="0"/>
        <v>0</v>
      </c>
      <c r="R5" s="174">
        <f t="shared" si="0"/>
        <v>0</v>
      </c>
      <c r="S5" s="174">
        <f t="shared" si="0"/>
        <v>0</v>
      </c>
      <c r="T5" s="174">
        <f t="shared" si="0"/>
        <v>0</v>
      </c>
      <c r="U5" s="174">
        <f t="shared" si="0"/>
        <v>0</v>
      </c>
      <c r="V5" s="174">
        <f t="shared" si="0"/>
        <v>0</v>
      </c>
      <c r="W5" s="174">
        <f t="shared" si="0"/>
        <v>0</v>
      </c>
      <c r="X5" s="174">
        <f t="shared" si="0"/>
        <v>0</v>
      </c>
      <c r="Y5" s="174">
        <f t="shared" si="0"/>
        <v>0</v>
      </c>
      <c r="Z5" s="174">
        <f t="shared" si="0"/>
        <v>0</v>
      </c>
      <c r="AA5" s="174">
        <f t="shared" si="0"/>
        <v>0</v>
      </c>
      <c r="AB5" s="174">
        <f t="shared" si="0"/>
        <v>0</v>
      </c>
      <c r="AC5" s="174">
        <f t="shared" si="0"/>
        <v>0</v>
      </c>
      <c r="AD5" s="174">
        <f t="shared" si="0"/>
        <v>0</v>
      </c>
      <c r="AE5" s="174">
        <f t="shared" si="0"/>
        <v>0</v>
      </c>
      <c r="AF5" s="174">
        <f t="shared" si="0"/>
        <v>0</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1">SUM(E$5*SUMIFS(D$39:D$48,$B$39:$B$48,$A10),E$6*IF($B$2=TRUE,SUMIFS($B$147:$B$162,$A$147:$A$162,$A10),SUMIFS(F$125:F$140,$A$125:$A$140,$A10)))</f>
        <v>0</v>
      </c>
      <c r="F10">
        <f t="shared" si="1"/>
        <v>0</v>
      </c>
      <c r="G10">
        <f t="shared" si="1"/>
        <v>0</v>
      </c>
      <c r="H10">
        <f t="shared" si="1"/>
        <v>0</v>
      </c>
      <c r="I10">
        <f t="shared" si="1"/>
        <v>0</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347</v>
      </c>
      <c r="B11">
        <f t="shared" ref="B11:B33" si="3">D11</f>
        <v>0</v>
      </c>
      <c r="C11">
        <f t="shared" ref="C11:C33" si="4">D11</f>
        <v>0</v>
      </c>
      <c r="D11" s="170">
        <f t="shared" ref="D11:D33" si="5">SUM(D$5*SUMIFS(C$39:C$48,$B$39:$B$48,$A11),D$6*IF($B$2=TRUE,SUMIFS($B$147:$B$162,$A$147:$A$162,$A11),SUMIFS(E$125:E$140,$A$125:$A$140,$A11)))</f>
        <v>0</v>
      </c>
      <c r="E11">
        <f t="shared" ref="E11:N11" si="6">SUM(E$5*SUMIFS(D$39:D$48,$B$39:$B$48,$A11),E$6*IF($B$2=TRUE,SUMIFS($B$147:$B$162,$A$147:$A$162,$A11),SUMIFS(F$125:F$140,$A$125:$A$140,$A11)))</f>
        <v>0</v>
      </c>
      <c r="F11">
        <f t="shared" si="6"/>
        <v>0</v>
      </c>
      <c r="G11">
        <f t="shared" si="6"/>
        <v>0</v>
      </c>
      <c r="H11">
        <f t="shared" si="6"/>
        <v>0</v>
      </c>
      <c r="I11">
        <f t="shared" si="6"/>
        <v>0</v>
      </c>
      <c r="J11">
        <f t="shared" si="6"/>
        <v>0</v>
      </c>
      <c r="K11">
        <f t="shared" si="6"/>
        <v>0</v>
      </c>
      <c r="L11">
        <f t="shared" si="6"/>
        <v>0</v>
      </c>
      <c r="M11">
        <f t="shared" si="6"/>
        <v>0</v>
      </c>
      <c r="N11">
        <f t="shared" si="6"/>
        <v>0</v>
      </c>
      <c r="O11">
        <f t="shared" ref="O11:AF11" si="7">SUM(O$5*SUMIFS(N$39:N$48,$B$39:$B$48,$A11),O$6*IF($B$2=TRUE,SUMIFS($B$147:$B$162,$A$147:$A$162,$A11),SUMIFS(P$125:P$140,$A$125:$A$140,$A11)))</f>
        <v>0</v>
      </c>
      <c r="P11">
        <f t="shared" si="7"/>
        <v>0</v>
      </c>
      <c r="Q11">
        <f t="shared" si="7"/>
        <v>0</v>
      </c>
      <c r="R11">
        <f t="shared" si="7"/>
        <v>0</v>
      </c>
      <c r="S11">
        <f t="shared" si="7"/>
        <v>0</v>
      </c>
      <c r="T11">
        <f t="shared" si="7"/>
        <v>0</v>
      </c>
      <c r="U11">
        <f t="shared" si="7"/>
        <v>0</v>
      </c>
      <c r="V11">
        <f t="shared" si="7"/>
        <v>0</v>
      </c>
      <c r="W11">
        <f t="shared" si="7"/>
        <v>0</v>
      </c>
      <c r="X11">
        <f t="shared" si="7"/>
        <v>0</v>
      </c>
      <c r="Y11">
        <f t="shared" si="7"/>
        <v>0</v>
      </c>
      <c r="Z11">
        <f t="shared" si="7"/>
        <v>0</v>
      </c>
      <c r="AA11">
        <f t="shared" si="7"/>
        <v>0</v>
      </c>
      <c r="AB11">
        <f t="shared" si="7"/>
        <v>0</v>
      </c>
      <c r="AC11">
        <f t="shared" si="7"/>
        <v>0</v>
      </c>
      <c r="AD11">
        <f t="shared" si="7"/>
        <v>0</v>
      </c>
      <c r="AE11">
        <f t="shared" si="7"/>
        <v>0</v>
      </c>
      <c r="AF11">
        <f t="shared" si="7"/>
        <v>0</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0</v>
      </c>
      <c r="C13">
        <f t="shared" si="4"/>
        <v>0</v>
      </c>
      <c r="D13" s="170">
        <f t="shared" si="5"/>
        <v>0</v>
      </c>
      <c r="E13">
        <f t="shared" ref="E13:N13" si="10">SUM(E$5*SUMIFS(D$39:D$48,$B$39:$B$48,$A13),E$6*IF($B$2=TRUE,SUMIFS($B$147:$B$162,$A$147:$A$162,$A13),SUMIFS(F$125:F$140,$A$125:$A$140,$A13)))</f>
        <v>0</v>
      </c>
      <c r="F13">
        <f t="shared" si="10"/>
        <v>0</v>
      </c>
      <c r="G13">
        <f t="shared" si="10"/>
        <v>0</v>
      </c>
      <c r="H13">
        <f t="shared" si="10"/>
        <v>0</v>
      </c>
      <c r="I13">
        <f t="shared" si="10"/>
        <v>0</v>
      </c>
      <c r="J13">
        <f t="shared" si="10"/>
        <v>0</v>
      </c>
      <c r="K13">
        <f t="shared" si="10"/>
        <v>0</v>
      </c>
      <c r="L13">
        <f t="shared" si="10"/>
        <v>0</v>
      </c>
      <c r="M13">
        <f t="shared" si="10"/>
        <v>0</v>
      </c>
      <c r="N13">
        <f t="shared" si="10"/>
        <v>0</v>
      </c>
      <c r="O13">
        <f t="shared" ref="O13:AF13" si="11">SUM(O$5*SUMIFS(N$39:N$48,$B$39:$B$48,$A13),O$6*IF($B$2=TRUE,SUMIFS($B$147:$B$162,$A$147:$A$162,$A13),SUMIFS(P$125:P$140,$A$125:$A$140,$A13)))</f>
        <v>0</v>
      </c>
      <c r="P13">
        <f t="shared" si="11"/>
        <v>0</v>
      </c>
      <c r="Q13">
        <f t="shared" si="11"/>
        <v>0</v>
      </c>
      <c r="R13">
        <f t="shared" si="11"/>
        <v>0</v>
      </c>
      <c r="S13">
        <f t="shared" si="11"/>
        <v>0</v>
      </c>
      <c r="T13">
        <f t="shared" si="11"/>
        <v>0</v>
      </c>
      <c r="U13">
        <f t="shared" si="11"/>
        <v>0</v>
      </c>
      <c r="V13">
        <f t="shared" si="11"/>
        <v>0</v>
      </c>
      <c r="W13">
        <f t="shared" si="11"/>
        <v>0</v>
      </c>
      <c r="X13">
        <f t="shared" si="11"/>
        <v>0</v>
      </c>
      <c r="Y13">
        <f t="shared" si="11"/>
        <v>0</v>
      </c>
      <c r="Z13">
        <f t="shared" si="11"/>
        <v>0</v>
      </c>
      <c r="AA13">
        <f t="shared" si="11"/>
        <v>0</v>
      </c>
      <c r="AB13">
        <f t="shared" si="11"/>
        <v>0</v>
      </c>
      <c r="AC13">
        <f t="shared" si="11"/>
        <v>0</v>
      </c>
      <c r="AD13">
        <f t="shared" si="11"/>
        <v>0</v>
      </c>
      <c r="AE13">
        <f t="shared" si="11"/>
        <v>0</v>
      </c>
      <c r="AF13">
        <f t="shared" si="11"/>
        <v>0</v>
      </c>
    </row>
    <row r="14" spans="1:32">
      <c r="A14" s="100" t="s">
        <v>101</v>
      </c>
      <c r="B14">
        <f t="shared" si="3"/>
        <v>0</v>
      </c>
      <c r="C14">
        <f t="shared" si="4"/>
        <v>0</v>
      </c>
      <c r="D14" s="170">
        <f t="shared" si="5"/>
        <v>0</v>
      </c>
      <c r="E14">
        <f t="shared" ref="E14:N14" si="12">SUM(E$5*SUMIFS(D$39:D$48,$B$39:$B$48,$A14),E$6*IF($B$2=TRUE,SUMIFS($B$147:$B$162,$A$147:$A$162,$A14),SUMIFS(F$125:F$140,$A$125:$A$140,$A14)))</f>
        <v>0</v>
      </c>
      <c r="F14">
        <f t="shared" si="12"/>
        <v>0</v>
      </c>
      <c r="G14">
        <f t="shared" si="12"/>
        <v>0</v>
      </c>
      <c r="H14">
        <f t="shared" si="12"/>
        <v>0</v>
      </c>
      <c r="I14">
        <f t="shared" si="12"/>
        <v>0</v>
      </c>
      <c r="J14">
        <f t="shared" si="12"/>
        <v>0</v>
      </c>
      <c r="K14">
        <f t="shared" si="12"/>
        <v>0</v>
      </c>
      <c r="L14">
        <f t="shared" si="12"/>
        <v>0</v>
      </c>
      <c r="M14">
        <f t="shared" si="12"/>
        <v>0</v>
      </c>
      <c r="N14">
        <f t="shared" si="12"/>
        <v>0</v>
      </c>
      <c r="O14">
        <f t="shared" ref="O14:AF14" si="13">SUM(O$5*SUMIFS(N$39:N$48,$B$39:$B$48,$A14),O$6*IF($B$2=TRUE,SUMIFS($B$147:$B$162,$A$147:$A$162,$A14),SUMIFS(P$125:P$140,$A$125:$A$140,$A14)))</f>
        <v>0</v>
      </c>
      <c r="P14">
        <f t="shared" si="13"/>
        <v>0</v>
      </c>
      <c r="Q14">
        <f t="shared" si="13"/>
        <v>0</v>
      </c>
      <c r="R14">
        <f t="shared" si="13"/>
        <v>0</v>
      </c>
      <c r="S14">
        <f t="shared" si="13"/>
        <v>0</v>
      </c>
      <c r="T14">
        <f t="shared" si="13"/>
        <v>0</v>
      </c>
      <c r="U14">
        <f t="shared" si="13"/>
        <v>0</v>
      </c>
      <c r="V14">
        <f t="shared" si="13"/>
        <v>0</v>
      </c>
      <c r="W14">
        <f t="shared" si="13"/>
        <v>0</v>
      </c>
      <c r="X14">
        <f t="shared" si="13"/>
        <v>0</v>
      </c>
      <c r="Y14">
        <f t="shared" si="13"/>
        <v>0</v>
      </c>
      <c r="Z14">
        <f t="shared" si="13"/>
        <v>0</v>
      </c>
      <c r="AA14">
        <f t="shared" si="13"/>
        <v>0</v>
      </c>
      <c r="AB14">
        <f t="shared" si="13"/>
        <v>0</v>
      </c>
      <c r="AC14">
        <f t="shared" si="13"/>
        <v>0</v>
      </c>
      <c r="AD14">
        <f t="shared" si="13"/>
        <v>0</v>
      </c>
      <c r="AE14">
        <f t="shared" si="13"/>
        <v>0</v>
      </c>
      <c r="AF14">
        <f t="shared" si="13"/>
        <v>0</v>
      </c>
    </row>
    <row r="15" spans="1:32">
      <c r="A15" s="100" t="s">
        <v>100</v>
      </c>
      <c r="B15">
        <f t="shared" si="3"/>
        <v>0</v>
      </c>
      <c r="C15">
        <f t="shared" si="4"/>
        <v>0</v>
      </c>
      <c r="D15" s="170">
        <f t="shared" si="5"/>
        <v>0</v>
      </c>
      <c r="E15">
        <f t="shared" ref="E15:N15" si="14">SUM(E$5*SUMIFS(D$39:D$48,$B$39:$B$48,$A15),E$6*IF($B$2=TRUE,SUMIFS($B$147:$B$162,$A$147:$A$162,$A15),SUMIFS(F$125:F$140,$A$125:$A$140,$A15)))</f>
        <v>0</v>
      </c>
      <c r="F15">
        <f t="shared" si="14"/>
        <v>0</v>
      </c>
      <c r="G15">
        <f t="shared" si="14"/>
        <v>0</v>
      </c>
      <c r="H15">
        <f t="shared" si="14"/>
        <v>0</v>
      </c>
      <c r="I15">
        <f t="shared" si="14"/>
        <v>0</v>
      </c>
      <c r="J15">
        <f t="shared" si="14"/>
        <v>0</v>
      </c>
      <c r="K15">
        <f t="shared" si="14"/>
        <v>0</v>
      </c>
      <c r="L15">
        <f t="shared" si="14"/>
        <v>0</v>
      </c>
      <c r="M15">
        <f t="shared" si="14"/>
        <v>0</v>
      </c>
      <c r="N15">
        <f t="shared" si="14"/>
        <v>0</v>
      </c>
      <c r="O15">
        <f t="shared" ref="O15:AF15" si="15">SUM(O$5*SUMIFS(N$39:N$48,$B$39:$B$48,$A15),O$6*IF($B$2=TRUE,SUMIFS($B$147:$B$162,$A$147:$A$162,$A15),SUMIFS(P$125:P$140,$A$125:$A$140,$A15)))</f>
        <v>0</v>
      </c>
      <c r="P15">
        <f t="shared" si="15"/>
        <v>0</v>
      </c>
      <c r="Q15">
        <f t="shared" si="15"/>
        <v>0</v>
      </c>
      <c r="R15">
        <f t="shared" si="15"/>
        <v>0</v>
      </c>
      <c r="S15">
        <f t="shared" si="15"/>
        <v>0</v>
      </c>
      <c r="T15">
        <f t="shared" si="15"/>
        <v>0</v>
      </c>
      <c r="U15">
        <f t="shared" si="15"/>
        <v>0</v>
      </c>
      <c r="V15">
        <f t="shared" si="15"/>
        <v>0</v>
      </c>
      <c r="W15">
        <f t="shared" si="15"/>
        <v>0</v>
      </c>
      <c r="X15">
        <f t="shared" si="15"/>
        <v>0</v>
      </c>
      <c r="Y15">
        <f t="shared" si="15"/>
        <v>0</v>
      </c>
      <c r="Z15">
        <f t="shared" si="15"/>
        <v>0</v>
      </c>
      <c r="AA15">
        <f t="shared" si="15"/>
        <v>0</v>
      </c>
      <c r="AB15">
        <f t="shared" si="15"/>
        <v>0</v>
      </c>
      <c r="AC15">
        <f t="shared" si="15"/>
        <v>0</v>
      </c>
      <c r="AD15">
        <f t="shared" si="15"/>
        <v>0</v>
      </c>
      <c r="AE15">
        <f t="shared" si="15"/>
        <v>0</v>
      </c>
      <c r="AF15">
        <f t="shared" si="15"/>
        <v>0</v>
      </c>
    </row>
    <row r="16" spans="1:32">
      <c r="A16" s="100" t="s">
        <v>102</v>
      </c>
      <c r="B16">
        <f t="shared" si="3"/>
        <v>0</v>
      </c>
      <c r="C16">
        <f t="shared" si="4"/>
        <v>0</v>
      </c>
      <c r="D16" s="170">
        <f t="shared" si="5"/>
        <v>0</v>
      </c>
      <c r="E16">
        <f t="shared" ref="E16:N16" si="16">SUM(E$5*SUMIFS(D$39:D$48,$B$39:$B$48,$A16),E$6*IF($B$2=TRUE,SUMIFS($B$147:$B$162,$A$147:$A$162,$A16),SUMIFS(F$125:F$140,$A$125:$A$140,$A16)))</f>
        <v>0</v>
      </c>
      <c r="F16">
        <f t="shared" si="16"/>
        <v>0</v>
      </c>
      <c r="G16">
        <f t="shared" si="16"/>
        <v>0</v>
      </c>
      <c r="H16">
        <f t="shared" si="16"/>
        <v>0</v>
      </c>
      <c r="I16">
        <f t="shared" si="16"/>
        <v>0</v>
      </c>
      <c r="J16">
        <f t="shared" si="16"/>
        <v>0</v>
      </c>
      <c r="K16">
        <f t="shared" si="16"/>
        <v>0</v>
      </c>
      <c r="L16">
        <f t="shared" si="16"/>
        <v>0</v>
      </c>
      <c r="M16">
        <f t="shared" si="16"/>
        <v>0</v>
      </c>
      <c r="N16">
        <f t="shared" si="16"/>
        <v>0</v>
      </c>
      <c r="O16">
        <f t="shared" ref="O16:AF16" si="17">SUM(O$5*SUMIFS(N$39:N$48,$B$39:$B$48,$A16),O$6*IF($B$2=TRUE,SUMIFS($B$147:$B$162,$A$147:$A$162,$A16),SUMIFS(P$125:P$140,$A$125:$A$140,$A16)))</f>
        <v>0</v>
      </c>
      <c r="P16">
        <f t="shared" si="17"/>
        <v>0</v>
      </c>
      <c r="Q16">
        <f t="shared" si="17"/>
        <v>0</v>
      </c>
      <c r="R16">
        <f t="shared" si="17"/>
        <v>0</v>
      </c>
      <c r="S16">
        <f t="shared" si="17"/>
        <v>0</v>
      </c>
      <c r="T16">
        <f t="shared" si="17"/>
        <v>0</v>
      </c>
      <c r="U16">
        <f t="shared" si="17"/>
        <v>0</v>
      </c>
      <c r="V16">
        <f t="shared" si="17"/>
        <v>0</v>
      </c>
      <c r="W16">
        <f t="shared" si="17"/>
        <v>0</v>
      </c>
      <c r="X16">
        <f t="shared" si="17"/>
        <v>0</v>
      </c>
      <c r="Y16">
        <f t="shared" si="17"/>
        <v>0</v>
      </c>
      <c r="Z16">
        <f t="shared" si="17"/>
        <v>0</v>
      </c>
      <c r="AA16">
        <f t="shared" si="17"/>
        <v>0</v>
      </c>
      <c r="AB16">
        <f t="shared" si="17"/>
        <v>0</v>
      </c>
      <c r="AC16">
        <f t="shared" si="17"/>
        <v>0</v>
      </c>
      <c r="AD16">
        <f t="shared" si="17"/>
        <v>0</v>
      </c>
      <c r="AE16">
        <f t="shared" si="17"/>
        <v>0</v>
      </c>
      <c r="AF16">
        <f t="shared" si="17"/>
        <v>0</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0</v>
      </c>
      <c r="C18">
        <f t="shared" si="4"/>
        <v>0</v>
      </c>
      <c r="D18" s="170">
        <f t="shared" si="5"/>
        <v>0</v>
      </c>
      <c r="E18">
        <f t="shared" ref="E18:N18" si="20">SUM(E$5*SUMIFS(D$39:D$48,$B$39:$B$48,$A18),E$6*IF($B$2=TRUE,SUMIFS($B$147:$B$162,$A$147:$A$162,$A18),SUMIFS(F$125:F$140,$A$125:$A$140,$A18)))</f>
        <v>0</v>
      </c>
      <c r="F18">
        <f t="shared" si="20"/>
        <v>0</v>
      </c>
      <c r="G18">
        <f t="shared" si="20"/>
        <v>0</v>
      </c>
      <c r="H18">
        <f t="shared" si="20"/>
        <v>0</v>
      </c>
      <c r="I18">
        <f t="shared" si="20"/>
        <v>0</v>
      </c>
      <c r="J18">
        <f t="shared" si="20"/>
        <v>0</v>
      </c>
      <c r="K18">
        <f t="shared" si="20"/>
        <v>0</v>
      </c>
      <c r="L18">
        <f t="shared" si="20"/>
        <v>0</v>
      </c>
      <c r="M18">
        <f t="shared" si="20"/>
        <v>0</v>
      </c>
      <c r="N18">
        <f t="shared" si="20"/>
        <v>0</v>
      </c>
      <c r="O18">
        <f t="shared" ref="O18:AF18" si="21">SUM(O$5*SUMIFS(N$39:N$48,$B$39:$B$48,$A18),O$6*IF($B$2=TRUE,SUMIFS($B$147:$B$162,$A$147:$A$162,$A18),SUMIFS(P$125:P$140,$A$125:$A$140,$A18)))</f>
        <v>0</v>
      </c>
      <c r="P18">
        <f t="shared" si="21"/>
        <v>0</v>
      </c>
      <c r="Q18">
        <f t="shared" si="21"/>
        <v>0</v>
      </c>
      <c r="R18">
        <f t="shared" si="21"/>
        <v>0</v>
      </c>
      <c r="S18">
        <f t="shared" si="21"/>
        <v>0</v>
      </c>
      <c r="T18">
        <f t="shared" si="21"/>
        <v>0</v>
      </c>
      <c r="U18">
        <f t="shared" si="21"/>
        <v>0</v>
      </c>
      <c r="V18">
        <f t="shared" si="21"/>
        <v>0</v>
      </c>
      <c r="W18">
        <f t="shared" si="21"/>
        <v>0</v>
      </c>
      <c r="X18">
        <f t="shared" si="21"/>
        <v>0</v>
      </c>
      <c r="Y18">
        <f t="shared" si="21"/>
        <v>0</v>
      </c>
      <c r="Z18">
        <f t="shared" si="21"/>
        <v>0</v>
      </c>
      <c r="AA18">
        <f t="shared" si="21"/>
        <v>0</v>
      </c>
      <c r="AB18">
        <f t="shared" si="21"/>
        <v>0</v>
      </c>
      <c r="AC18">
        <f t="shared" si="21"/>
        <v>0</v>
      </c>
      <c r="AD18">
        <f t="shared" si="21"/>
        <v>0</v>
      </c>
      <c r="AE18">
        <f t="shared" si="21"/>
        <v>0</v>
      </c>
      <c r="AF18">
        <f t="shared" si="21"/>
        <v>0</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0</v>
      </c>
      <c r="C20">
        <f t="shared" si="4"/>
        <v>0</v>
      </c>
      <c r="D20" s="170">
        <f t="shared" si="5"/>
        <v>0</v>
      </c>
      <c r="E20">
        <f t="shared" ref="E20:N20" si="24">SUM(E$5*SUMIFS(D$39:D$48,$B$39:$B$48,$A20),E$6*IF($B$2=TRUE,SUMIFS($B$147:$B$162,$A$147:$A$162,$A20),SUMIFS(F$125:F$140,$A$125:$A$140,$A20)))</f>
        <v>0</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2.9550388360653143E-2</v>
      </c>
      <c r="D39">
        <f>SUMPRODUCT(P$57:P$106,$B$57:$B$106)</f>
        <v>3.9189830002725884E-2</v>
      </c>
      <c r="E39">
        <f>SUMPRODUCT(AB$57:AB$106,$B$57:$B$106)</f>
        <v>3.8074929829364987E-2</v>
      </c>
      <c r="F39">
        <f>SUMPRODUCT(AN$57:AN$106,$B$57:$B$106)</f>
        <v>3.6811781593749995E-2</v>
      </c>
      <c r="G39">
        <f>SUMPRODUCT(AZ$57:AZ$106,$B$57:$B$106)</f>
        <v>3.2524689035683556E-2</v>
      </c>
      <c r="H39">
        <f>SUMPRODUCT(BL$57:BL$106,$B$57:$B$106)</f>
        <v>2.6356579661558802E-2</v>
      </c>
      <c r="I39">
        <f>SUMPRODUCT(BX$57:BX$106,$B$57:$B$106)</f>
        <v>2.6464101874977847E-2</v>
      </c>
      <c r="J39">
        <f>SUMPRODUCT(CJ$57:CJ$106,$B$57:$B$106)</f>
        <v>2.6438401166082343E-2</v>
      </c>
      <c r="K39">
        <f>SUMPRODUCT(CV$57:CV$106,$B$57:$B$106)</f>
        <v>2.5073050237133129E-2</v>
      </c>
      <c r="L39" s="156">
        <f>K39</f>
        <v>2.5073050237133129E-2</v>
      </c>
      <c r="M39" s="156">
        <f t="shared" ref="M39:AE50" si="53">L39</f>
        <v>2.5073050237133129E-2</v>
      </c>
      <c r="N39" s="156">
        <f t="shared" si="53"/>
        <v>2.5073050237133129E-2</v>
      </c>
      <c r="O39" s="156">
        <f t="shared" si="53"/>
        <v>2.5073050237133129E-2</v>
      </c>
      <c r="P39" s="156">
        <f t="shared" si="53"/>
        <v>2.5073050237133129E-2</v>
      </c>
      <c r="Q39" s="156">
        <f t="shared" si="53"/>
        <v>2.5073050237133129E-2</v>
      </c>
      <c r="R39" s="156">
        <f t="shared" si="53"/>
        <v>2.5073050237133129E-2</v>
      </c>
      <c r="S39" s="156">
        <f t="shared" si="53"/>
        <v>2.5073050237133129E-2</v>
      </c>
      <c r="T39" s="156">
        <f t="shared" si="53"/>
        <v>2.5073050237133129E-2</v>
      </c>
      <c r="U39" s="156">
        <f t="shared" si="53"/>
        <v>2.5073050237133129E-2</v>
      </c>
      <c r="V39" s="156">
        <f t="shared" si="53"/>
        <v>2.5073050237133129E-2</v>
      </c>
      <c r="W39" s="156">
        <f t="shared" si="53"/>
        <v>2.5073050237133129E-2</v>
      </c>
      <c r="X39" s="156">
        <f t="shared" si="53"/>
        <v>2.5073050237133129E-2</v>
      </c>
      <c r="Y39" s="156">
        <f t="shared" si="53"/>
        <v>2.5073050237133129E-2</v>
      </c>
      <c r="Z39" s="156">
        <f t="shared" si="53"/>
        <v>2.5073050237133129E-2</v>
      </c>
      <c r="AA39" s="156">
        <f t="shared" si="53"/>
        <v>2.5073050237133129E-2</v>
      </c>
      <c r="AB39" s="156">
        <f t="shared" si="53"/>
        <v>2.5073050237133129E-2</v>
      </c>
      <c r="AC39" s="156">
        <f t="shared" si="53"/>
        <v>2.5073050237133129E-2</v>
      </c>
      <c r="AD39" s="156">
        <f t="shared" si="53"/>
        <v>2.5073050237133129E-2</v>
      </c>
      <c r="AE39" s="156">
        <f t="shared" si="53"/>
        <v>2.5073050237133129E-2</v>
      </c>
    </row>
    <row r="40" spans="1:32">
      <c r="B40" s="2" t="s">
        <v>98</v>
      </c>
      <c r="C40">
        <f>SUMPRODUCT(E57:E106,$B$57:$B$106)</f>
        <v>0</v>
      </c>
      <c r="D40">
        <f>SUMPRODUCT(Q$57:Q$106,$B$57:$B$106)</f>
        <v>0</v>
      </c>
      <c r="E40">
        <f>SUMPRODUCT(AC$57:AC$106,$B$57:$B$106)</f>
        <v>0</v>
      </c>
      <c r="F40">
        <f>SUMPRODUCT(AO$57:AO$106,$B$57:$B$106)</f>
        <v>1.3848028040550709E-3</v>
      </c>
      <c r="G40">
        <f>SUMPRODUCT(BA$57:BA$106,$B$57:$B$106)</f>
        <v>2.3269545814269474E-3</v>
      </c>
      <c r="H40">
        <f>SUMPRODUCT(BM$57:BM$106,$B$57:$B$106)</f>
        <v>3.1122668116885929E-3</v>
      </c>
      <c r="I40">
        <f>SUMPRODUCT(BY$57:BY$106,$B$57:$B$106)</f>
        <v>0</v>
      </c>
      <c r="J40">
        <f>SUMPRODUCT(CK$57:CK$106,$B$57:$B$106)</f>
        <v>0</v>
      </c>
      <c r="K40">
        <f>SUMPRODUCT(CW$57:CW$106,$B$57:$B$106)</f>
        <v>0</v>
      </c>
      <c r="L40" s="156">
        <f t="shared" ref="L40:AA50" si="54">K40</f>
        <v>0</v>
      </c>
      <c r="M40" s="156">
        <f t="shared" si="54"/>
        <v>0</v>
      </c>
      <c r="N40" s="156">
        <f t="shared" si="54"/>
        <v>0</v>
      </c>
      <c r="O40" s="156">
        <f t="shared" si="54"/>
        <v>0</v>
      </c>
      <c r="P40" s="156">
        <f t="shared" si="54"/>
        <v>0</v>
      </c>
      <c r="Q40" s="156">
        <f t="shared" si="54"/>
        <v>0</v>
      </c>
      <c r="R40" s="156">
        <f t="shared" si="54"/>
        <v>0</v>
      </c>
      <c r="S40" s="156">
        <f t="shared" si="54"/>
        <v>0</v>
      </c>
      <c r="T40" s="156">
        <f t="shared" si="54"/>
        <v>0</v>
      </c>
      <c r="U40" s="156">
        <f t="shared" si="54"/>
        <v>0</v>
      </c>
      <c r="V40" s="156">
        <f t="shared" si="54"/>
        <v>0</v>
      </c>
      <c r="W40" s="156">
        <f t="shared" si="54"/>
        <v>0</v>
      </c>
      <c r="X40" s="156">
        <f t="shared" si="54"/>
        <v>0</v>
      </c>
      <c r="Y40" s="156">
        <f t="shared" si="54"/>
        <v>0</v>
      </c>
      <c r="Z40" s="156">
        <f t="shared" si="54"/>
        <v>0</v>
      </c>
      <c r="AA40" s="156">
        <f t="shared" si="54"/>
        <v>0</v>
      </c>
      <c r="AB40" s="156">
        <f t="shared" si="53"/>
        <v>0</v>
      </c>
      <c r="AC40" s="156">
        <f t="shared" si="53"/>
        <v>0</v>
      </c>
      <c r="AD40" s="156">
        <f t="shared" si="53"/>
        <v>0</v>
      </c>
      <c r="AE40" s="156">
        <f t="shared" si="53"/>
        <v>0</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0.39396549395631603</v>
      </c>
      <c r="D42">
        <f>SUMPRODUCT(S$57:S$106,$B$57:$B$106)</f>
        <v>0.21997852456360933</v>
      </c>
      <c r="E42">
        <f>SUMPRODUCT(AE$57:AE$106,$B$57:$B$106)</f>
        <v>0.22731215138948613</v>
      </c>
      <c r="F42">
        <f>SUMPRODUCT(AQ$57:AQ$106,$B$57:$B$106)</f>
        <v>0.21921813510948909</v>
      </c>
      <c r="G42">
        <f>SUMPRODUCT(BC$57:BC$106,$B$57:$B$106)</f>
        <v>0.19257326707241884</v>
      </c>
      <c r="H42">
        <f>SUMPRODUCT(BO$57:BO$106,$B$57:$B$106)</f>
        <v>0.1775619044236228</v>
      </c>
      <c r="I42">
        <f>SUMPRODUCT(CA$57:CA$106,$B$57:$B$106)</f>
        <v>0.17361531548887119</v>
      </c>
      <c r="J42">
        <f>SUMPRODUCT(CM$57:CM$106,$B$57:$B$106)</f>
        <v>0.16792908820366492</v>
      </c>
      <c r="K42">
        <f>SUMPRODUCT(CY$57:CY$106,$B$57:$B$106)</f>
        <v>0.15908425790067005</v>
      </c>
      <c r="L42" s="156">
        <f t="shared" si="54"/>
        <v>0.15908425790067005</v>
      </c>
      <c r="M42" s="156">
        <f t="shared" si="53"/>
        <v>0.15908425790067005</v>
      </c>
      <c r="N42" s="156">
        <f t="shared" si="53"/>
        <v>0.15908425790067005</v>
      </c>
      <c r="O42" s="156">
        <f t="shared" si="53"/>
        <v>0.15908425790067005</v>
      </c>
      <c r="P42" s="156">
        <f t="shared" si="53"/>
        <v>0.15908425790067005</v>
      </c>
      <c r="Q42" s="156">
        <f t="shared" si="53"/>
        <v>0.15908425790067005</v>
      </c>
      <c r="R42" s="156">
        <f t="shared" si="53"/>
        <v>0.15908425790067005</v>
      </c>
      <c r="S42" s="156">
        <f t="shared" si="53"/>
        <v>0.15908425790067005</v>
      </c>
      <c r="T42" s="156">
        <f t="shared" si="53"/>
        <v>0.15908425790067005</v>
      </c>
      <c r="U42" s="156">
        <f t="shared" si="53"/>
        <v>0.15908425790067005</v>
      </c>
      <c r="V42" s="156">
        <f t="shared" si="53"/>
        <v>0.15908425790067005</v>
      </c>
      <c r="W42" s="156">
        <f t="shared" si="53"/>
        <v>0.15908425790067005</v>
      </c>
      <c r="X42" s="156">
        <f t="shared" si="53"/>
        <v>0.15908425790067005</v>
      </c>
      <c r="Y42" s="156">
        <f t="shared" si="53"/>
        <v>0.15908425790067005</v>
      </c>
      <c r="Z42" s="156">
        <f t="shared" si="53"/>
        <v>0.15908425790067005</v>
      </c>
      <c r="AA42" s="156">
        <f t="shared" si="53"/>
        <v>0.15908425790067005</v>
      </c>
      <c r="AB42" s="156">
        <f t="shared" si="53"/>
        <v>0.15908425790067005</v>
      </c>
      <c r="AC42" s="156">
        <f t="shared" si="53"/>
        <v>0.15908425790067005</v>
      </c>
      <c r="AD42" s="156">
        <f t="shared" si="53"/>
        <v>0.15908425790067005</v>
      </c>
      <c r="AE42" s="156">
        <f t="shared" si="53"/>
        <v>0.15908425790067005</v>
      </c>
    </row>
    <row r="43" spans="1:32">
      <c r="B43" s="2" t="s">
        <v>347</v>
      </c>
      <c r="C43">
        <f>SUMPRODUCT(H57:H106,$B$57:$B$106)</f>
        <v>0.3722736620244424</v>
      </c>
      <c r="D43">
        <f>SUMPRODUCT(T$57:T$106,$B$57:$B$106)</f>
        <v>0.28347367078882779</v>
      </c>
      <c r="E43">
        <f>SUMPRODUCT(AF$57:AF$106,$B$57:$B$106)</f>
        <v>0.26806912612865252</v>
      </c>
      <c r="F43">
        <f>SUMPRODUCT(AR$57:AR$106,$B$57:$B$106)</f>
        <v>0.26613539114890022</v>
      </c>
      <c r="G43">
        <f>SUMPRODUCT(BD$57:BD$106,$B$57:$B$106)</f>
        <v>0.23017748884252695</v>
      </c>
      <c r="H43">
        <f>SUMPRODUCT(BP$57:BP$106,$B$57:$B$106)</f>
        <v>0.18773180532926817</v>
      </c>
      <c r="I43">
        <f>SUMPRODUCT(CB$57:CB$106,$B$57:$B$106)</f>
        <v>0.15300572314201841</v>
      </c>
      <c r="J43">
        <f>SUMPRODUCT(CN$57:CN$106,$B$57:$B$106)</f>
        <v>0.14044197267668537</v>
      </c>
      <c r="K43">
        <f>SUMPRODUCT(CZ$57:CZ$106,$B$57:$B$106)</f>
        <v>9.2907867998273025E-2</v>
      </c>
      <c r="L43" s="156">
        <f t="shared" si="54"/>
        <v>9.2907867998273025E-2</v>
      </c>
      <c r="M43" s="156">
        <f t="shared" si="53"/>
        <v>9.2907867998273025E-2</v>
      </c>
      <c r="N43" s="156">
        <f t="shared" si="53"/>
        <v>9.2907867998273025E-2</v>
      </c>
      <c r="O43" s="156">
        <f t="shared" si="53"/>
        <v>9.2907867998273025E-2</v>
      </c>
      <c r="P43" s="156">
        <f t="shared" si="53"/>
        <v>9.2907867998273025E-2</v>
      </c>
      <c r="Q43" s="156">
        <f t="shared" si="53"/>
        <v>9.2907867998273025E-2</v>
      </c>
      <c r="R43" s="156">
        <f t="shared" si="53"/>
        <v>9.2907867998273025E-2</v>
      </c>
      <c r="S43" s="156">
        <f t="shared" si="53"/>
        <v>9.2907867998273025E-2</v>
      </c>
      <c r="T43" s="156">
        <f t="shared" si="53"/>
        <v>9.2907867998273025E-2</v>
      </c>
      <c r="U43" s="156">
        <f t="shared" si="53"/>
        <v>9.2907867998273025E-2</v>
      </c>
      <c r="V43" s="156">
        <f t="shared" si="53"/>
        <v>9.2907867998273025E-2</v>
      </c>
      <c r="W43" s="156">
        <f t="shared" si="53"/>
        <v>9.2907867998273025E-2</v>
      </c>
      <c r="X43" s="156">
        <f t="shared" si="53"/>
        <v>9.2907867998273025E-2</v>
      </c>
      <c r="Y43" s="156">
        <f t="shared" si="53"/>
        <v>9.2907867998273025E-2</v>
      </c>
      <c r="Z43" s="156">
        <f t="shared" si="53"/>
        <v>9.2907867998273025E-2</v>
      </c>
      <c r="AA43" s="156">
        <f t="shared" si="53"/>
        <v>9.2907867998273025E-2</v>
      </c>
      <c r="AB43" s="156">
        <f t="shared" si="53"/>
        <v>9.2907867998273025E-2</v>
      </c>
      <c r="AC43" s="156">
        <f t="shared" si="53"/>
        <v>9.2907867998273025E-2</v>
      </c>
      <c r="AD43" s="156">
        <f t="shared" si="53"/>
        <v>9.2907867998273025E-2</v>
      </c>
      <c r="AE43" s="156">
        <f t="shared" si="53"/>
        <v>9.2907867998273025E-2</v>
      </c>
    </row>
    <row r="44" spans="1:32">
      <c r="B44" s="2" t="s">
        <v>99</v>
      </c>
      <c r="C44">
        <f>SUMPRODUCT(I57:I106,$B$57:$B$106)</f>
        <v>0</v>
      </c>
      <c r="D44">
        <f>SUMPRODUCT(U$57:U$106,$B$57:$B$106)</f>
        <v>0</v>
      </c>
      <c r="E44">
        <f>SUMPRODUCT(AG$57:AG$106,$B$57:$B$106)</f>
        <v>0</v>
      </c>
      <c r="F44">
        <f>SUMPRODUCT(AS$57:AS$106,$B$57:$B$106)</f>
        <v>0</v>
      </c>
      <c r="G44">
        <f>SUMPRODUCT(BE$57:BE$106,$B$57:$B$106)</f>
        <v>0</v>
      </c>
      <c r="H44">
        <f>SUMPRODUCT(BQ$57:BQ$106,$B$57:$B$106)</f>
        <v>0</v>
      </c>
      <c r="I44">
        <f>SUMPRODUCT(CC$57:CC$106,$B$57:$B$106)</f>
        <v>0</v>
      </c>
      <c r="J44">
        <f>SUMPRODUCT(CO$57:CO$106,$B$57:$B$106)</f>
        <v>0</v>
      </c>
      <c r="K44">
        <f>SUMPRODUCT(DA$57:DA$106,$B$57:$B$106)</f>
        <v>0</v>
      </c>
      <c r="L44" s="156">
        <f t="shared" si="54"/>
        <v>0</v>
      </c>
      <c r="M44" s="156">
        <f t="shared" si="53"/>
        <v>0</v>
      </c>
      <c r="N44" s="156">
        <f t="shared" si="53"/>
        <v>0</v>
      </c>
      <c r="O44" s="156">
        <f t="shared" si="53"/>
        <v>0</v>
      </c>
      <c r="P44" s="156">
        <f t="shared" si="53"/>
        <v>0</v>
      </c>
      <c r="Q44" s="156">
        <f t="shared" si="53"/>
        <v>0</v>
      </c>
      <c r="R44" s="156">
        <f t="shared" si="53"/>
        <v>0</v>
      </c>
      <c r="S44" s="156">
        <f t="shared" si="53"/>
        <v>0</v>
      </c>
      <c r="T44" s="156">
        <f t="shared" si="53"/>
        <v>0</v>
      </c>
      <c r="U44" s="156">
        <f t="shared" si="53"/>
        <v>0</v>
      </c>
      <c r="V44" s="156">
        <f t="shared" si="53"/>
        <v>0</v>
      </c>
      <c r="W44" s="156">
        <f t="shared" si="53"/>
        <v>0</v>
      </c>
      <c r="X44" s="156">
        <f t="shared" si="53"/>
        <v>0</v>
      </c>
      <c r="Y44" s="156">
        <f t="shared" si="53"/>
        <v>0</v>
      </c>
      <c r="Z44" s="156">
        <f t="shared" si="53"/>
        <v>0</v>
      </c>
      <c r="AA44" s="156">
        <f t="shared" si="53"/>
        <v>0</v>
      </c>
      <c r="AB44" s="156">
        <f t="shared" si="53"/>
        <v>0</v>
      </c>
      <c r="AC44" s="156">
        <f t="shared" si="53"/>
        <v>0</v>
      </c>
      <c r="AD44" s="156">
        <f t="shared" si="53"/>
        <v>0</v>
      </c>
      <c r="AE44" s="156">
        <f t="shared" si="53"/>
        <v>0</v>
      </c>
    </row>
    <row r="45" spans="1:32">
      <c r="B45" s="2" t="s">
        <v>109</v>
      </c>
      <c r="C45">
        <f>SUMPRODUCT(J57:J106,$B$57:$B$106)</f>
        <v>0</v>
      </c>
      <c r="D45">
        <f>SUMPRODUCT(V$57:V$106,$B$57:$B$106)</f>
        <v>3.301606516867997E-2</v>
      </c>
      <c r="E45">
        <f>SUMPRODUCT(AH$57:AH$106,$B$57:$B$106)</f>
        <v>6.8583092120603165E-2</v>
      </c>
      <c r="F45">
        <f>SUMPRODUCT(AT$57:AT$106,$B$57:$B$106)</f>
        <v>7.9831433500873572E-2</v>
      </c>
      <c r="G45">
        <f>SUMPRODUCT(BF$57:BF$106,$B$57:$B$106)</f>
        <v>0.13184607732129575</v>
      </c>
      <c r="H45">
        <f>SUMPRODUCT(BR$57:BR$106,$B$57:$B$106)</f>
        <v>0.20224279557063002</v>
      </c>
      <c r="I45">
        <f>SUMPRODUCT(CD$57:CD$106,$B$57:$B$106)</f>
        <v>0.21929600322518136</v>
      </c>
      <c r="J45">
        <f>SUMPRODUCT(CP$57:CP$106,$B$57:$B$106)</f>
        <v>0.2243751062894235</v>
      </c>
      <c r="K45">
        <f>SUMPRODUCT(DB$57:DB$106,$B$57:$B$106)</f>
        <v>0.2822202050992384</v>
      </c>
      <c r="L45" s="156">
        <f t="shared" si="54"/>
        <v>0.2822202050992384</v>
      </c>
      <c r="M45" s="156">
        <f t="shared" si="53"/>
        <v>0.2822202050992384</v>
      </c>
      <c r="N45" s="156">
        <f t="shared" si="53"/>
        <v>0.2822202050992384</v>
      </c>
      <c r="O45" s="156">
        <f t="shared" si="53"/>
        <v>0.2822202050992384</v>
      </c>
      <c r="P45" s="156">
        <f t="shared" si="53"/>
        <v>0.2822202050992384</v>
      </c>
      <c r="Q45" s="156">
        <f t="shared" si="53"/>
        <v>0.2822202050992384</v>
      </c>
      <c r="R45" s="156">
        <f t="shared" si="53"/>
        <v>0.2822202050992384</v>
      </c>
      <c r="S45" s="156">
        <f t="shared" si="53"/>
        <v>0.2822202050992384</v>
      </c>
      <c r="T45" s="156">
        <f t="shared" si="53"/>
        <v>0.2822202050992384</v>
      </c>
      <c r="U45" s="156">
        <f t="shared" si="53"/>
        <v>0.2822202050992384</v>
      </c>
      <c r="V45" s="156">
        <f t="shared" si="53"/>
        <v>0.2822202050992384</v>
      </c>
      <c r="W45" s="156">
        <f t="shared" si="53"/>
        <v>0.2822202050992384</v>
      </c>
      <c r="X45" s="156">
        <f t="shared" si="53"/>
        <v>0.2822202050992384</v>
      </c>
      <c r="Y45" s="156">
        <f t="shared" si="53"/>
        <v>0.2822202050992384</v>
      </c>
      <c r="Z45" s="156">
        <f t="shared" si="53"/>
        <v>0.2822202050992384</v>
      </c>
      <c r="AA45" s="156">
        <f t="shared" si="53"/>
        <v>0.2822202050992384</v>
      </c>
      <c r="AB45" s="156">
        <f t="shared" si="53"/>
        <v>0.2822202050992384</v>
      </c>
      <c r="AC45" s="156">
        <f t="shared" si="53"/>
        <v>0.2822202050992384</v>
      </c>
      <c r="AD45" s="156">
        <f t="shared" si="53"/>
        <v>0.2822202050992384</v>
      </c>
      <c r="AE45" s="156">
        <f t="shared" si="53"/>
        <v>0.2822202050992384</v>
      </c>
    </row>
    <row r="46" spans="1:32">
      <c r="B46" s="2" t="s">
        <v>106</v>
      </c>
      <c r="C46">
        <f>SUMPRODUCT(K57:K106,$B$57:$B$106)</f>
        <v>3.4258229541568562E-2</v>
      </c>
      <c r="D46">
        <f>SUMPRODUCT(W$57:W$106,$B$57:$B$106)</f>
        <v>6.2733296950238562E-2</v>
      </c>
      <c r="E46">
        <f>SUMPRODUCT(AI$57:AI$106,$B$57:$B$106)</f>
        <v>2.9547398182114711E-2</v>
      </c>
      <c r="F46">
        <f>SUMPRODUCT(AU$57:AU$106,$B$57:$B$106)</f>
        <v>2.7723795200659793E-2</v>
      </c>
      <c r="G46">
        <f>SUMPRODUCT(BG$57:BG$106,$B$57:$B$106)</f>
        <v>2.4589678105814354E-2</v>
      </c>
      <c r="H46">
        <f>SUMPRODUCT(BS$57:BS$106,$B$57:$B$106)</f>
        <v>1.8829407621034088E-2</v>
      </c>
      <c r="I46">
        <f>SUMPRODUCT(CE$57:CE$106,$B$57:$B$106)</f>
        <v>1.8855716417489399E-2</v>
      </c>
      <c r="J46">
        <f>SUMPRODUCT(CQ$57:CQ$106,$B$57:$B$106)</f>
        <v>1.8885986574389262E-2</v>
      </c>
      <c r="K46">
        <f>SUMPRODUCT(DC$57:DC$106,$B$57:$B$106)</f>
        <v>1.4472601446581071E-2</v>
      </c>
      <c r="L46" s="156">
        <f t="shared" si="54"/>
        <v>1.4472601446581071E-2</v>
      </c>
      <c r="M46" s="156">
        <f t="shared" si="53"/>
        <v>1.4472601446581071E-2</v>
      </c>
      <c r="N46" s="156">
        <f t="shared" si="53"/>
        <v>1.4472601446581071E-2</v>
      </c>
      <c r="O46" s="156">
        <f t="shared" si="53"/>
        <v>1.4472601446581071E-2</v>
      </c>
      <c r="P46" s="156">
        <f t="shared" si="53"/>
        <v>1.4472601446581071E-2</v>
      </c>
      <c r="Q46" s="156">
        <f t="shared" si="53"/>
        <v>1.4472601446581071E-2</v>
      </c>
      <c r="R46" s="156">
        <f t="shared" si="53"/>
        <v>1.4472601446581071E-2</v>
      </c>
      <c r="S46" s="156">
        <f t="shared" si="53"/>
        <v>1.4472601446581071E-2</v>
      </c>
      <c r="T46" s="156">
        <f t="shared" si="53"/>
        <v>1.4472601446581071E-2</v>
      </c>
      <c r="U46" s="156">
        <f t="shared" si="53"/>
        <v>1.4472601446581071E-2</v>
      </c>
      <c r="V46" s="156">
        <f t="shared" si="53"/>
        <v>1.4472601446581071E-2</v>
      </c>
      <c r="W46" s="156">
        <f t="shared" si="53"/>
        <v>1.4472601446581071E-2</v>
      </c>
      <c r="X46" s="156">
        <f t="shared" si="53"/>
        <v>1.4472601446581071E-2</v>
      </c>
      <c r="Y46" s="156">
        <f t="shared" si="53"/>
        <v>1.4472601446581071E-2</v>
      </c>
      <c r="Z46" s="156">
        <f t="shared" si="53"/>
        <v>1.4472601446581071E-2</v>
      </c>
      <c r="AA46" s="156">
        <f t="shared" si="53"/>
        <v>1.4472601446581071E-2</v>
      </c>
      <c r="AB46" s="156">
        <f t="shared" si="53"/>
        <v>1.4472601446581071E-2</v>
      </c>
      <c r="AC46" s="156">
        <f t="shared" si="53"/>
        <v>1.4472601446581071E-2</v>
      </c>
      <c r="AD46" s="156">
        <f t="shared" si="53"/>
        <v>1.4472601446581071E-2</v>
      </c>
      <c r="AE46" s="156">
        <f t="shared" si="53"/>
        <v>1.4472601446581071E-2</v>
      </c>
    </row>
    <row r="47" spans="1:32">
      <c r="B47" s="2" t="s">
        <v>100</v>
      </c>
      <c r="C47">
        <f>SUMPRODUCT(L57:L106,$B$57:$B$106)</f>
        <v>0.1242852920845611</v>
      </c>
      <c r="D47">
        <f>SUMPRODUCT(X$57:X$106,$B$57:$B$106)</f>
        <v>0.28301207702439568</v>
      </c>
      <c r="E47">
        <f>SUMPRODUCT(AJ$57:AJ$106,$B$57:$B$106)</f>
        <v>0.28889046321005762</v>
      </c>
      <c r="F47">
        <f>SUMPRODUCT(AV$57:AV$106,$B$57:$B$106)</f>
        <v>0.28687458553492085</v>
      </c>
      <c r="G47">
        <f>SUMPRODUCT(BH$57:BH$106,$B$57:$B$106)</f>
        <v>0.31634999093448812</v>
      </c>
      <c r="H47">
        <f>SUMPRODUCT(BT$57:BT$106,$B$57:$B$106)</f>
        <v>0.3246636592283052</v>
      </c>
      <c r="I47">
        <f>SUMPRODUCT(CF$57:CF$106,$B$57:$B$106)</f>
        <v>0.35041025737147319</v>
      </c>
      <c r="J47">
        <f>SUMPRODUCT(CR$57:CR$106,$B$57:$B$106)</f>
        <v>0.3664367357183746</v>
      </c>
      <c r="K47">
        <f>SUMPRODUCT(DD$57:DD$106,$B$57:$B$106)</f>
        <v>0.3720734092982767</v>
      </c>
      <c r="L47" s="156">
        <f t="shared" si="54"/>
        <v>0.3720734092982767</v>
      </c>
      <c r="M47" s="156">
        <f t="shared" si="53"/>
        <v>0.3720734092982767</v>
      </c>
      <c r="N47" s="156">
        <f t="shared" si="53"/>
        <v>0.3720734092982767</v>
      </c>
      <c r="O47" s="156">
        <f t="shared" si="53"/>
        <v>0.3720734092982767</v>
      </c>
      <c r="P47" s="156">
        <f t="shared" si="53"/>
        <v>0.3720734092982767</v>
      </c>
      <c r="Q47" s="156">
        <f t="shared" si="53"/>
        <v>0.3720734092982767</v>
      </c>
      <c r="R47" s="156">
        <f t="shared" si="53"/>
        <v>0.3720734092982767</v>
      </c>
      <c r="S47" s="156">
        <f t="shared" si="53"/>
        <v>0.3720734092982767</v>
      </c>
      <c r="T47" s="156">
        <f t="shared" si="53"/>
        <v>0.3720734092982767</v>
      </c>
      <c r="U47" s="156">
        <f t="shared" si="53"/>
        <v>0.3720734092982767</v>
      </c>
      <c r="V47" s="156">
        <f t="shared" si="53"/>
        <v>0.3720734092982767</v>
      </c>
      <c r="W47" s="156">
        <f t="shared" si="53"/>
        <v>0.3720734092982767</v>
      </c>
      <c r="X47" s="156">
        <f t="shared" si="53"/>
        <v>0.3720734092982767</v>
      </c>
      <c r="Y47" s="156">
        <f t="shared" si="53"/>
        <v>0.3720734092982767</v>
      </c>
      <c r="Z47" s="156">
        <f t="shared" si="53"/>
        <v>0.3720734092982767</v>
      </c>
      <c r="AA47" s="156">
        <f t="shared" si="53"/>
        <v>0.3720734092982767</v>
      </c>
      <c r="AB47" s="156">
        <f t="shared" si="53"/>
        <v>0.3720734092982767</v>
      </c>
      <c r="AC47" s="156">
        <f t="shared" si="53"/>
        <v>0.3720734092982767</v>
      </c>
      <c r="AD47" s="156">
        <f t="shared" si="53"/>
        <v>0.3720734092982767</v>
      </c>
      <c r="AE47" s="156">
        <f t="shared" si="53"/>
        <v>0.3720734092982767</v>
      </c>
    </row>
    <row r="48" spans="1:32">
      <c r="B48" s="2" t="s">
        <v>102</v>
      </c>
      <c r="C48">
        <f>SUMPRODUCT(N57:N106,$B$57:$B$106)</f>
        <v>4.5666934032458778E-2</v>
      </c>
      <c r="D48">
        <f>SUMPRODUCT(Z$57:Z$106,$B$57:$B$106)</f>
        <v>7.8596535501522832E-2</v>
      </c>
      <c r="E48">
        <f>SUMPRODUCT(AL$57:AL$106,$B$57:$B$106)</f>
        <v>7.9522839139720872E-2</v>
      </c>
      <c r="F48">
        <f>SUMPRODUCT(AX$57:AX$106,$B$57:$B$106)</f>
        <v>8.2020075107351431E-2</v>
      </c>
      <c r="G48">
        <f>SUMPRODUCT(BJ$57:BJ$106,$B$57:$B$106)</f>
        <v>6.9611854106345475E-2</v>
      </c>
      <c r="H48">
        <f>SUMPRODUCT(BV$57:BV$106,$B$57:$B$106)</f>
        <v>5.9501581353892379E-2</v>
      </c>
      <c r="I48">
        <f>SUMPRODUCT(CH$57:CH$106,$B$57:$B$106)</f>
        <v>5.8352882479988613E-2</v>
      </c>
      <c r="J48">
        <f>SUMPRODUCT(CT$57:CT$106,$B$57:$B$106)</f>
        <v>5.5492709371380067E-2</v>
      </c>
      <c r="K48">
        <f>SUMPRODUCT(DF$57:DF$106,$B$57:$B$106)</f>
        <v>5.4168608019827667E-2</v>
      </c>
      <c r="L48" s="156">
        <f t="shared" si="54"/>
        <v>5.4168608019827667E-2</v>
      </c>
      <c r="M48" s="156">
        <f t="shared" si="53"/>
        <v>5.4168608019827667E-2</v>
      </c>
      <c r="N48" s="156">
        <f t="shared" si="53"/>
        <v>5.4168608019827667E-2</v>
      </c>
      <c r="O48" s="156">
        <f t="shared" si="53"/>
        <v>5.4168608019827667E-2</v>
      </c>
      <c r="P48" s="156">
        <f t="shared" si="53"/>
        <v>5.4168608019827667E-2</v>
      </c>
      <c r="Q48" s="156">
        <f t="shared" si="53"/>
        <v>5.4168608019827667E-2</v>
      </c>
      <c r="R48" s="156">
        <f t="shared" si="53"/>
        <v>5.4168608019827667E-2</v>
      </c>
      <c r="S48" s="156">
        <f t="shared" si="53"/>
        <v>5.4168608019827667E-2</v>
      </c>
      <c r="T48" s="156">
        <f t="shared" si="53"/>
        <v>5.4168608019827667E-2</v>
      </c>
      <c r="U48" s="156">
        <f t="shared" si="53"/>
        <v>5.4168608019827667E-2</v>
      </c>
      <c r="V48" s="156">
        <f t="shared" si="53"/>
        <v>5.4168608019827667E-2</v>
      </c>
      <c r="W48" s="156">
        <f t="shared" si="53"/>
        <v>5.4168608019827667E-2</v>
      </c>
      <c r="X48" s="156">
        <f t="shared" si="53"/>
        <v>5.4168608019827667E-2</v>
      </c>
      <c r="Y48" s="156">
        <f t="shared" si="53"/>
        <v>5.4168608019827667E-2</v>
      </c>
      <c r="Z48" s="156">
        <f t="shared" si="53"/>
        <v>5.4168608019827667E-2</v>
      </c>
      <c r="AA48" s="156">
        <f t="shared" si="53"/>
        <v>5.4168608019827667E-2</v>
      </c>
      <c r="AB48" s="156">
        <f t="shared" si="53"/>
        <v>5.4168608019827667E-2</v>
      </c>
      <c r="AC48" s="156">
        <f t="shared" si="53"/>
        <v>5.4168608019827667E-2</v>
      </c>
      <c r="AD48" s="156">
        <f t="shared" si="53"/>
        <v>5.4168608019827667E-2</v>
      </c>
      <c r="AE48" s="156">
        <f t="shared" si="53"/>
        <v>5.4168608019827667E-2</v>
      </c>
    </row>
    <row r="49" spans="1:110">
      <c r="B49" s="1"/>
    </row>
    <row r="50" spans="1:110">
      <c r="B50" s="1"/>
      <c r="C50" s="160">
        <f>SUM(C39:C48)</f>
        <v>1</v>
      </c>
      <c r="D50" s="160">
        <f>SUM(D39:D48)</f>
        <v>1</v>
      </c>
      <c r="E50" s="160">
        <f>SUM(E39:E48)</f>
        <v>1</v>
      </c>
      <c r="F50" s="160">
        <f>SUM(F39:F48)</f>
        <v>1</v>
      </c>
      <c r="G50" s="160">
        <f t="shared" ref="G50:K50" si="55">SUM(G39:G48)</f>
        <v>1</v>
      </c>
      <c r="H50" s="160">
        <f t="shared" si="55"/>
        <v>1</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0.23374580860194535</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0.44321743175447342</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0.32303675964358125</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SUMIFS(calcs!O:O,calcs!A:A,About!B1)</f>
        <v>5644666</v>
      </c>
      <c r="D2" s="91">
        <f>C2</f>
        <v>5644666</v>
      </c>
      <c r="E2" s="91">
        <f t="shared" ref="E2:AH2" si="0">D2</f>
        <v>5644666</v>
      </c>
      <c r="F2" s="91">
        <f t="shared" si="0"/>
        <v>5644666</v>
      </c>
      <c r="G2" s="91">
        <f t="shared" si="0"/>
        <v>5644666</v>
      </c>
      <c r="H2" s="91">
        <f t="shared" si="0"/>
        <v>5644666</v>
      </c>
      <c r="I2" s="91">
        <f t="shared" si="0"/>
        <v>5644666</v>
      </c>
      <c r="J2" s="91">
        <f t="shared" si="0"/>
        <v>5644666</v>
      </c>
      <c r="K2" s="91">
        <f t="shared" si="0"/>
        <v>5644666</v>
      </c>
      <c r="L2" s="91">
        <f t="shared" si="0"/>
        <v>5644666</v>
      </c>
      <c r="M2" s="91">
        <f t="shared" si="0"/>
        <v>5644666</v>
      </c>
      <c r="N2" s="91">
        <f t="shared" si="0"/>
        <v>5644666</v>
      </c>
      <c r="O2" s="91">
        <f t="shared" si="0"/>
        <v>5644666</v>
      </c>
      <c r="P2" s="91">
        <f t="shared" si="0"/>
        <v>5644666</v>
      </c>
      <c r="Q2" s="91">
        <f t="shared" si="0"/>
        <v>5644666</v>
      </c>
      <c r="R2" s="91">
        <f t="shared" si="0"/>
        <v>5644666</v>
      </c>
      <c r="S2" s="91">
        <f t="shared" si="0"/>
        <v>5644666</v>
      </c>
      <c r="T2" s="91">
        <f t="shared" si="0"/>
        <v>5644666</v>
      </c>
      <c r="U2" s="91">
        <f t="shared" si="0"/>
        <v>5644666</v>
      </c>
      <c r="V2" s="91">
        <f t="shared" si="0"/>
        <v>5644666</v>
      </c>
      <c r="W2" s="91">
        <f t="shared" si="0"/>
        <v>5644666</v>
      </c>
      <c r="X2" s="91">
        <f t="shared" si="0"/>
        <v>5644666</v>
      </c>
      <c r="Y2" s="91">
        <f t="shared" si="0"/>
        <v>5644666</v>
      </c>
      <c r="Z2" s="91">
        <f t="shared" si="0"/>
        <v>5644666</v>
      </c>
      <c r="AA2" s="91">
        <f t="shared" si="0"/>
        <v>5644666</v>
      </c>
      <c r="AB2" s="91">
        <f t="shared" si="0"/>
        <v>5644666</v>
      </c>
      <c r="AC2" s="91">
        <f t="shared" si="0"/>
        <v>5644666</v>
      </c>
      <c r="AD2" s="91">
        <f t="shared" si="0"/>
        <v>5644666</v>
      </c>
      <c r="AE2" s="91">
        <f t="shared" si="0"/>
        <v>5644666</v>
      </c>
      <c r="AF2" s="91">
        <f t="shared" si="0"/>
        <v>5644666</v>
      </c>
      <c r="AG2" s="91">
        <f t="shared" si="0"/>
        <v>5644666</v>
      </c>
      <c r="AH2" s="91">
        <f t="shared" si="0"/>
        <v>5644666</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5644666</v>
      </c>
      <c r="C2">
        <f>exports!E2</f>
        <v>5644666</v>
      </c>
      <c r="D2">
        <f>exports!F2</f>
        <v>5644666</v>
      </c>
      <c r="E2">
        <f>exports!G2</f>
        <v>5644666</v>
      </c>
      <c r="F2">
        <f>exports!H2</f>
        <v>5644666</v>
      </c>
      <c r="G2">
        <f>exports!I2</f>
        <v>5644666</v>
      </c>
      <c r="H2">
        <f>exports!J2</f>
        <v>5644666</v>
      </c>
      <c r="I2">
        <f>exports!K2</f>
        <v>5644666</v>
      </c>
      <c r="J2">
        <f>exports!L2</f>
        <v>5644666</v>
      </c>
      <c r="K2">
        <f>exports!M2</f>
        <v>5644666</v>
      </c>
      <c r="L2">
        <f>exports!N2</f>
        <v>5644666</v>
      </c>
      <c r="M2">
        <f>exports!O2</f>
        <v>5644666</v>
      </c>
      <c r="N2">
        <f>exports!P2</f>
        <v>5644666</v>
      </c>
      <c r="O2">
        <f>exports!Q2</f>
        <v>5644666</v>
      </c>
      <c r="P2">
        <f>exports!R2</f>
        <v>5644666</v>
      </c>
      <c r="Q2">
        <f>exports!S2</f>
        <v>5644666</v>
      </c>
      <c r="R2">
        <f>exports!T2</f>
        <v>5644666</v>
      </c>
      <c r="S2">
        <f>exports!U2</f>
        <v>5644666</v>
      </c>
      <c r="T2">
        <f>exports!V2</f>
        <v>5644666</v>
      </c>
      <c r="U2">
        <f>exports!W2</f>
        <v>5644666</v>
      </c>
      <c r="V2">
        <f>exports!X2</f>
        <v>5644666</v>
      </c>
      <c r="W2">
        <f>exports!Y2</f>
        <v>5644666</v>
      </c>
      <c r="X2">
        <f>exports!Z2</f>
        <v>5644666</v>
      </c>
      <c r="Y2">
        <f>exports!AA2</f>
        <v>5644666</v>
      </c>
      <c r="Z2">
        <f>exports!AB2</f>
        <v>5644666</v>
      </c>
      <c r="AA2">
        <f>exports!AC2</f>
        <v>5644666</v>
      </c>
      <c r="AB2">
        <f>exports!AD2</f>
        <v>5644666</v>
      </c>
      <c r="AC2">
        <f>exports!AE2</f>
        <v>5644666</v>
      </c>
      <c r="AD2">
        <f>exports!AF2</f>
        <v>5644666</v>
      </c>
      <c r="AE2">
        <f>exports!AG2</f>
        <v>5644666</v>
      </c>
      <c r="AF2">
        <f>exports!AH2</f>
        <v>5644666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83.236114128570776</v>
      </c>
      <c r="C2" s="12">
        <f>SUMIFS('State Generation Costs Calcs'!C105:C155,'State Generation Costs Calcs'!$A$105:$A$155,About!$B$2)*About!$A$67</f>
        <v>81.612939102575979</v>
      </c>
      <c r="D2" s="12">
        <f>SUMIFS('State Generation Costs Calcs'!D105:D155,'State Generation Costs Calcs'!$A$105:$A$155,About!$B$2)*About!$A$67</f>
        <v>80.096906421379188</v>
      </c>
      <c r="E2" s="12">
        <f>SUMIFS('State Generation Costs Calcs'!E105:E155,'State Generation Costs Calcs'!$A$105:$A$155,About!$B$2)*About!$A$67</f>
        <v>78.850171587484368</v>
      </c>
      <c r="F2" s="12">
        <f>SUMIFS('State Generation Costs Calcs'!F105:F155,'State Generation Costs Calcs'!$A$105:$A$155,About!$B$2)*About!$A$67</f>
        <v>78.507997815485624</v>
      </c>
      <c r="G2" s="12">
        <f>SUMIFS('State Generation Costs Calcs'!G105:G155,'State Generation Costs Calcs'!$A$105:$A$155,About!$B$2)*About!$A$67</f>
        <v>78.615938334722159</v>
      </c>
      <c r="H2" s="12">
        <f>SUMIFS('State Generation Costs Calcs'!H105:H155,'State Generation Costs Calcs'!$A$105:$A$155,About!$B$2)*About!$A$67</f>
        <v>79.362300938858752</v>
      </c>
      <c r="I2" s="12">
        <f>SUMIFS('State Generation Costs Calcs'!I105:I155,'State Generation Costs Calcs'!$A$105:$A$155,About!$B$2)*About!$A$67</f>
        <v>80.038095568276603</v>
      </c>
      <c r="J2" s="12">
        <f>SUMIFS('State Generation Costs Calcs'!J105:J155,'State Generation Costs Calcs'!$A$105:$A$155,About!$B$2)*About!$A$67</f>
        <v>79.67916280290126</v>
      </c>
      <c r="K2" s="12">
        <f>SUMIFS('State Generation Costs Calcs'!K105:K155,'State Generation Costs Calcs'!$A$105:$A$155,About!$B$2)*About!$A$67</f>
        <v>78.632114139948143</v>
      </c>
      <c r="L2" s="12">
        <f>SUMIFS('State Generation Costs Calcs'!L105:L155,'State Generation Costs Calcs'!$A$105:$A$155,About!$B$2)*About!$A$67</f>
        <v>77.430237541092865</v>
      </c>
      <c r="M2" s="12">
        <f>SUMIFS('State Generation Costs Calcs'!M105:M155,'State Generation Costs Calcs'!$A$105:$A$155,About!$B$2)*About!$A$67</f>
        <v>76.375144480431942</v>
      </c>
      <c r="N2" s="12">
        <f>SUMIFS('State Generation Costs Calcs'!N105:N155,'State Generation Costs Calcs'!$A$105:$A$155,About!$B$2)*About!$A$67</f>
        <v>75.258043240370654</v>
      </c>
      <c r="O2" s="12">
        <f>SUMIFS('State Generation Costs Calcs'!O105:O155,'State Generation Costs Calcs'!$A$105:$A$155,About!$B$2)*About!$A$67</f>
        <v>74.669226552169917</v>
      </c>
      <c r="P2" s="12">
        <f>SUMIFS('State Generation Costs Calcs'!P105:P155,'State Generation Costs Calcs'!$A$105:$A$155,About!$B$2)*About!$A$67</f>
        <v>74.522731732427076</v>
      </c>
      <c r="Q2" s="12">
        <f>SUMIFS('State Generation Costs Calcs'!Q105:Q155,'State Generation Costs Calcs'!$A$105:$A$155,About!$B$2)*About!$A$67</f>
        <v>73.849330096948179</v>
      </c>
      <c r="R2" s="12">
        <f>SUMIFS('State Generation Costs Calcs'!R105:R155,'State Generation Costs Calcs'!$A$105:$A$155,About!$B$2)*About!$A$67</f>
        <v>73.03280657462588</v>
      </c>
      <c r="S2" s="12">
        <f>SUMIFS('State Generation Costs Calcs'!S105:S155,'State Generation Costs Calcs'!$A$105:$A$155,About!$B$2)*About!$A$67</f>
        <v>72.452326595691176</v>
      </c>
      <c r="T2" s="12">
        <f>SUMIFS('State Generation Costs Calcs'!T105:T155,'State Generation Costs Calcs'!$A$105:$A$155,About!$B$2)*About!$A$67</f>
        <v>72.212170108130181</v>
      </c>
      <c r="U2" s="12">
        <f>SUMIFS('State Generation Costs Calcs'!U105:U155,'State Generation Costs Calcs'!$A$105:$A$155,About!$B$2)*About!$A$67</f>
        <v>72.01312855497892</v>
      </c>
      <c r="V2" s="12">
        <f>SUMIFS('State Generation Costs Calcs'!V105:V155,'State Generation Costs Calcs'!$A$105:$A$155,About!$B$2)*About!$A$67</f>
        <v>71.253883060379394</v>
      </c>
      <c r="W2" s="12">
        <f>SUMIFS('State Generation Costs Calcs'!W105:W155,'State Generation Costs Calcs'!$A$105:$A$155,About!$B$2)*About!$A$67</f>
        <v>70.557881090044035</v>
      </c>
      <c r="X2" s="12">
        <f>SUMIFS('State Generation Costs Calcs'!X105:X155,'State Generation Costs Calcs'!$A$105:$A$155,About!$B$2)*About!$A$67</f>
        <v>70.163402745282553</v>
      </c>
      <c r="Y2" s="12">
        <f>SUMIFS('State Generation Costs Calcs'!Y105:Y155,'State Generation Costs Calcs'!$A$105:$A$155,About!$B$2)*About!$A$67</f>
        <v>69.720482214863083</v>
      </c>
      <c r="Z2" s="12">
        <f>SUMIFS('State Generation Costs Calcs'!Z105:Z155,'State Generation Costs Calcs'!$A$105:$A$155,About!$B$2)*About!$A$67</f>
        <v>69.46196333256394</v>
      </c>
      <c r="AA2" s="12">
        <f>SUMIFS('State Generation Costs Calcs'!AA105:AA155,'State Generation Costs Calcs'!$A$105:$A$155,About!$B$2)*About!$A$67</f>
        <v>69.276343899793233</v>
      </c>
      <c r="AB2" s="12">
        <f>SUMIFS('State Generation Costs Calcs'!AB105:AB155,'State Generation Costs Calcs'!$A$105:$A$155,About!$B$2)*About!$A$67</f>
        <v>68.996353397777682</v>
      </c>
      <c r="AC2" s="12">
        <f>SUMIFS('State Generation Costs Calcs'!AC105:AC155,'State Generation Costs Calcs'!$A$105:$A$155,About!$B$2)*About!$A$67</f>
        <v>69.003465626658226</v>
      </c>
      <c r="AD2" s="12">
        <f>SUMIFS('State Generation Costs Calcs'!AD105:AD155,'State Generation Costs Calcs'!$A$105:$A$155,About!$B$2)*About!$A$67</f>
        <v>69.072145716596296</v>
      </c>
      <c r="AE2" s="12">
        <f>SUMIFS('State Generation Costs Calcs'!AE105:AE155,'State Generation Costs Calcs'!$A$105:$A$155,About!$B$2)*About!$A$67</f>
        <v>68.990487210370787</v>
      </c>
      <c r="AF2" s="12">
        <f>SUMIFS('State Generation Costs Calcs'!AF105:AF155,'State Generation Costs Calcs'!$A$105:$A$155,About!$B$2)*About!$A$67</f>
        <v>68.952003488037576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83.236114128570776</v>
      </c>
      <c r="C2" s="12">
        <f>SUMIFS('State Generation Costs Calcs'!C105:C155,'State Generation Costs Calcs'!$A$105:$A$155,About!$B$2)*About!$A$67</f>
        <v>81.612939102575979</v>
      </c>
      <c r="D2" s="12">
        <f>SUMIFS('State Generation Costs Calcs'!D105:D155,'State Generation Costs Calcs'!$A$105:$A$155,About!$B$2)*About!$A$67</f>
        <v>80.096906421379188</v>
      </c>
      <c r="E2" s="12">
        <f>SUMIFS('State Generation Costs Calcs'!E105:E155,'State Generation Costs Calcs'!$A$105:$A$155,About!$B$2)*About!$A$67</f>
        <v>78.850171587484368</v>
      </c>
      <c r="F2" s="12">
        <f>SUMIFS('State Generation Costs Calcs'!F105:F155,'State Generation Costs Calcs'!$A$105:$A$155,About!$B$2)*About!$A$67</f>
        <v>78.507997815485624</v>
      </c>
      <c r="G2" s="12">
        <f>SUMIFS('State Generation Costs Calcs'!G105:G155,'State Generation Costs Calcs'!$A$105:$A$155,About!$B$2)*About!$A$67</f>
        <v>78.615938334722159</v>
      </c>
      <c r="H2" s="12">
        <f>SUMIFS('State Generation Costs Calcs'!H105:H155,'State Generation Costs Calcs'!$A$105:$A$155,About!$B$2)*About!$A$67</f>
        <v>79.362300938858752</v>
      </c>
      <c r="I2" s="12">
        <f>SUMIFS('State Generation Costs Calcs'!I105:I155,'State Generation Costs Calcs'!$A$105:$A$155,About!$B$2)*About!$A$67</f>
        <v>80.038095568276603</v>
      </c>
      <c r="J2" s="12">
        <f>SUMIFS('State Generation Costs Calcs'!J105:J155,'State Generation Costs Calcs'!$A$105:$A$155,About!$B$2)*About!$A$67</f>
        <v>79.67916280290126</v>
      </c>
      <c r="K2" s="12">
        <f>SUMIFS('State Generation Costs Calcs'!K105:K155,'State Generation Costs Calcs'!$A$105:$A$155,About!$B$2)*About!$A$67</f>
        <v>78.632114139948143</v>
      </c>
      <c r="L2" s="12">
        <f>SUMIFS('State Generation Costs Calcs'!L105:L155,'State Generation Costs Calcs'!$A$105:$A$155,About!$B$2)*About!$A$67</f>
        <v>77.430237541092865</v>
      </c>
      <c r="M2" s="12">
        <f>SUMIFS('State Generation Costs Calcs'!M105:M155,'State Generation Costs Calcs'!$A$105:$A$155,About!$B$2)*About!$A$67</f>
        <v>76.375144480431942</v>
      </c>
      <c r="N2" s="12">
        <f>SUMIFS('State Generation Costs Calcs'!N105:N155,'State Generation Costs Calcs'!$A$105:$A$155,About!$B$2)*About!$A$67</f>
        <v>75.258043240370654</v>
      </c>
      <c r="O2" s="12">
        <f>SUMIFS('State Generation Costs Calcs'!O105:O155,'State Generation Costs Calcs'!$A$105:$A$155,About!$B$2)*About!$A$67</f>
        <v>74.669226552169917</v>
      </c>
      <c r="P2" s="12">
        <f>SUMIFS('State Generation Costs Calcs'!P105:P155,'State Generation Costs Calcs'!$A$105:$A$155,About!$B$2)*About!$A$67</f>
        <v>74.522731732427076</v>
      </c>
      <c r="Q2" s="12">
        <f>SUMIFS('State Generation Costs Calcs'!Q105:Q155,'State Generation Costs Calcs'!$A$105:$A$155,About!$B$2)*About!$A$67</f>
        <v>73.849330096948179</v>
      </c>
      <c r="R2" s="12">
        <f>SUMIFS('State Generation Costs Calcs'!R105:R155,'State Generation Costs Calcs'!$A$105:$A$155,About!$B$2)*About!$A$67</f>
        <v>73.03280657462588</v>
      </c>
      <c r="S2" s="12">
        <f>SUMIFS('State Generation Costs Calcs'!S105:S155,'State Generation Costs Calcs'!$A$105:$A$155,About!$B$2)*About!$A$67</f>
        <v>72.452326595691176</v>
      </c>
      <c r="T2" s="12">
        <f>SUMIFS('State Generation Costs Calcs'!T105:T155,'State Generation Costs Calcs'!$A$105:$A$155,About!$B$2)*About!$A$67</f>
        <v>72.212170108130181</v>
      </c>
      <c r="U2" s="12">
        <f>SUMIFS('State Generation Costs Calcs'!U105:U155,'State Generation Costs Calcs'!$A$105:$A$155,About!$B$2)*About!$A$67</f>
        <v>72.01312855497892</v>
      </c>
      <c r="V2" s="12">
        <f>SUMIFS('State Generation Costs Calcs'!V105:V155,'State Generation Costs Calcs'!$A$105:$A$155,About!$B$2)*About!$A$67</f>
        <v>71.253883060379394</v>
      </c>
      <c r="W2" s="12">
        <f>SUMIFS('State Generation Costs Calcs'!W105:W155,'State Generation Costs Calcs'!$A$105:$A$155,About!$B$2)*About!$A$67</f>
        <v>70.557881090044035</v>
      </c>
      <c r="X2" s="12">
        <f>SUMIFS('State Generation Costs Calcs'!X105:X155,'State Generation Costs Calcs'!$A$105:$A$155,About!$B$2)*About!$A$67</f>
        <v>70.163402745282553</v>
      </c>
      <c r="Y2" s="12">
        <f>SUMIFS('State Generation Costs Calcs'!Y105:Y155,'State Generation Costs Calcs'!$A$105:$A$155,About!$B$2)*About!$A$67</f>
        <v>69.720482214863083</v>
      </c>
      <c r="Z2" s="12">
        <f>SUMIFS('State Generation Costs Calcs'!Z105:Z155,'State Generation Costs Calcs'!$A$105:$A$155,About!$B$2)*About!$A$67</f>
        <v>69.46196333256394</v>
      </c>
      <c r="AA2" s="12">
        <f>SUMIFS('State Generation Costs Calcs'!AA105:AA155,'State Generation Costs Calcs'!$A$105:$A$155,About!$B$2)*About!$A$67</f>
        <v>69.276343899793233</v>
      </c>
      <c r="AB2" s="12">
        <f>SUMIFS('State Generation Costs Calcs'!AB105:AB155,'State Generation Costs Calcs'!$A$105:$A$155,About!$B$2)*About!$A$67</f>
        <v>68.996353397777682</v>
      </c>
      <c r="AC2" s="12">
        <f>SUMIFS('State Generation Costs Calcs'!AC105:AC155,'State Generation Costs Calcs'!$A$105:$A$155,About!$B$2)*About!$A$67</f>
        <v>69.003465626658226</v>
      </c>
      <c r="AD2" s="12">
        <f>SUMIFS('State Generation Costs Calcs'!AD105:AD155,'State Generation Costs Calcs'!$A$105:$A$155,About!$B$2)*About!$A$67</f>
        <v>69.072145716596296</v>
      </c>
      <c r="AE2" s="12">
        <f>SUMIFS('State Generation Costs Calcs'!AE105:AE155,'State Generation Costs Calcs'!$A$105:$A$155,About!$B$2)*About!$A$67</f>
        <v>68.990487210370787</v>
      </c>
      <c r="AF2" s="12">
        <f>SUMIFS('State Generation Costs Calcs'!AF105:AF155,'State Generation Costs Calcs'!$A$105:$A$155,About!$B$2)*About!$A$67</f>
        <v>68.952003488037576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2024-02-02T01:36:22Z</dcterms:modified>
</cp:coreProperties>
</file>