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geoeng\DACD\"/>
    </mc:Choice>
  </mc:AlternateContent>
  <xr:revisionPtr revIDLastSave="0" documentId="8_{FB925C7F-2414-48C3-98DA-0BFCE5F6D07A}" xr6:coauthVersionLast="47" xr6:coauthVersionMax="47" xr10:uidLastSave="{00000000-0000-0000-0000-000000000000}"/>
  <bookViews>
    <workbookView xWindow="3120" yWindow="3120" windowWidth="14235" windowHeight="9960" firstSheet="3" activeTab="5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AI2" i="6" s="1"/>
  <c r="AC2" i="6"/>
  <c r="G90" i="2"/>
  <c r="G95" i="2" s="1"/>
  <c r="F89" i="2"/>
  <c r="F94" i="2" s="1"/>
  <c r="B85" i="2"/>
  <c r="H76" i="2"/>
  <c r="H90" i="2" s="1"/>
  <c r="H95" i="2" s="1"/>
  <c r="G76" i="2"/>
  <c r="F76" i="2"/>
  <c r="F90" i="2" s="1"/>
  <c r="F95" i="2" s="1"/>
  <c r="E76" i="2"/>
  <c r="E90" i="2" s="1"/>
  <c r="E95" i="2" s="1"/>
  <c r="D76" i="2"/>
  <c r="D90" i="2" s="1"/>
  <c r="D95" i="2" s="1"/>
  <c r="C76" i="2"/>
  <c r="C90" i="2" s="1"/>
  <c r="C95" i="2" s="1"/>
  <c r="B76" i="2"/>
  <c r="B90" i="2" s="1"/>
  <c r="B95" i="2" s="1"/>
  <c r="H75" i="2"/>
  <c r="H89" i="2" s="1"/>
  <c r="H94" i="2" s="1"/>
  <c r="G75" i="2"/>
  <c r="G89" i="2" s="1"/>
  <c r="G94" i="2" s="1"/>
  <c r="F75" i="2"/>
  <c r="E75" i="2"/>
  <c r="E89" i="2" s="1"/>
  <c r="E94" i="2" s="1"/>
  <c r="D75" i="2"/>
  <c r="D89" i="2" s="1"/>
  <c r="D94" i="2" s="1"/>
  <c r="C75" i="2"/>
  <c r="C89" i="2" s="1"/>
  <c r="C94" i="2" s="1"/>
  <c r="B75" i="2"/>
  <c r="B89" i="2" s="1"/>
  <c r="B94" i="2" s="1"/>
  <c r="C35" i="2"/>
  <c r="B35" i="2"/>
  <c r="C34" i="2"/>
  <c r="B34" i="2"/>
  <c r="B2" i="5"/>
  <c r="P2" i="5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V2" i="6" l="1"/>
  <c r="L2" i="6"/>
  <c r="AH2" i="6"/>
  <c r="M2" i="6"/>
  <c r="AA2" i="6"/>
  <c r="W2" i="6"/>
  <c r="C2" i="6"/>
  <c r="N2" i="6"/>
  <c r="AB2" i="6"/>
  <c r="K2" i="6"/>
  <c r="D2" i="6"/>
  <c r="O2" i="6"/>
  <c r="E2" i="6"/>
  <c r="S2" i="6"/>
  <c r="AD2" i="6"/>
  <c r="F2" i="6"/>
  <c r="T2" i="6"/>
  <c r="AE2" i="6"/>
  <c r="G2" i="6"/>
  <c r="U2" i="6"/>
  <c r="H2" i="6"/>
  <c r="P2" i="6"/>
  <c r="X2" i="6"/>
  <c r="AF2" i="6"/>
  <c r="I2" i="6"/>
  <c r="Q2" i="6"/>
  <c r="Y2" i="6"/>
  <c r="AG2" i="6"/>
  <c r="J2" i="6"/>
  <c r="R2" i="6"/>
  <c r="Z2" i="6"/>
  <c r="I2" i="5"/>
  <c r="M2" i="5"/>
  <c r="Y2" i="5"/>
  <c r="Q2" i="5"/>
  <c r="U2" i="5"/>
  <c r="AB2" i="5"/>
  <c r="AC2" i="5"/>
  <c r="E2" i="5"/>
  <c r="H2" i="5"/>
  <c r="X2" i="5"/>
  <c r="AF2" i="5"/>
  <c r="AG2" i="5"/>
  <c r="F2" i="5"/>
  <c r="N2" i="5"/>
  <c r="V2" i="5"/>
  <c r="AD2" i="5"/>
  <c r="G2" i="5"/>
  <c r="O2" i="5"/>
  <c r="W2" i="5"/>
  <c r="AE2" i="5"/>
  <c r="J2" i="5"/>
  <c r="R2" i="5"/>
  <c r="Z2" i="5"/>
  <c r="AH2" i="5"/>
  <c r="C2" i="5"/>
  <c r="K2" i="5"/>
  <c r="S2" i="5"/>
  <c r="AA2" i="5"/>
  <c r="AI2" i="5"/>
  <c r="D2" i="5"/>
  <c r="L2" i="5"/>
  <c r="T2" i="5"/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C11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E2" i="3"/>
</calcChain>
</file>

<file path=xl/sharedStrings.xml><?xml version="1.0" encoding="utf-8"?>
<sst xmlns="http://schemas.openxmlformats.org/spreadsheetml/2006/main" count="17893" uniqueCount="443">
  <si>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</si>
  <si>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</si>
  <si>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</si>
  <si>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</si>
  <si>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</si>
  <si>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</si>
  <si>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</si>
  <si>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</si>
  <si>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</si>
  <si>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</si>
  <si>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</si>
  <si>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</si>
  <si>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</si>
  <si>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</si>
  <si>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</si>
  <si>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</si>
  <si>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</si>
  <si>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</si>
  <si>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</si>
  <si>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</si>
  <si>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</si>
  <si>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</si>
  <si>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</si>
  <si>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</si>
  <si>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</si>
  <si>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</si>
  <si>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</si>
  <si>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</si>
  <si>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</si>
  <si>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</si>
  <si>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</si>
  <si>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</si>
  <si>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</si>
  <si>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</si>
  <si>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</si>
  <si>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</si>
  <si>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</si>
  <si>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</si>
  <si>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</si>
  <si>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</si>
  <si>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</si>
  <si>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</si>
  <si>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</si>
  <si>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</si>
  <si>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</si>
  <si>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</si>
  <si>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</si>
  <si>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</si>
  <si>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</si>
  <si>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</si>
  <si>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</si>
  <si>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</si>
  <si>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</si>
  <si>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</si>
  <si>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</si>
  <si>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</si>
  <si>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</si>
  <si>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</si>
  <si>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</si>
  <si>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</si>
  <si>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</si>
  <si>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</si>
  <si>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</si>
  <si>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</si>
  <si>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</si>
  <si>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</si>
  <si>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</si>
  <si>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</si>
  <si>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</si>
  <si>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</si>
  <si>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</si>
  <si>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</si>
  <si>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</si>
  <si>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</si>
  <si>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</si>
  <si>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</si>
  <si>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</si>
  <si>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</si>
  <si>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</si>
  <si>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</si>
  <si>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</si>
  <si>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</si>
  <si>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</si>
  <si>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</si>
  <si>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</si>
  <si>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</si>
  <si>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</si>
  <si>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</si>
  <si>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</si>
  <si>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</si>
  <si>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</si>
  <si>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</si>
  <si>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</si>
  <si>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</si>
  <si>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</si>
  <si>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</si>
  <si>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</si>
  <si>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</si>
  <si>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</si>
  <si>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</si>
  <si>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</si>
  <si>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</si>
  <si>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</si>
  <si>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</si>
  <si>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</si>
  <si>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</si>
  <si>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</si>
  <si>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</si>
  <si>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</si>
  <si>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</si>
  <si>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</si>
  <si>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</si>
  <si>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</si>
  <si>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</si>
  <si>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</si>
  <si>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</si>
  <si>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</si>
  <si>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</si>
  <si>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</si>
  <si>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</si>
  <si>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</si>
  <si>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</si>
  <si>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</si>
  <si>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</si>
  <si>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</si>
  <si>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</si>
  <si>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</si>
  <si>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</si>
  <si>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</si>
  <si>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</si>
  <si>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</si>
  <si>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</si>
  <si>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</si>
  <si>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</si>
  <si>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</si>
  <si>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</si>
  <si>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</si>
  <si>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</si>
  <si>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</si>
  <si>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</si>
  <si>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</si>
  <si>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</si>
  <si>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</si>
  <si>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</si>
  <si>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</si>
  <si>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</si>
  <si>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</si>
  <si>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</si>
  <si>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</si>
  <si>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</si>
  <si>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</si>
  <si>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</si>
  <si>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</si>
  <si>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</si>
  <si>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</si>
  <si>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</si>
  <si>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</si>
  <si>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</si>
  <si>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</si>
  <si>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</si>
  <si>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</si>
  <si>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</si>
  <si>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</si>
  <si>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</si>
  <si>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</si>
  <si>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</si>
  <si>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</si>
  <si>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</si>
  <si>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</si>
  <si>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</si>
  <si>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</si>
  <si>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</si>
  <si>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</si>
  <si>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</si>
  <si>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</si>
  <si>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</si>
  <si>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</si>
  <si>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</si>
  <si>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</si>
  <si>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</si>
  <si>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</si>
  <si>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</si>
  <si>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</si>
  <si>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</si>
  <si>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</si>
  <si>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</si>
  <si>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</si>
  <si>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</si>
  <si>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</si>
  <si>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</si>
  <si>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</si>
  <si>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</si>
  <si>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</si>
  <si>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</si>
  <si>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</si>
  <si>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</si>
  <si>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</si>
  <si>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</si>
  <si>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</si>
  <si>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</si>
  <si>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</si>
  <si>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</si>
  <si>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</si>
  <si>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</si>
  <si>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</si>
  <si>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</si>
  <si>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</si>
  <si>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</si>
  <si>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</si>
  <si>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</si>
  <si>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</si>
  <si>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</si>
  <si>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</si>
  <si>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</si>
  <si>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</si>
  <si>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</si>
  <si>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</si>
  <si>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</si>
  <si>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</si>
  <si>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</si>
  <si>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</si>
  <si>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</si>
  <si>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</si>
  <si>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</si>
  <si>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</si>
  <si>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</si>
  <si>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</si>
  <si>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</si>
  <si>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</si>
  <si>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</si>
  <si>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</si>
  <si>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</si>
  <si>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</si>
  <si>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</si>
  <si>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</si>
  <si>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</si>
  <si>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</si>
  <si>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</si>
  <si>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</si>
  <si>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</si>
  <si>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</si>
  <si>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</si>
  <si>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</si>
  <si>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</si>
  <si>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</si>
  <si>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</si>
  <si>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</si>
  <si>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</si>
  <si>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</si>
  <si>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</si>
  <si>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</si>
  <si>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</si>
  <si>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</si>
  <si>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</si>
  <si>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</si>
  <si>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</si>
  <si>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</si>
  <si>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</si>
  <si>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</si>
  <si>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</si>
  <si>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</si>
  <si>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</si>
  <si>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</si>
  <si>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</si>
  <si>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</si>
  <si>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</si>
  <si>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</si>
  <si>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</si>
  <si>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</si>
  <si>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</si>
  <si>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</si>
  <si>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</si>
  <si>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</si>
  <si>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</si>
  <si>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</si>
  <si>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</si>
  <si>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</si>
  <si>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</si>
  <si>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</si>
  <si>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</si>
  <si>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</si>
  <si>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</si>
  <si>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</si>
  <si>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</si>
  <si>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</si>
  <si>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</si>
  <si>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</si>
  <si>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</si>
  <si>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</si>
  <si>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</si>
  <si>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</si>
  <si>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</si>
  <si>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</si>
  <si>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</si>
  <si>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</si>
  <si>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</si>
  <si>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</si>
  <si>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</si>
  <si>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</si>
  <si>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</si>
  <si>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</si>
  <si>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</si>
  <si>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</si>
  <si>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</si>
  <si>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</si>
  <si>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</si>
  <si>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</si>
  <si>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</si>
  <si>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</si>
  <si>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</si>
  <si>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</si>
  <si>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</si>
  <si>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</si>
  <si>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</si>
  <si>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</si>
  <si>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</si>
  <si>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</si>
  <si>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</si>
  <si>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</si>
  <si>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</si>
  <si>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</si>
  <si>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</si>
  <si>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</si>
  <si>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</si>
  <si>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</si>
  <si>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</si>
  <si>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</si>
  <si>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</si>
  <si>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</si>
  <si>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</si>
  <si>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</si>
  <si>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</si>
  <si>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</si>
  <si>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</si>
  <si>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</si>
  <si>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</si>
  <si>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</si>
  <si>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</si>
  <si>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</si>
  <si>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</si>
  <si>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</si>
  <si>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</si>
  <si>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</si>
  <si>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</si>
  <si>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</si>
  <si>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</si>
  <si>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</si>
  <si>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</si>
  <si>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</si>
  <si>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</si>
  <si>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</si>
  <si>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</si>
  <si>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</si>
  <si>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</si>
  <si>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</si>
  <si>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</si>
  <si>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</si>
  <si>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</si>
  <si>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</si>
  <si>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</si>
  <si>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</si>
  <si>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</si>
  <si>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</si>
  <si>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</si>
  <si>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</si>
  <si>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</si>
  <si>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</si>
  <si>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</si>
  <si>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</si>
  <si>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</si>
  <si>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</si>
  <si>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</si>
  <si>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</si>
  <si>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</si>
  <si>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</si>
  <si>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</si>
  <si>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</si>
  <si>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</si>
  <si>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</si>
  <si>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</si>
  <si>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</si>
  <si>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</si>
  <si>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</si>
  <si>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</si>
  <si>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</si>
  <si>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</si>
  <si>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</si>
  <si>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</si>
  <si>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</si>
  <si>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</si>
  <si>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</si>
  <si>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</si>
  <si>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</si>
  <si>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</si>
  <si>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</si>
  <si>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</si>
  <si>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</si>
  <si>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</si>
  <si>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</si>
  <si>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</si>
  <si>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</si>
  <si>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</si>
  <si>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</si>
  <si>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</si>
  <si>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</si>
  <si>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</si>
  <si>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</si>
  <si>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</si>
  <si>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</si>
  <si>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</si>
  <si>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</si>
  <si>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</si>
  <si>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</si>
  <si>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</si>
  <si>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</si>
  <si>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</si>
  <si>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</si>
  <si>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</si>
  <si>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</si>
  <si>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</si>
  <si>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</si>
  <si>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</si>
  <si>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</si>
  <si>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</si>
  <si>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</si>
  <si>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</si>
  <si>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</si>
  <si>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</si>
  <si>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</si>
  <si>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</si>
  <si>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</si>
  <si>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</si>
  <si>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</si>
  <si>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</si>
  <si>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</si>
  <si>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</si>
  <si>
    <t>However, the largest currently operating DAC facilities use solid sorbent systems and utilize non-fossil resources at low heat (80-120 C),</t>
  </si>
  <si>
    <t>see: https://www.wri.org/insights/direct-air-capture-resource-considerations-and-costs-carbon-removal, Status of the Leading DAC Companies.</t>
  </si>
  <si>
    <t>Therefore, we take the heat input specified for DAC1 plants and convert to the amount of electricity needed</t>
  </si>
  <si>
    <t>if supplied by a heat pump.</t>
  </si>
  <si>
    <t>Percent Reduction in Fuel Use with Heat Pump</t>
  </si>
  <si>
    <t>Source: indst/PIFURfE</t>
  </si>
  <si>
    <t>Heat Input Required per Ton CO2 Captured, Converted to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</si>
</sst>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  <xf numFmtId="0" fontId="1" fillId="0" borderId="0" xfId="0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46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31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8412</xdr:rowOff>
    </xdr:from>
    <xdr:to>
      <xdr:col>4</xdr:col>
      <xdr:colOff>265044</xdr:colOff>
      <xdr:row>58</xdr:row>
      <xdr:rowOff>146525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064473-7126-43FC-8FF1-2DB1D4F6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8912"/>
          <a:ext cx="4770369" cy="3567113"/>
        </a:xfrm>
        <a:prstGeom prst="rect">
          <a:avLst/>
        </a:prstGeom>
      </xdr:spPr>
    </xdr:pic>
    <xdr:clientData/>
  </xdr:twoCellAnchor>
  <xdr:twoCellAnchor editAs="oneCell">
    <xdr:from>
      <xdr:col>5</xdr:col>
      <xdr:colOff>86001</xdr:colOff>
      <xdr:row>40</xdr:row>
      <xdr:rowOff>87934</xdr:rowOff>
    </xdr:from>
    <xdr:to>
      <xdr:col>6</xdr:col>
      <xdr:colOff>61843</xdr:colOff>
      <xdr:row>43</xdr:row>
      <xdr:rowOff>46420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AC9454-0534-4DB1-A9F1-EF075E077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326" y="7898434"/>
          <a:ext cx="737842" cy="529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413</v>
      </c>
      <c r="C1" s="17">
        <v>45294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NH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N1" workbookViewId="0">
      <selection activeCell="AG3" sqref="AG3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workbookViewId="0">
      <selection activeCell="C12" sqref="C12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NH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5.8449748158806996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1.5858859472411999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0.70523384747840001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2.4747248725636002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1.2620255748916001</v>
      </c>
    </row>
    <row r="8" spans="1:33" ht="15.75" thickBot="1" x14ac:dyDescent="0.3">
      <c r="C8" s="20">
        <f>SUM(C3:C7)</f>
        <v>4319.9176882472084</v>
      </c>
      <c r="D8" s="20">
        <f>SUM(D3:D7)</f>
        <v>11.8728450580555</v>
      </c>
      <c r="E8" s="21">
        <f>D8/C8</f>
        <v>2.7483961304070278E-3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47581.608007671668</v>
      </c>
      <c r="AD11" s="22">
        <f>'DACD-potential-US'!AD3*'state calc'!$E$8</f>
        <v>95163.216015343336</v>
      </c>
      <c r="AE11" s="22">
        <f>'DACD-potential-US'!AE3*'state calc'!$E$8</f>
        <v>142744.82402301501</v>
      </c>
      <c r="AF11" s="22">
        <f>'DACD-potential-US'!AF3*'state calc'!$E$8</f>
        <v>190326.43203068667</v>
      </c>
      <c r="AG11" s="22">
        <f>'DACD-potential-US'!AG3*'state calc'!$E$8</f>
        <v>237908.04003835833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topLeftCell="A78" zoomScale="115" zoomScaleNormal="115" workbookViewId="0">
      <selection activeCell="B14" sqref="B14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6" spans="1:7" x14ac:dyDescent="0.25">
      <c r="A6" t="s">
        <v>436</v>
      </c>
    </row>
    <row r="7" spans="1:7" x14ac:dyDescent="0.25">
      <c r="A7" t="s">
        <v>437</v>
      </c>
    </row>
    <row r="8" spans="1:7" x14ac:dyDescent="0.25">
      <c r="A8" t="s">
        <v>438</v>
      </c>
    </row>
    <row r="9" spans="1:7" x14ac:dyDescent="0.25">
      <c r="A9" t="s">
        <v>439</v>
      </c>
    </row>
    <row r="11" spans="1:7" x14ac:dyDescent="0.25">
      <c r="A11" s="1" t="s">
        <v>7</v>
      </c>
    </row>
    <row r="12" spans="1:7" x14ac:dyDescent="0.25">
      <c r="A12" s="13" t="s">
        <v>82</v>
      </c>
      <c r="B12" s="14"/>
      <c r="C12" s="14"/>
      <c r="D12" s="14"/>
      <c r="E12" s="14"/>
      <c r="F12" s="14"/>
      <c r="G12" s="14"/>
    </row>
    <row r="13" spans="1:7" x14ac:dyDescent="0.25">
      <c r="A13" s="2" t="s">
        <v>6</v>
      </c>
      <c r="B13" s="3" t="s">
        <v>4</v>
      </c>
      <c r="C13" s="3" t="s">
        <v>5</v>
      </c>
    </row>
    <row r="14" spans="1:7" x14ac:dyDescent="0.25">
      <c r="A14" s="1" t="s">
        <v>1</v>
      </c>
      <c r="B14">
        <v>300</v>
      </c>
      <c r="C14">
        <v>350</v>
      </c>
    </row>
    <row r="15" spans="1:7" x14ac:dyDescent="0.25">
      <c r="A15" s="1" t="s">
        <v>2</v>
      </c>
      <c r="B15">
        <v>180</v>
      </c>
      <c r="C15">
        <v>200</v>
      </c>
    </row>
    <row r="16" spans="1:7" x14ac:dyDescent="0.25">
      <c r="A16" s="1" t="s">
        <v>3</v>
      </c>
      <c r="B16">
        <v>100</v>
      </c>
      <c r="C16">
        <v>50</v>
      </c>
    </row>
    <row r="18" spans="1:4" x14ac:dyDescent="0.25">
      <c r="A18" s="1" t="s">
        <v>8</v>
      </c>
    </row>
    <row r="19" spans="1:4" x14ac:dyDescent="0.25">
      <c r="A19" s="2" t="s">
        <v>9</v>
      </c>
      <c r="B19" s="3" t="s">
        <v>4</v>
      </c>
      <c r="C19" s="3" t="s">
        <v>5</v>
      </c>
    </row>
    <row r="20" spans="1:4" x14ac:dyDescent="0.25">
      <c r="A20" s="1" t="s">
        <v>1</v>
      </c>
      <c r="B20">
        <v>1.8</v>
      </c>
      <c r="C20">
        <v>1.1000000000000001</v>
      </c>
    </row>
    <row r="21" spans="1:4" x14ac:dyDescent="0.25">
      <c r="A21" s="1" t="s">
        <v>2</v>
      </c>
      <c r="B21">
        <v>1.3</v>
      </c>
      <c r="C21">
        <v>0.6</v>
      </c>
    </row>
    <row r="22" spans="1:4" x14ac:dyDescent="0.25">
      <c r="A22" s="1" t="s">
        <v>3</v>
      </c>
    </row>
    <row r="24" spans="1:4" x14ac:dyDescent="0.25">
      <c r="A24" s="1" t="s">
        <v>10</v>
      </c>
    </row>
    <row r="25" spans="1:4" x14ac:dyDescent="0.25">
      <c r="A25" s="2" t="s">
        <v>9</v>
      </c>
      <c r="B25" s="3" t="s">
        <v>4</v>
      </c>
      <c r="C25" s="3" t="s">
        <v>5</v>
      </c>
    </row>
    <row r="26" spans="1:4" x14ac:dyDescent="0.25">
      <c r="A26" s="1" t="s">
        <v>1</v>
      </c>
      <c r="B26">
        <v>8.1</v>
      </c>
      <c r="C26">
        <v>7.2</v>
      </c>
    </row>
    <row r="27" spans="1:4" x14ac:dyDescent="0.25">
      <c r="A27" s="1" t="s">
        <v>2</v>
      </c>
      <c r="B27">
        <v>5.3</v>
      </c>
      <c r="C27">
        <v>4.4000000000000004</v>
      </c>
    </row>
    <row r="28" spans="1:4" x14ac:dyDescent="0.25">
      <c r="A28" s="1" t="s">
        <v>3</v>
      </c>
    </row>
    <row r="29" spans="1:4" x14ac:dyDescent="0.25">
      <c r="A29" s="1"/>
    </row>
    <row r="30" spans="1:4" ht="30" x14ac:dyDescent="0.25">
      <c r="A30" s="23" t="s">
        <v>440</v>
      </c>
      <c r="B30" s="16">
        <v>0.67</v>
      </c>
      <c r="D30" t="s">
        <v>441</v>
      </c>
    </row>
    <row r="31" spans="1:4" x14ac:dyDescent="0.25">
      <c r="A31" s="1"/>
    </row>
    <row r="32" spans="1:4" x14ac:dyDescent="0.25">
      <c r="A32" s="1" t="s">
        <v>442</v>
      </c>
    </row>
    <row r="33" spans="1:3" x14ac:dyDescent="0.25">
      <c r="A33" s="2" t="s">
        <v>9</v>
      </c>
      <c r="B33" s="3" t="s">
        <v>4</v>
      </c>
      <c r="C33" s="3" t="s">
        <v>5</v>
      </c>
    </row>
    <row r="34" spans="1:3" x14ac:dyDescent="0.25">
      <c r="A34" s="1" t="s">
        <v>1</v>
      </c>
      <c r="B34" s="7">
        <f>B26*(1-$B$30)</f>
        <v>2.6729999999999996</v>
      </c>
      <c r="C34" s="7">
        <f>C26*(1-$B$30)</f>
        <v>2.3759999999999999</v>
      </c>
    </row>
    <row r="35" spans="1:3" x14ac:dyDescent="0.25">
      <c r="A35" s="1" t="s">
        <v>2</v>
      </c>
      <c r="B35" s="7">
        <f>B27*(1-$B$30)</f>
        <v>1.7489999999999997</v>
      </c>
      <c r="C35" s="7">
        <f>C27*(1-$B$30)</f>
        <v>1.452</v>
      </c>
    </row>
    <row r="37" spans="1:3" x14ac:dyDescent="0.25">
      <c r="A37" s="1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0" spans="1:3" x14ac:dyDescent="0.25">
      <c r="A40" t="s">
        <v>24</v>
      </c>
    </row>
    <row r="62" spans="1:8" x14ac:dyDescent="0.25">
      <c r="A62" s="4" t="s">
        <v>44</v>
      </c>
      <c r="B62" s="9"/>
      <c r="C62" s="9"/>
      <c r="D62" s="9"/>
      <c r="E62" s="9"/>
      <c r="F62" s="9"/>
      <c r="G62" s="9"/>
      <c r="H62" s="9"/>
    </row>
    <row r="63" spans="1:8" x14ac:dyDescent="0.25">
      <c r="A63" t="s">
        <v>26</v>
      </c>
    </row>
    <row r="64" spans="1:8" x14ac:dyDescent="0.25">
      <c r="A64" t="s">
        <v>27</v>
      </c>
    </row>
    <row r="65" spans="1:8" x14ac:dyDescent="0.25">
      <c r="A65" t="s">
        <v>28</v>
      </c>
    </row>
    <row r="66" spans="1:8" x14ac:dyDescent="0.25">
      <c r="A66" t="s">
        <v>29</v>
      </c>
    </row>
    <row r="68" spans="1:8" x14ac:dyDescent="0.25">
      <c r="B68">
        <v>2045</v>
      </c>
      <c r="C68">
        <v>2050</v>
      </c>
      <c r="D68">
        <v>2060</v>
      </c>
      <c r="E68">
        <v>2070</v>
      </c>
      <c r="F68">
        <v>2080</v>
      </c>
      <c r="G68">
        <v>2090</v>
      </c>
      <c r="H68">
        <v>2100</v>
      </c>
    </row>
    <row r="69" spans="1:8" x14ac:dyDescent="0.25">
      <c r="A69" t="s">
        <v>30</v>
      </c>
      <c r="B69">
        <v>0</v>
      </c>
      <c r="C69">
        <v>5</v>
      </c>
      <c r="D69">
        <v>20</v>
      </c>
      <c r="E69">
        <v>122</v>
      </c>
      <c r="F69">
        <v>388</v>
      </c>
      <c r="G69">
        <v>384</v>
      </c>
      <c r="H69">
        <v>379</v>
      </c>
    </row>
    <row r="70" spans="1:8" x14ac:dyDescent="0.25">
      <c r="A70" t="s">
        <v>31</v>
      </c>
      <c r="B70">
        <v>0</v>
      </c>
      <c r="C70">
        <v>0</v>
      </c>
      <c r="D70">
        <v>0</v>
      </c>
      <c r="E70">
        <v>5</v>
      </c>
      <c r="F70">
        <v>30</v>
      </c>
      <c r="G70">
        <v>35</v>
      </c>
      <c r="H70">
        <v>40</v>
      </c>
    </row>
    <row r="72" spans="1:8" x14ac:dyDescent="0.25">
      <c r="A72" t="s">
        <v>32</v>
      </c>
      <c r="B72">
        <v>420</v>
      </c>
    </row>
    <row r="74" spans="1:8" x14ac:dyDescent="0.25">
      <c r="B74">
        <v>2045</v>
      </c>
      <c r="C74">
        <v>2050</v>
      </c>
      <c r="D74">
        <v>2060</v>
      </c>
      <c r="E74">
        <v>2070</v>
      </c>
      <c r="F74">
        <v>2080</v>
      </c>
      <c r="G74">
        <v>2090</v>
      </c>
      <c r="H74">
        <v>2100</v>
      </c>
    </row>
    <row r="75" spans="1:8" x14ac:dyDescent="0.25">
      <c r="A75" t="s">
        <v>33</v>
      </c>
      <c r="B75">
        <f>B69/$B$72*30</f>
        <v>0</v>
      </c>
      <c r="C75" s="7">
        <f t="shared" ref="C75:H76" si="0">C69/$B$72*30</f>
        <v>0.3571428571428571</v>
      </c>
      <c r="D75" s="7">
        <f t="shared" si="0"/>
        <v>1.4285714285714284</v>
      </c>
      <c r="E75" s="7">
        <f t="shared" si="0"/>
        <v>8.7142857142857153</v>
      </c>
      <c r="F75" s="7">
        <f t="shared" si="0"/>
        <v>27.714285714285715</v>
      </c>
      <c r="G75" s="7">
        <f t="shared" si="0"/>
        <v>27.428571428571427</v>
      </c>
      <c r="H75" s="7">
        <f t="shared" si="0"/>
        <v>27.071428571428573</v>
      </c>
    </row>
    <row r="76" spans="1:8" x14ac:dyDescent="0.25">
      <c r="A76" t="s">
        <v>34</v>
      </c>
      <c r="B76">
        <f>B70/$B$72*30</f>
        <v>0</v>
      </c>
      <c r="C76">
        <f t="shared" si="0"/>
        <v>0</v>
      </c>
      <c r="D76">
        <f t="shared" si="0"/>
        <v>0</v>
      </c>
      <c r="E76" s="7">
        <f t="shared" si="0"/>
        <v>0.3571428571428571</v>
      </c>
      <c r="F76" s="7">
        <f t="shared" si="0"/>
        <v>2.1428571428571428</v>
      </c>
      <c r="G76" s="7">
        <f t="shared" si="0"/>
        <v>2.5</v>
      </c>
      <c r="H76" s="7">
        <f t="shared" si="0"/>
        <v>2.8571428571428568</v>
      </c>
    </row>
    <row r="78" spans="1:8" x14ac:dyDescent="0.25">
      <c r="A78" s="1" t="s">
        <v>35</v>
      </c>
    </row>
    <row r="79" spans="1:8" x14ac:dyDescent="0.25">
      <c r="A79" t="s">
        <v>36</v>
      </c>
    </row>
    <row r="80" spans="1:8" x14ac:dyDescent="0.25">
      <c r="A80" t="s">
        <v>37</v>
      </c>
    </row>
    <row r="81" spans="1:8" x14ac:dyDescent="0.25">
      <c r="A81" t="s">
        <v>38</v>
      </c>
    </row>
    <row r="83" spans="1:8" x14ac:dyDescent="0.25">
      <c r="A83" t="s">
        <v>39</v>
      </c>
      <c r="B83">
        <v>19.39</v>
      </c>
      <c r="C83" t="s">
        <v>41</v>
      </c>
      <c r="D83">
        <v>2017</v>
      </c>
    </row>
    <row r="84" spans="1:8" x14ac:dyDescent="0.25">
      <c r="A84" t="s">
        <v>40</v>
      </c>
      <c r="B84">
        <v>80</v>
      </c>
      <c r="C84" t="s">
        <v>42</v>
      </c>
      <c r="D84">
        <v>2017</v>
      </c>
    </row>
    <row r="85" spans="1:8" x14ac:dyDescent="0.25">
      <c r="A85" t="s">
        <v>43</v>
      </c>
      <c r="B85" s="8">
        <f>B83/B84</f>
        <v>0.24237500000000001</v>
      </c>
    </row>
    <row r="87" spans="1:8" x14ac:dyDescent="0.25">
      <c r="A87" s="4" t="s">
        <v>45</v>
      </c>
      <c r="B87" s="9"/>
      <c r="C87" s="9"/>
      <c r="D87" s="9"/>
      <c r="E87" s="9"/>
      <c r="F87" s="9"/>
      <c r="G87" s="9"/>
      <c r="H87" s="9"/>
    </row>
    <row r="88" spans="1:8" x14ac:dyDescent="0.25">
      <c r="B88">
        <v>2045</v>
      </c>
      <c r="C88">
        <v>2050</v>
      </c>
      <c r="D88">
        <v>2060</v>
      </c>
      <c r="E88">
        <v>2070</v>
      </c>
      <c r="F88">
        <v>2080</v>
      </c>
      <c r="G88">
        <v>2090</v>
      </c>
      <c r="H88">
        <v>2100</v>
      </c>
    </row>
    <row r="89" spans="1:8" x14ac:dyDescent="0.25">
      <c r="A89" t="s">
        <v>33</v>
      </c>
      <c r="B89">
        <f>B75*$B$85</f>
        <v>0</v>
      </c>
      <c r="C89" s="7">
        <f t="shared" ref="C89:H90" si="1">C75*$B$85</f>
        <v>8.6562499999999987E-2</v>
      </c>
      <c r="D89" s="7">
        <f t="shared" si="1"/>
        <v>0.34624999999999995</v>
      </c>
      <c r="E89" s="7">
        <f t="shared" si="1"/>
        <v>2.1121250000000003</v>
      </c>
      <c r="F89" s="7">
        <f t="shared" si="1"/>
        <v>6.7172500000000008</v>
      </c>
      <c r="G89" s="7">
        <f t="shared" si="1"/>
        <v>6.6479999999999997</v>
      </c>
      <c r="H89" s="7">
        <f t="shared" si="1"/>
        <v>6.5614375000000003</v>
      </c>
    </row>
    <row r="90" spans="1:8" x14ac:dyDescent="0.25">
      <c r="A90" t="s">
        <v>34</v>
      </c>
      <c r="B90">
        <f>B76*$B$85</f>
        <v>0</v>
      </c>
      <c r="C90">
        <f t="shared" si="1"/>
        <v>0</v>
      </c>
      <c r="D90">
        <f t="shared" si="1"/>
        <v>0</v>
      </c>
      <c r="E90" s="7">
        <f t="shared" si="1"/>
        <v>8.6562499999999987E-2</v>
      </c>
      <c r="F90" s="7">
        <f t="shared" si="1"/>
        <v>0.51937500000000003</v>
      </c>
      <c r="G90" s="7">
        <f t="shared" si="1"/>
        <v>0.60593750000000002</v>
      </c>
      <c r="H90" s="7">
        <f t="shared" si="1"/>
        <v>0.69249999999999989</v>
      </c>
    </row>
    <row r="92" spans="1:8" x14ac:dyDescent="0.25">
      <c r="A92" t="s">
        <v>46</v>
      </c>
    </row>
    <row r="93" spans="1:8" x14ac:dyDescent="0.25">
      <c r="B93">
        <v>2045</v>
      </c>
      <c r="C93">
        <v>2050</v>
      </c>
      <c r="D93">
        <v>2060</v>
      </c>
      <c r="E93">
        <v>2070</v>
      </c>
      <c r="F93">
        <v>2080</v>
      </c>
      <c r="G93">
        <v>2090</v>
      </c>
      <c r="H93">
        <v>2100</v>
      </c>
    </row>
    <row r="94" spans="1:8" x14ac:dyDescent="0.25">
      <c r="A94" t="s">
        <v>47</v>
      </c>
      <c r="B94" s="10">
        <f>B89*10^9</f>
        <v>0</v>
      </c>
      <c r="C94" s="11">
        <f t="shared" ref="C94:H95" si="2">C89*10^9</f>
        <v>86562499.999999985</v>
      </c>
      <c r="D94" s="11">
        <f t="shared" si="2"/>
        <v>346249999.99999994</v>
      </c>
      <c r="E94" s="11">
        <f t="shared" si="2"/>
        <v>2112125000.0000002</v>
      </c>
      <c r="F94" s="11">
        <f t="shared" si="2"/>
        <v>6717250000.000001</v>
      </c>
      <c r="G94" s="11">
        <f t="shared" si="2"/>
        <v>6648000000</v>
      </c>
      <c r="H94" s="11">
        <f t="shared" si="2"/>
        <v>6561437500</v>
      </c>
    </row>
    <row r="95" spans="1:8" x14ac:dyDescent="0.25">
      <c r="A95" t="s">
        <v>48</v>
      </c>
      <c r="B95" s="10">
        <f>B90*10^9</f>
        <v>0</v>
      </c>
      <c r="C95" s="10">
        <f t="shared" si="2"/>
        <v>0</v>
      </c>
      <c r="D95" s="10">
        <f t="shared" si="2"/>
        <v>0</v>
      </c>
      <c r="E95" s="11">
        <f t="shared" si="2"/>
        <v>86562499.999999985</v>
      </c>
      <c r="F95" s="11">
        <f t="shared" si="2"/>
        <v>519375000.00000006</v>
      </c>
      <c r="G95" s="11">
        <f t="shared" si="2"/>
        <v>605937500</v>
      </c>
      <c r="H95" s="11">
        <f t="shared" si="2"/>
        <v>692499999.99999988</v>
      </c>
    </row>
    <row r="97" spans="1:2" x14ac:dyDescent="0.25">
      <c r="A97" s="4" t="s">
        <v>52</v>
      </c>
    </row>
    <row r="98" spans="1:2" x14ac:dyDescent="0.25">
      <c r="A98" t="s">
        <v>50</v>
      </c>
    </row>
    <row r="99" spans="1:2" x14ac:dyDescent="0.25">
      <c r="A99" t="s">
        <v>51</v>
      </c>
    </row>
    <row r="100" spans="1:2" x14ac:dyDescent="0.25">
      <c r="A100" t="s">
        <v>53</v>
      </c>
    </row>
    <row r="101" spans="1:2" x14ac:dyDescent="0.25">
      <c r="A101" t="s">
        <v>54</v>
      </c>
    </row>
    <row r="103" spans="1:2" x14ac:dyDescent="0.25">
      <c r="A103" t="s">
        <v>55</v>
      </c>
      <c r="B103">
        <v>947086</v>
      </c>
    </row>
    <row r="105" spans="1:2" x14ac:dyDescent="0.25">
      <c r="A105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abSelected="1" topLeftCell="P1" workbookViewId="0">
      <selection activeCell="AE2" sqref="AE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47581.608007671668</v>
      </c>
      <c r="AF2" s="15">
        <f>'state calc'!AD11</f>
        <v>95163.216015343336</v>
      </c>
      <c r="AG2" s="15">
        <f>'state calc'!AE11</f>
        <v>142744.82402301501</v>
      </c>
      <c r="AH2" s="15">
        <f>'state calc'!AF11</f>
        <v>190326.43203068667</v>
      </c>
      <c r="AI2" s="15">
        <f>'state calc'!AG11</f>
        <v>237908.04003835833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G20" sqref="G20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(Data!B20+Data!B34)*Data!B103</f>
        <v>4236315.6780000003</v>
      </c>
      <c r="C2" s="12">
        <f>$B2</f>
        <v>4236315.6780000003</v>
      </c>
      <c r="D2" s="12">
        <f t="shared" ref="D2:AI10" si="0">$B2</f>
        <v>4236315.6780000003</v>
      </c>
      <c r="E2" s="12">
        <f t="shared" si="0"/>
        <v>4236315.6780000003</v>
      </c>
      <c r="F2" s="12">
        <f t="shared" si="0"/>
        <v>4236315.6780000003</v>
      </c>
      <c r="G2" s="12">
        <f t="shared" si="0"/>
        <v>4236315.6780000003</v>
      </c>
      <c r="H2" s="12">
        <f t="shared" si="0"/>
        <v>4236315.6780000003</v>
      </c>
      <c r="I2" s="12">
        <f t="shared" si="0"/>
        <v>4236315.6780000003</v>
      </c>
      <c r="J2" s="12">
        <f t="shared" si="0"/>
        <v>4236315.6780000003</v>
      </c>
      <c r="K2" s="12">
        <f t="shared" si="0"/>
        <v>4236315.6780000003</v>
      </c>
      <c r="L2" s="12">
        <f t="shared" si="0"/>
        <v>4236315.6780000003</v>
      </c>
      <c r="M2" s="12">
        <f t="shared" si="0"/>
        <v>4236315.6780000003</v>
      </c>
      <c r="N2" s="12">
        <f t="shared" si="0"/>
        <v>4236315.6780000003</v>
      </c>
      <c r="O2" s="12">
        <f t="shared" si="0"/>
        <v>4236315.6780000003</v>
      </c>
      <c r="P2" s="12">
        <f t="shared" si="0"/>
        <v>4236315.6780000003</v>
      </c>
      <c r="Q2" s="12">
        <f t="shared" si="0"/>
        <v>4236315.6780000003</v>
      </c>
      <c r="R2" s="12">
        <f t="shared" si="0"/>
        <v>4236315.6780000003</v>
      </c>
      <c r="S2" s="12">
        <f t="shared" si="0"/>
        <v>4236315.6780000003</v>
      </c>
      <c r="T2" s="12">
        <f t="shared" si="0"/>
        <v>4236315.6780000003</v>
      </c>
      <c r="U2" s="12">
        <f t="shared" si="0"/>
        <v>4236315.6780000003</v>
      </c>
      <c r="V2" s="12">
        <f t="shared" si="0"/>
        <v>4236315.6780000003</v>
      </c>
      <c r="W2" s="12">
        <f t="shared" si="0"/>
        <v>4236315.6780000003</v>
      </c>
      <c r="X2" s="12">
        <f t="shared" si="0"/>
        <v>4236315.6780000003</v>
      </c>
      <c r="Y2" s="12">
        <f t="shared" si="0"/>
        <v>4236315.6780000003</v>
      </c>
      <c r="Z2" s="12">
        <f t="shared" si="0"/>
        <v>4236315.6780000003</v>
      </c>
      <c r="AA2" s="12">
        <f t="shared" si="0"/>
        <v>4236315.6780000003</v>
      </c>
      <c r="AB2" s="12">
        <f t="shared" si="0"/>
        <v>4236315.6780000003</v>
      </c>
      <c r="AC2" s="12">
        <f t="shared" si="0"/>
        <v>4236315.6780000003</v>
      </c>
      <c r="AD2" s="12">
        <f t="shared" si="0"/>
        <v>4236315.6780000003</v>
      </c>
      <c r="AE2" s="12">
        <f t="shared" si="0"/>
        <v>4236315.6780000003</v>
      </c>
      <c r="AF2" s="12">
        <f t="shared" si="0"/>
        <v>4236315.6780000003</v>
      </c>
      <c r="AG2" s="12">
        <f t="shared" si="0"/>
        <v>4236315.6780000003</v>
      </c>
      <c r="AH2" s="12">
        <f t="shared" si="0"/>
        <v>4236315.6780000003</v>
      </c>
      <c r="AI2" s="12">
        <f t="shared" si="0"/>
        <v>4236315.6780000003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v>0</v>
      </c>
      <c r="C4" s="12">
        <f t="shared" si="1"/>
        <v>0</v>
      </c>
      <c r="D4" s="12">
        <f t="shared" si="0"/>
        <v>0</v>
      </c>
      <c r="E4" s="12">
        <f t="shared" si="0"/>
        <v>0</v>
      </c>
      <c r="F4" s="12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0"/>
        <v>0</v>
      </c>
      <c r="O4" s="12">
        <f t="shared" si="0"/>
        <v>0</v>
      </c>
      <c r="P4" s="12">
        <f t="shared" si="0"/>
        <v>0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si="0"/>
        <v>0</v>
      </c>
      <c r="U4" s="12">
        <f t="shared" si="0"/>
        <v>0</v>
      </c>
      <c r="V4" s="12">
        <f t="shared" si="0"/>
        <v>0</v>
      </c>
      <c r="W4" s="12">
        <f t="shared" si="0"/>
        <v>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0</v>
      </c>
      <c r="AI4" s="12">
        <f t="shared" si="0"/>
        <v>0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R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Data!B14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2024-01-03T21:25:04Z</dcterms:modified>
</cp:coreProperties>
</file>