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NH\fuels\BS\"/>
    </mc:Choice>
  </mc:AlternateContent>
  <xr:revisionPtr revIDLastSave="0" documentId="8_{DB6BEFD3-AEE8-4803-B99E-1E0290A42203}" xr6:coauthVersionLast="47" xr6:coauthVersionMax="47" xr10:uidLastSave="{00000000-0000-0000-0000-000000000000}"/>
  <bookViews>
    <workbookView xWindow="1800" yWindow="730" windowWidth="11560" windowHeight="1007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113" i="24" l="1"/>
  <c r="V113" i="24"/>
  <c r="W113" i="24"/>
  <c r="T113" i="24"/>
  <c r="S113" i="24"/>
  <c r="M113" i="24"/>
  <c r="N143" i="24" s="1"/>
  <c r="D143" i="24"/>
  <c r="E143" i="24"/>
  <c r="F143" i="24"/>
  <c r="G143" i="24"/>
  <c r="H143" i="24"/>
  <c r="I143" i="24"/>
  <c r="J143" i="24"/>
  <c r="K143" i="24"/>
  <c r="L143" i="24"/>
  <c r="M143" i="24"/>
  <c r="C143" i="24"/>
  <c r="B233" i="24"/>
  <c r="B227" i="24"/>
  <c r="X113" i="24" l="1"/>
  <c r="Y113" i="24" s="1"/>
  <c r="Z113" i="24" s="1"/>
  <c r="AA113" i="24" s="1"/>
  <c r="AB113" i="24" s="1"/>
  <c r="AC113" i="24" s="1"/>
  <c r="N113" i="24"/>
  <c r="K246" i="24"/>
  <c r="K22" i="10" s="1"/>
  <c r="H246" i="24"/>
  <c r="H22" i="10" s="1"/>
  <c r="G246" i="24"/>
  <c r="G22" i="10" s="1"/>
  <c r="I246" i="24"/>
  <c r="I22" i="10" s="1"/>
  <c r="D246" i="24"/>
  <c r="D22" i="10" s="1"/>
  <c r="F246" i="24"/>
  <c r="F22" i="10" s="1"/>
  <c r="E246" i="24"/>
  <c r="E22" i="10" s="1"/>
  <c r="J246" i="24"/>
  <c r="J22" i="10" s="1"/>
  <c r="M246" i="24"/>
  <c r="M22" i="10" s="1"/>
  <c r="L246" i="24"/>
  <c r="L22" i="10" s="1"/>
  <c r="O113" i="24" l="1"/>
  <c r="O143" i="24"/>
  <c r="B98" i="24"/>
  <c r="B9" i="16"/>
  <c r="P113" i="24" l="1"/>
  <c r="P143" i="24"/>
  <c r="T143" i="24"/>
  <c r="C8" i="16"/>
  <c r="B8" i="16"/>
  <c r="AE260" i="24"/>
  <c r="AF260" i="24"/>
  <c r="E260" i="24"/>
  <c r="F260" i="24"/>
  <c r="G260" i="24"/>
  <c r="H260" i="24"/>
  <c r="I260" i="24"/>
  <c r="J260" i="24"/>
  <c r="K260" i="24"/>
  <c r="L260" i="24"/>
  <c r="M260" i="24"/>
  <c r="N260" i="24"/>
  <c r="O260" i="24"/>
  <c r="P260" i="24"/>
  <c r="Q260" i="24"/>
  <c r="R260" i="24"/>
  <c r="S260" i="24"/>
  <c r="T260" i="24"/>
  <c r="U260" i="24"/>
  <c r="V260" i="24"/>
  <c r="W260" i="24"/>
  <c r="X260" i="24"/>
  <c r="Y260" i="24"/>
  <c r="Z260" i="24"/>
  <c r="AA260" i="24"/>
  <c r="AB260" i="24"/>
  <c r="AC260" i="24"/>
  <c r="AD260" i="24"/>
  <c r="B102" i="24"/>
  <c r="Q113" i="24" l="1"/>
  <c r="Q143" i="24"/>
  <c r="U143" i="24"/>
  <c r="B43" i="24"/>
  <c r="A8" i="24"/>
  <c r="R113" i="24" l="1"/>
  <c r="S143" i="24" s="1"/>
  <c r="R143" i="24"/>
  <c r="V143" i="24"/>
  <c r="R98" i="24"/>
  <c r="C15" i="16"/>
  <c r="B15" i="16"/>
  <c r="C11" i="16"/>
  <c r="B11" i="16"/>
  <c r="C9" i="16"/>
  <c r="C137" i="24"/>
  <c r="D137" i="24"/>
  <c r="E137" i="24"/>
  <c r="F137" i="24"/>
  <c r="G137" i="24"/>
  <c r="H137" i="24"/>
  <c r="I137" i="24"/>
  <c r="J137" i="24"/>
  <c r="K137" i="24"/>
  <c r="L137" i="24"/>
  <c r="M137" i="24"/>
  <c r="N137" i="24"/>
  <c r="O137" i="24"/>
  <c r="P137" i="24"/>
  <c r="Q137" i="24"/>
  <c r="R137" i="24"/>
  <c r="S137" i="24"/>
  <c r="T137" i="24"/>
  <c r="U137" i="24"/>
  <c r="V137" i="24"/>
  <c r="W137" i="24"/>
  <c r="X137" i="24"/>
  <c r="Y137" i="24"/>
  <c r="Z137" i="24"/>
  <c r="AA137" i="24"/>
  <c r="AB137" i="24"/>
  <c r="AC137" i="24"/>
  <c r="B137"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W143" i="24" l="1"/>
  <c r="T98" i="24"/>
  <c r="L98" i="24"/>
  <c r="H98" i="24"/>
  <c r="D98" i="24"/>
  <c r="N98" i="24"/>
  <c r="O99" i="24"/>
  <c r="E99" i="24"/>
  <c r="D99" i="24"/>
  <c r="W99"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X143" i="24" l="1"/>
  <c r="S98" i="24"/>
  <c r="I98" i="24"/>
  <c r="X98" i="24"/>
  <c r="Y98" i="24" s="1"/>
  <c r="K98" i="24"/>
  <c r="L99" i="24"/>
  <c r="M98" i="24"/>
  <c r="V99" i="24"/>
  <c r="E98" i="24"/>
  <c r="C99" i="24"/>
  <c r="Q98" i="24"/>
  <c r="O98" i="24"/>
  <c r="G98" i="24"/>
  <c r="V98" i="24"/>
  <c r="U98" i="24"/>
  <c r="W98" i="24"/>
  <c r="C98" i="24"/>
  <c r="F98" i="24"/>
  <c r="J98" i="24"/>
  <c r="N99" i="24"/>
  <c r="I99" i="24"/>
  <c r="S99" i="24"/>
  <c r="F99" i="24"/>
  <c r="Q99" i="24"/>
  <c r="B99" i="24"/>
  <c r="R99" i="24"/>
  <c r="C5" i="19"/>
  <c r="D5" i="19"/>
  <c r="N5" i="19"/>
  <c r="O5" i="19"/>
  <c r="P5" i="19"/>
  <c r="Q5" i="19"/>
  <c r="R5" i="19"/>
  <c r="S5" i="19"/>
  <c r="T5" i="19"/>
  <c r="U5" i="19"/>
  <c r="V5" i="19"/>
  <c r="W5" i="19"/>
  <c r="X5" i="19"/>
  <c r="Y5" i="19"/>
  <c r="Z5" i="19"/>
  <c r="AA5" i="19"/>
  <c r="AB5" i="19"/>
  <c r="AC5" i="19"/>
  <c r="AD5" i="19"/>
  <c r="AE5" i="19"/>
  <c r="B5" i="19"/>
  <c r="W165" i="24"/>
  <c r="Y15" i="16" s="1"/>
  <c r="V165" i="24"/>
  <c r="X15" i="16" s="1"/>
  <c r="U165" i="24"/>
  <c r="W15" i="16" s="1"/>
  <c r="T165" i="24"/>
  <c r="V15" i="16" s="1"/>
  <c r="S165" i="24"/>
  <c r="U15" i="16" s="1"/>
  <c r="R165" i="24"/>
  <c r="T15" i="16" s="1"/>
  <c r="Q165" i="24"/>
  <c r="S15" i="16" s="1"/>
  <c r="P165" i="24"/>
  <c r="R15" i="16" s="1"/>
  <c r="O165" i="24"/>
  <c r="Q15" i="16" s="1"/>
  <c r="N165" i="24"/>
  <c r="P15" i="16" s="1"/>
  <c r="M165" i="24"/>
  <c r="O15" i="16" s="1"/>
  <c r="L165" i="24"/>
  <c r="N15" i="16" s="1"/>
  <c r="K165" i="24"/>
  <c r="M15" i="16" s="1"/>
  <c r="J165" i="24"/>
  <c r="L15" i="16" s="1"/>
  <c r="I165" i="24"/>
  <c r="K15" i="16" s="1"/>
  <c r="H165" i="24"/>
  <c r="J15" i="16" s="1"/>
  <c r="G165" i="24"/>
  <c r="I15" i="16" s="1"/>
  <c r="F165" i="24"/>
  <c r="H15" i="16" s="1"/>
  <c r="E165" i="24"/>
  <c r="G15" i="16" s="1"/>
  <c r="D165" i="24"/>
  <c r="F15" i="16" s="1"/>
  <c r="W162" i="24"/>
  <c r="Y11" i="16" s="1"/>
  <c r="V162" i="24"/>
  <c r="X11" i="16" s="1"/>
  <c r="U162" i="24"/>
  <c r="W11" i="16" s="1"/>
  <c r="T162" i="24"/>
  <c r="V11" i="16" s="1"/>
  <c r="S162" i="24"/>
  <c r="U11" i="16" s="1"/>
  <c r="R162" i="24"/>
  <c r="T11" i="16" s="1"/>
  <c r="Q162" i="24"/>
  <c r="S11" i="16" s="1"/>
  <c r="P162" i="24"/>
  <c r="R11" i="16" s="1"/>
  <c r="O162" i="24"/>
  <c r="Q11" i="16" s="1"/>
  <c r="N162" i="24"/>
  <c r="P11" i="16" s="1"/>
  <c r="M162" i="24"/>
  <c r="O11" i="16" s="1"/>
  <c r="L162" i="24"/>
  <c r="N11" i="16" s="1"/>
  <c r="K162" i="24"/>
  <c r="M11" i="16" s="1"/>
  <c r="J162" i="24"/>
  <c r="L11" i="16" s="1"/>
  <c r="I162" i="24"/>
  <c r="K11" i="16" s="1"/>
  <c r="H162" i="24"/>
  <c r="J11" i="16" s="1"/>
  <c r="G162" i="24"/>
  <c r="I11" i="16" s="1"/>
  <c r="F162" i="24"/>
  <c r="H11" i="16" s="1"/>
  <c r="E162" i="24"/>
  <c r="G11" i="16" s="1"/>
  <c r="D162" i="24"/>
  <c r="W159" i="24"/>
  <c r="Y9" i="16" s="1"/>
  <c r="V159" i="24"/>
  <c r="X9" i="16" s="1"/>
  <c r="U159" i="24"/>
  <c r="W9" i="16" s="1"/>
  <c r="T159" i="24"/>
  <c r="V9" i="16" s="1"/>
  <c r="S159" i="24"/>
  <c r="U9" i="16" s="1"/>
  <c r="R159" i="24"/>
  <c r="T9" i="16" s="1"/>
  <c r="Q159" i="24"/>
  <c r="S9" i="16" s="1"/>
  <c r="P159" i="24"/>
  <c r="R9" i="16" s="1"/>
  <c r="O159" i="24"/>
  <c r="Q9" i="16" s="1"/>
  <c r="N159" i="24"/>
  <c r="P9" i="16" s="1"/>
  <c r="M159" i="24"/>
  <c r="O9" i="16" s="1"/>
  <c r="L159" i="24"/>
  <c r="N9" i="16" s="1"/>
  <c r="K159" i="24"/>
  <c r="M9" i="16" s="1"/>
  <c r="J159" i="24"/>
  <c r="L9" i="16" s="1"/>
  <c r="I159" i="24"/>
  <c r="K9" i="16" s="1"/>
  <c r="H159" i="24"/>
  <c r="J9" i="16" s="1"/>
  <c r="G159" i="24"/>
  <c r="I9" i="16" s="1"/>
  <c r="F159" i="24"/>
  <c r="H9" i="16" s="1"/>
  <c r="E159" i="24"/>
  <c r="G9" i="16" s="1"/>
  <c r="D159" i="24"/>
  <c r="F9" i="16" s="1"/>
  <c r="B103"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Y143" i="24" l="1"/>
  <c r="T117" i="24"/>
  <c r="T118" i="24" s="1"/>
  <c r="D117" i="24"/>
  <c r="C117" i="24" s="1"/>
  <c r="B117" i="24" s="1"/>
  <c r="C162" i="24"/>
  <c r="F11" i="16"/>
  <c r="Z98" i="24"/>
  <c r="AB98" i="24"/>
  <c r="AC98" i="24"/>
  <c r="AA98" i="24"/>
  <c r="AG14" i="14"/>
  <c r="AC14" i="14"/>
  <c r="V14" i="14"/>
  <c r="AD14" i="14"/>
  <c r="W14" i="14"/>
  <c r="AE14" i="14"/>
  <c r="X14" i="14"/>
  <c r="AF14" i="14"/>
  <c r="Y14" i="14"/>
  <c r="Z14" i="14"/>
  <c r="AA14" i="14"/>
  <c r="AB14" i="14"/>
  <c r="E138" i="24"/>
  <c r="E139" i="24" s="1"/>
  <c r="G5" i="19" s="1"/>
  <c r="G138" i="24"/>
  <c r="G139" i="24" s="1"/>
  <c r="I5" i="19" s="1"/>
  <c r="K138" i="24"/>
  <c r="K139" i="24" s="1"/>
  <c r="M5" i="19" s="1"/>
  <c r="AA138" i="24"/>
  <c r="AA139" i="24" s="1"/>
  <c r="B138" i="24"/>
  <c r="B139" i="24" s="1"/>
  <c r="Q138" i="24"/>
  <c r="Q139" i="24" s="1"/>
  <c r="Y138" i="24"/>
  <c r="Y139" i="24" s="1"/>
  <c r="J138" i="24"/>
  <c r="J139" i="24" s="1"/>
  <c r="L5" i="19" s="1"/>
  <c r="AB138" i="24"/>
  <c r="AB139" i="24" s="1"/>
  <c r="S138" i="24"/>
  <c r="S139" i="24" s="1"/>
  <c r="I138" i="24"/>
  <c r="I139" i="24" s="1"/>
  <c r="K5" i="19" s="1"/>
  <c r="V138" i="24"/>
  <c r="V139" i="24" s="1"/>
  <c r="X138" i="24"/>
  <c r="X139" i="24" s="1"/>
  <c r="T138" i="24"/>
  <c r="T139" i="24" s="1"/>
  <c r="Z138" i="24"/>
  <c r="Z139" i="24" s="1"/>
  <c r="AC138" i="24"/>
  <c r="AC139" i="24" s="1"/>
  <c r="N138" i="24"/>
  <c r="N139" i="24" s="1"/>
  <c r="L138" i="24"/>
  <c r="L139" i="24" s="1"/>
  <c r="R138" i="24"/>
  <c r="R139" i="24" s="1"/>
  <c r="U138" i="24"/>
  <c r="U139" i="24" s="1"/>
  <c r="C138" i="24"/>
  <c r="C139" i="24" s="1"/>
  <c r="E5" i="19" s="1"/>
  <c r="F138" i="24"/>
  <c r="F139" i="24" s="1"/>
  <c r="H5" i="19" s="1"/>
  <c r="D138" i="24"/>
  <c r="D139" i="24" s="1"/>
  <c r="F5" i="19" s="1"/>
  <c r="P138" i="24"/>
  <c r="P139" i="24" s="1"/>
  <c r="W138" i="24"/>
  <c r="W139" i="24" s="1"/>
  <c r="H138" i="24"/>
  <c r="H139" i="24" s="1"/>
  <c r="J5" i="19" s="1"/>
  <c r="O138" i="24"/>
  <c r="O139" i="24" s="1"/>
  <c r="M138" i="24"/>
  <c r="M139" i="24" s="1"/>
  <c r="M99" i="24"/>
  <c r="T99" i="24"/>
  <c r="P98" i="24"/>
  <c r="X99" i="24"/>
  <c r="J99" i="24"/>
  <c r="G99" i="24"/>
  <c r="P99" i="24"/>
  <c r="K99" i="24"/>
  <c r="H99" i="24"/>
  <c r="U99" i="24"/>
  <c r="K117" i="24"/>
  <c r="K118" i="24" s="1"/>
  <c r="S117" i="24"/>
  <c r="S118" i="24" s="1"/>
  <c r="L117" i="24"/>
  <c r="I117" i="24"/>
  <c r="R117" i="24"/>
  <c r="M117" i="24"/>
  <c r="U117" i="24"/>
  <c r="U118" i="24" s="1"/>
  <c r="N117" i="24"/>
  <c r="N118" i="24" s="1"/>
  <c r="V117" i="24"/>
  <c r="H117" i="24"/>
  <c r="H118" i="24" s="1"/>
  <c r="Q117" i="24"/>
  <c r="Q118" i="24" s="1"/>
  <c r="Y117" i="24"/>
  <c r="Y118" i="24" s="1"/>
  <c r="O117" i="24"/>
  <c r="W117" i="24"/>
  <c r="P117" i="24"/>
  <c r="P118" i="24" s="1"/>
  <c r="X117" i="24"/>
  <c r="X118" i="24" s="1"/>
  <c r="J117" i="24"/>
  <c r="G133" i="24"/>
  <c r="G134" i="24" s="1"/>
  <c r="O133" i="24"/>
  <c r="O134" i="24" s="1"/>
  <c r="J129" i="24"/>
  <c r="J130" i="24" s="1"/>
  <c r="F125" i="24"/>
  <c r="F126" i="24" s="1"/>
  <c r="N125" i="24"/>
  <c r="N126" i="24" s="1"/>
  <c r="D133" i="24"/>
  <c r="D134" i="24" s="1"/>
  <c r="H133" i="24"/>
  <c r="H134" i="24" s="1"/>
  <c r="P133" i="24"/>
  <c r="P134" i="24" s="1"/>
  <c r="K129" i="24"/>
  <c r="K130" i="24" s="1"/>
  <c r="G125" i="24"/>
  <c r="G126" i="24" s="1"/>
  <c r="O125" i="24"/>
  <c r="O126" i="24" s="1"/>
  <c r="E117" i="24"/>
  <c r="E118" i="24" s="1"/>
  <c r="D129" i="24"/>
  <c r="D130" i="24" s="1"/>
  <c r="K125" i="24"/>
  <c r="K126" i="24" s="1"/>
  <c r="L133" i="24"/>
  <c r="L134" i="24" s="1"/>
  <c r="I133" i="24"/>
  <c r="I134" i="24" s="1"/>
  <c r="Q129" i="24"/>
  <c r="Q130" i="24" s="1"/>
  <c r="L129" i="24"/>
  <c r="L130" i="24" s="1"/>
  <c r="H125" i="24"/>
  <c r="H126" i="24" s="1"/>
  <c r="P125" i="24"/>
  <c r="P126" i="24" s="1"/>
  <c r="F117" i="24"/>
  <c r="F118" i="24" s="1"/>
  <c r="D125" i="24"/>
  <c r="D126" i="24" s="1"/>
  <c r="G117" i="24"/>
  <c r="G118" i="24" s="1"/>
  <c r="G129" i="24"/>
  <c r="G130" i="24" s="1"/>
  <c r="J133" i="24"/>
  <c r="J134" i="24" s="1"/>
  <c r="J135" i="24" s="1"/>
  <c r="L18" i="19" s="1"/>
  <c r="E129" i="24"/>
  <c r="E130" i="24" s="1"/>
  <c r="M129" i="24"/>
  <c r="M130" i="24" s="1"/>
  <c r="I125" i="24"/>
  <c r="I126" i="24" s="1"/>
  <c r="Q125" i="24"/>
  <c r="Q126" i="24" s="1"/>
  <c r="K133" i="24"/>
  <c r="K134" i="24" s="1"/>
  <c r="F129" i="24"/>
  <c r="F130" i="24" s="1"/>
  <c r="N129" i="24"/>
  <c r="N130" i="24" s="1"/>
  <c r="J125" i="24"/>
  <c r="O129" i="24"/>
  <c r="O130" i="24" s="1"/>
  <c r="Q133" i="24"/>
  <c r="Q134" i="24" s="1"/>
  <c r="E133" i="24"/>
  <c r="E134" i="24" s="1"/>
  <c r="M133" i="24"/>
  <c r="M134" i="24" s="1"/>
  <c r="H129" i="24"/>
  <c r="H130" i="24" s="1"/>
  <c r="P129" i="24"/>
  <c r="P130" i="24" s="1"/>
  <c r="L125" i="24"/>
  <c r="L126" i="24" s="1"/>
  <c r="F133" i="24"/>
  <c r="F134" i="24" s="1"/>
  <c r="N133" i="24"/>
  <c r="N134" i="24" s="1"/>
  <c r="I129" i="24"/>
  <c r="I130" i="24" s="1"/>
  <c r="E125" i="24"/>
  <c r="E126" i="24" s="1"/>
  <c r="M125" i="24"/>
  <c r="M126" i="24" s="1"/>
  <c r="B70" i="24"/>
  <c r="B67" i="24"/>
  <c r="H76" i="24" s="1"/>
  <c r="R76" i="24" s="1"/>
  <c r="R77" i="24" s="1"/>
  <c r="S156" i="24" s="1"/>
  <c r="K14" i="14"/>
  <c r="S14" i="14"/>
  <c r="Q14" i="14"/>
  <c r="R14" i="14"/>
  <c r="L14" i="14"/>
  <c r="M14" i="14"/>
  <c r="U14" i="14"/>
  <c r="J14" i="14"/>
  <c r="N14" i="14"/>
  <c r="P14" i="14"/>
  <c r="T14" i="14"/>
  <c r="O14" i="14"/>
  <c r="H14" i="14"/>
  <c r="I14" i="14"/>
  <c r="R125" i="24"/>
  <c r="C159" i="24"/>
  <c r="E9" i="16" s="1"/>
  <c r="B76" i="24"/>
  <c r="B77" i="24" s="1"/>
  <c r="V129" i="24"/>
  <c r="V130" i="24" s="1"/>
  <c r="C165" i="24"/>
  <c r="E15" i="16" s="1"/>
  <c r="Y129" i="24"/>
  <c r="Y130" i="24" s="1"/>
  <c r="V125" i="24"/>
  <c r="V126" i="24" s="1"/>
  <c r="R129" i="24"/>
  <c r="R130" i="24" s="1"/>
  <c r="V133" i="24"/>
  <c r="V134" i="24" s="1"/>
  <c r="U125" i="24"/>
  <c r="U126" i="24" s="1"/>
  <c r="U133" i="24"/>
  <c r="U134" i="24" s="1"/>
  <c r="W125" i="24"/>
  <c r="W126" i="24" s="1"/>
  <c r="S129" i="24"/>
  <c r="S130" i="24" s="1"/>
  <c r="W133" i="24"/>
  <c r="W134" i="24" s="1"/>
  <c r="X125" i="24"/>
  <c r="X126" i="24" s="1"/>
  <c r="T129" i="24"/>
  <c r="T130" i="24" s="1"/>
  <c r="X133" i="24"/>
  <c r="X134" i="24" s="1"/>
  <c r="Y125" i="24"/>
  <c r="Y126" i="24" s="1"/>
  <c r="U129" i="24"/>
  <c r="U130" i="24" s="1"/>
  <c r="Y133" i="24"/>
  <c r="Y134" i="24" s="1"/>
  <c r="R133" i="24"/>
  <c r="R134" i="24" s="1"/>
  <c r="S125" i="24"/>
  <c r="S126" i="24" s="1"/>
  <c r="W129" i="24"/>
  <c r="W130" i="24" s="1"/>
  <c r="S133" i="24"/>
  <c r="S134" i="24" s="1"/>
  <c r="T125" i="24"/>
  <c r="T126" i="24" s="1"/>
  <c r="X129" i="24"/>
  <c r="X130" i="24" s="1"/>
  <c r="T133" i="24"/>
  <c r="T134"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X159" i="24" l="1"/>
  <c r="Z9" i="16" s="1"/>
  <c r="X162" i="24"/>
  <c r="Z11" i="16" s="1"/>
  <c r="X165" i="24"/>
  <c r="Z15" i="16" s="1"/>
  <c r="Z143" i="24"/>
  <c r="D118" i="24"/>
  <c r="F7" i="19" s="1"/>
  <c r="C70" i="24"/>
  <c r="H70" i="24"/>
  <c r="I118" i="24"/>
  <c r="K7" i="19" s="1"/>
  <c r="O118" i="24"/>
  <c r="B162" i="24"/>
  <c r="D11" i="16" s="1"/>
  <c r="E11" i="16"/>
  <c r="V118" i="24"/>
  <c r="X7" i="19" s="1"/>
  <c r="R118" i="24"/>
  <c r="T7" i="19" s="1"/>
  <c r="L118" i="24"/>
  <c r="N7" i="19" s="1"/>
  <c r="J118" i="24"/>
  <c r="W118" i="24"/>
  <c r="Y7" i="19" s="1"/>
  <c r="Z99" i="24"/>
  <c r="Y99" i="24"/>
  <c r="AC99" i="24"/>
  <c r="AA99" i="24"/>
  <c r="AB99" i="24"/>
  <c r="M118" i="24"/>
  <c r="O7" i="19" s="1"/>
  <c r="S120" i="24"/>
  <c r="X76" i="24"/>
  <c r="X77" i="24" s="1"/>
  <c r="W76" i="24"/>
  <c r="W77" i="24" s="1"/>
  <c r="J126" i="24"/>
  <c r="J127" i="24" s="1"/>
  <c r="Y76" i="24"/>
  <c r="Y77" i="24" s="1"/>
  <c r="R126" i="24"/>
  <c r="R127" i="24" s="1"/>
  <c r="L76" i="24"/>
  <c r="L77" i="24" s="1"/>
  <c r="M120" i="24" s="1"/>
  <c r="M121" i="24" s="1"/>
  <c r="Z76" i="24"/>
  <c r="Z77" i="24" s="1"/>
  <c r="V76" i="24"/>
  <c r="V77" i="24" s="1"/>
  <c r="O76" i="24"/>
  <c r="O77" i="24" s="1"/>
  <c r="B159" i="24"/>
  <c r="D9" i="16" s="1"/>
  <c r="C76" i="24"/>
  <c r="C77" i="24" s="1"/>
  <c r="T76" i="24"/>
  <c r="T77" i="24" s="1"/>
  <c r="AD76" i="24"/>
  <c r="AD77" i="24" s="1"/>
  <c r="I76" i="24"/>
  <c r="I77" i="24" s="1"/>
  <c r="U76" i="24"/>
  <c r="U77" i="24" s="1"/>
  <c r="Q76" i="24"/>
  <c r="Q77" i="24" s="1"/>
  <c r="R120" i="24" s="1"/>
  <c r="AB76" i="24"/>
  <c r="AB77" i="24" s="1"/>
  <c r="J76" i="24"/>
  <c r="J77" i="24" s="1"/>
  <c r="K120" i="24" s="1"/>
  <c r="K121" i="24" s="1"/>
  <c r="M76" i="24"/>
  <c r="M77" i="24" s="1"/>
  <c r="K76" i="24"/>
  <c r="K77" i="24" s="1"/>
  <c r="L120" i="24" s="1"/>
  <c r="L121" i="24" s="1"/>
  <c r="AC76" i="24"/>
  <c r="AC77" i="24" s="1"/>
  <c r="H77" i="24"/>
  <c r="I120" i="24" s="1"/>
  <c r="I121" i="24" s="1"/>
  <c r="S76" i="24"/>
  <c r="S77" i="24" s="1"/>
  <c r="N76" i="24"/>
  <c r="N77" i="24" s="1"/>
  <c r="P76" i="24"/>
  <c r="P77" i="24" s="1"/>
  <c r="Q120" i="24" s="1"/>
  <c r="Q121" i="24" s="1"/>
  <c r="AA76" i="24"/>
  <c r="AA77" i="24" s="1"/>
  <c r="H131" i="24"/>
  <c r="R7" i="19"/>
  <c r="G131" i="24"/>
  <c r="R135" i="24"/>
  <c r="T18" i="19" s="1"/>
  <c r="Y127" i="24"/>
  <c r="V7" i="19"/>
  <c r="G135" i="24"/>
  <c r="I18" i="19" s="1"/>
  <c r="I131" i="24"/>
  <c r="J131" i="24"/>
  <c r="AA7" i="19"/>
  <c r="F131" i="24"/>
  <c r="P131" i="24"/>
  <c r="I7" i="19"/>
  <c r="W7" i="19"/>
  <c r="M135" i="24"/>
  <c r="O18" i="19" s="1"/>
  <c r="Y135" i="24"/>
  <c r="AA18" i="19" s="1"/>
  <c r="G7" i="19"/>
  <c r="V127" i="24"/>
  <c r="S127" i="24"/>
  <c r="I127" i="24"/>
  <c r="X135" i="24"/>
  <c r="Z18" i="19" s="1"/>
  <c r="S131" i="24"/>
  <c r="N127" i="24"/>
  <c r="P7" i="19"/>
  <c r="L127" i="24"/>
  <c r="K127" i="24"/>
  <c r="I135" i="24"/>
  <c r="K18" i="19" s="1"/>
  <c r="P135" i="24"/>
  <c r="R18" i="19" s="1"/>
  <c r="H127" i="24"/>
  <c r="Q131" i="24"/>
  <c r="K131" i="24"/>
  <c r="U7" i="19"/>
  <c r="V135" i="24"/>
  <c r="X18" i="19" s="1"/>
  <c r="F127" i="24"/>
  <c r="E135" i="24"/>
  <c r="G18" i="19" s="1"/>
  <c r="N131" i="24"/>
  <c r="T135" i="24"/>
  <c r="V18" i="19" s="1"/>
  <c r="L135" i="24"/>
  <c r="N18" i="19" s="1"/>
  <c r="S135" i="24"/>
  <c r="U18" i="19" s="1"/>
  <c r="H135" i="24"/>
  <c r="J18" i="19" s="1"/>
  <c r="E127" i="24"/>
  <c r="W127" i="24"/>
  <c r="M7" i="19"/>
  <c r="N135" i="24"/>
  <c r="P18" i="19" s="1"/>
  <c r="Y131" i="24"/>
  <c r="Z7" i="19"/>
  <c r="E131" i="24"/>
  <c r="O135" i="24"/>
  <c r="Q18" i="19" s="1"/>
  <c r="H7" i="19"/>
  <c r="J7" i="19"/>
  <c r="Q127" i="24"/>
  <c r="X127" i="24"/>
  <c r="U127" i="24"/>
  <c r="K135" i="24"/>
  <c r="M18" i="19" s="1"/>
  <c r="U131" i="24"/>
  <c r="B165" i="24"/>
  <c r="D15" i="16" s="1"/>
  <c r="O131" i="24"/>
  <c r="L131" i="24"/>
  <c r="R131" i="24"/>
  <c r="L7" i="19"/>
  <c r="T127" i="24"/>
  <c r="Q135" i="24"/>
  <c r="S18" i="19" s="1"/>
  <c r="P127" i="24"/>
  <c r="S7" i="19"/>
  <c r="O127" i="24"/>
  <c r="F135" i="24"/>
  <c r="H18" i="19" s="1"/>
  <c r="X131" i="24"/>
  <c r="W131" i="24"/>
  <c r="Q7" i="19"/>
  <c r="M131" i="24"/>
  <c r="T131" i="24"/>
  <c r="W135" i="24"/>
  <c r="Y18" i="19" s="1"/>
  <c r="G127" i="24"/>
  <c r="U135" i="24"/>
  <c r="W18" i="19" s="1"/>
  <c r="M127" i="24"/>
  <c r="V131" i="24"/>
  <c r="C133" i="24"/>
  <c r="C134" i="24" s="1"/>
  <c r="D135" i="24"/>
  <c r="F18" i="19" s="1"/>
  <c r="C118" i="24"/>
  <c r="C125" i="24"/>
  <c r="C126" i="24" s="1"/>
  <c r="D127" i="24"/>
  <c r="D131" i="24"/>
  <c r="C129" i="24"/>
  <c r="C130" i="24" s="1"/>
  <c r="D46" i="14"/>
  <c r="Y159" i="24" l="1"/>
  <c r="AA9" i="16" s="1"/>
  <c r="Y162" i="24"/>
  <c r="AA11" i="16" s="1"/>
  <c r="Y165" i="24"/>
  <c r="AA15" i="16" s="1"/>
  <c r="AA143" i="24"/>
  <c r="Z156" i="24" s="1"/>
  <c r="Z125" i="24"/>
  <c r="Z126" i="24" s="1"/>
  <c r="Z127" i="24" s="1"/>
  <c r="Z133" i="24"/>
  <c r="Z134" i="24" s="1"/>
  <c r="Z135" i="24" s="1"/>
  <c r="AB18" i="19" s="1"/>
  <c r="Z129" i="24"/>
  <c r="Z130" i="24" s="1"/>
  <c r="Z131" i="24" s="1"/>
  <c r="Z117" i="24"/>
  <c r="Z118" i="24" s="1"/>
  <c r="AB7" i="19" s="1"/>
  <c r="R121" i="24"/>
  <c r="R122" i="24" s="1"/>
  <c r="T8" i="19" s="1"/>
  <c r="S121" i="24"/>
  <c r="S122" i="24" s="1"/>
  <c r="U8" i="19" s="1"/>
  <c r="T156" i="24"/>
  <c r="T120" i="24"/>
  <c r="T121" i="24" s="1"/>
  <c r="T122" i="24" s="1"/>
  <c r="V8" i="19" s="1"/>
  <c r="V156" i="24"/>
  <c r="V120" i="24"/>
  <c r="V121" i="24" s="1"/>
  <c r="V122" i="24" s="1"/>
  <c r="X8" i="19" s="1"/>
  <c r="W156" i="24"/>
  <c r="W120" i="24"/>
  <c r="W121" i="24" s="1"/>
  <c r="X156" i="24"/>
  <c r="X120" i="24"/>
  <c r="Y156" i="24"/>
  <c r="Y120" i="24"/>
  <c r="Y121" i="24" s="1"/>
  <c r="Y122" i="24" s="1"/>
  <c r="AA8" i="19" s="1"/>
  <c r="Z120" i="24"/>
  <c r="Z121" i="24" s="1"/>
  <c r="Z122" i="24" s="1"/>
  <c r="AB8" i="19" s="1"/>
  <c r="U156" i="24"/>
  <c r="U120" i="24"/>
  <c r="D156" i="24"/>
  <c r="C156" i="24" s="1"/>
  <c r="B156" i="24" s="1"/>
  <c r="D120" i="24"/>
  <c r="D121" i="24" s="1"/>
  <c r="N156" i="24"/>
  <c r="N120" i="24"/>
  <c r="O156" i="24"/>
  <c r="O120" i="24"/>
  <c r="P156" i="24"/>
  <c r="P120" i="24"/>
  <c r="I156" i="24"/>
  <c r="J156" i="24"/>
  <c r="J120" i="24"/>
  <c r="G14" i="14"/>
  <c r="F14" i="14"/>
  <c r="D76" i="24"/>
  <c r="D77" i="24" s="1"/>
  <c r="E120" i="24" s="1"/>
  <c r="E121" i="24" s="1"/>
  <c r="M156" i="24"/>
  <c r="K156" i="24"/>
  <c r="Q156" i="24"/>
  <c r="R156" i="24"/>
  <c r="L156" i="24"/>
  <c r="C127" i="24"/>
  <c r="B125" i="24"/>
  <c r="B126" i="24" s="1"/>
  <c r="E7" i="19"/>
  <c r="B118" i="24"/>
  <c r="C131" i="24"/>
  <c r="B129" i="24"/>
  <c r="B130" i="24" s="1"/>
  <c r="B133" i="24"/>
  <c r="B134" i="24" s="1"/>
  <c r="C135" i="24"/>
  <c r="E18" i="19" s="1"/>
  <c r="A30" i="17"/>
  <c r="Z159" i="24" l="1"/>
  <c r="AB9" i="16" s="1"/>
  <c r="Z165" i="24"/>
  <c r="AB15" i="16" s="1"/>
  <c r="Z162" i="24"/>
  <c r="AB11" i="16" s="1"/>
  <c r="AB143" i="24"/>
  <c r="AA129" i="24"/>
  <c r="AA130" i="24" s="1"/>
  <c r="AA131" i="24" s="1"/>
  <c r="AA125" i="24"/>
  <c r="AA126" i="24" s="1"/>
  <c r="AA127" i="24" s="1"/>
  <c r="AA133" i="24"/>
  <c r="AA134" i="24" s="1"/>
  <c r="AA135" i="24" s="1"/>
  <c r="AC18" i="19" s="1"/>
  <c r="AA117" i="24"/>
  <c r="AA118" i="24" s="1"/>
  <c r="AC7" i="19" s="1"/>
  <c r="AA120" i="24"/>
  <c r="AA121" i="24" s="1"/>
  <c r="AA122" i="24" s="1"/>
  <c r="AC8" i="19" s="1"/>
  <c r="O121" i="24"/>
  <c r="O122" i="24" s="1"/>
  <c r="Q8" i="19" s="1"/>
  <c r="U121" i="24"/>
  <c r="U122" i="24" s="1"/>
  <c r="W8" i="19" s="1"/>
  <c r="X121" i="24"/>
  <c r="X122" i="24" s="1"/>
  <c r="Z8" i="19" s="1"/>
  <c r="N121" i="24"/>
  <c r="N122" i="24" s="1"/>
  <c r="P8" i="19" s="1"/>
  <c r="P121" i="24"/>
  <c r="P122" i="24" s="1"/>
  <c r="R8" i="19" s="1"/>
  <c r="J121" i="24"/>
  <c r="J122" i="24" s="1"/>
  <c r="L8" i="19" s="1"/>
  <c r="E76" i="24"/>
  <c r="F76" i="24" s="1"/>
  <c r="M122" i="24"/>
  <c r="O8" i="19" s="1"/>
  <c r="W122" i="24"/>
  <c r="Y8" i="19" s="1"/>
  <c r="Q122" i="24"/>
  <c r="S8" i="19" s="1"/>
  <c r="L122" i="24"/>
  <c r="N8" i="19" s="1"/>
  <c r="K122" i="24"/>
  <c r="M8" i="19" s="1"/>
  <c r="I122" i="24"/>
  <c r="K8" i="19" s="1"/>
  <c r="D122" i="24"/>
  <c r="F8" i="19" s="1"/>
  <c r="C120" i="24"/>
  <c r="C121" i="24" s="1"/>
  <c r="D7" i="19"/>
  <c r="B127" i="24"/>
  <c r="B135" i="24"/>
  <c r="D18" i="19" s="1"/>
  <c r="B131" i="24"/>
  <c r="E156" i="24"/>
  <c r="D14" i="14"/>
  <c r="G11" i="12"/>
  <c r="H11" i="12"/>
  <c r="I11" i="12"/>
  <c r="F11" i="12"/>
  <c r="N10" i="12"/>
  <c r="M10" i="12"/>
  <c r="L10" i="12"/>
  <c r="AA165" i="24" l="1"/>
  <c r="AC15" i="16" s="1"/>
  <c r="AA159" i="24"/>
  <c r="AC9" i="16" s="1"/>
  <c r="AA162" i="24"/>
  <c r="AC11" i="16" s="1"/>
  <c r="AA156" i="24"/>
  <c r="AC143" i="24"/>
  <c r="AB117" i="24"/>
  <c r="AB118" i="24" s="1"/>
  <c r="AD7" i="19" s="1"/>
  <c r="AB125" i="24"/>
  <c r="AB126" i="24" s="1"/>
  <c r="AB127" i="24" s="1"/>
  <c r="AB133" i="24"/>
  <c r="AB134" i="24" s="1"/>
  <c r="AB135" i="24" s="1"/>
  <c r="AD18" i="19" s="1"/>
  <c r="AB129" i="24"/>
  <c r="AB130" i="24" s="1"/>
  <c r="AB131" i="24" s="1"/>
  <c r="AB120" i="24"/>
  <c r="AB121" i="24" s="1"/>
  <c r="AB122" i="24" s="1"/>
  <c r="AD8" i="19" s="1"/>
  <c r="E77" i="24"/>
  <c r="F120" i="24" s="1"/>
  <c r="F121" i="24" s="1"/>
  <c r="C122" i="24"/>
  <c r="E8" i="19" s="1"/>
  <c r="B120" i="24"/>
  <c r="B121" i="24" s="1"/>
  <c r="E122" i="24"/>
  <c r="G8" i="19" s="1"/>
  <c r="F77" i="24"/>
  <c r="G120" i="24" s="1"/>
  <c r="G121" i="24" s="1"/>
  <c r="G76" i="24"/>
  <c r="G77" i="24" s="1"/>
  <c r="H120" i="24" s="1"/>
  <c r="H121" i="24" s="1"/>
  <c r="M11" i="12"/>
  <c r="L11" i="12"/>
  <c r="AB165" i="24" l="1"/>
  <c r="AD15" i="16" s="1"/>
  <c r="AB162" i="24"/>
  <c r="AD11" i="16" s="1"/>
  <c r="AB159" i="24"/>
  <c r="AD9" i="16" s="1"/>
  <c r="AB156" i="24"/>
  <c r="AD143" i="24"/>
  <c r="AC129" i="24"/>
  <c r="AC130" i="24" s="1"/>
  <c r="AC131" i="24" s="1"/>
  <c r="AC125" i="24"/>
  <c r="AC126" i="24" s="1"/>
  <c r="AC127" i="24" s="1"/>
  <c r="AC133" i="24"/>
  <c r="AC134" i="24" s="1"/>
  <c r="AC135" i="24" s="1"/>
  <c r="AE18" i="19" s="1"/>
  <c r="AC117" i="24"/>
  <c r="AC118" i="24" s="1"/>
  <c r="AE7" i="19" s="1"/>
  <c r="AC120" i="24"/>
  <c r="AC121" i="24" s="1"/>
  <c r="AC122" i="24" s="1"/>
  <c r="AE8" i="19" s="1"/>
  <c r="F156" i="24"/>
  <c r="B122" i="24"/>
  <c r="D8" i="19" s="1"/>
  <c r="F122" i="24"/>
  <c r="H8" i="19" s="1"/>
  <c r="H156" i="24"/>
  <c r="G156" i="24"/>
  <c r="B16" i="16"/>
  <c r="B17" i="16"/>
  <c r="AC165" i="24" l="1"/>
  <c r="AE15" i="16" s="1"/>
  <c r="AC162" i="24"/>
  <c r="AE11" i="16" s="1"/>
  <c r="AC159" i="24"/>
  <c r="AE9" i="16" s="1"/>
  <c r="AC156" i="24"/>
  <c r="G122" i="24"/>
  <c r="I8" i="19" s="1"/>
  <c r="H122"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<sst xmlns="http://schemas.openxmlformats.org/spreadsheetml/2006/main" count="3458" uniqueCount="1079">
  <si>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</si>
  <si>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</si>
  <si>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</si>
  <si>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</si>
  <si>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</si>
  <si>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</si>
  <si>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</si>
  <si>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</si>
  <si>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</si>
  <si>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</si>
  <si>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</si>
  <si>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</si>
  <si>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</si>
  <si>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</si>
  <si>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</si>
  <si>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</si>
  <si>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</si>
  <si>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</si>
  <si>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</si>
  <si>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</si>
  <si>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</si>
  <si>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</si>
  <si>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</si>
  <si>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</si>
  <si>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</si>
  <si>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</si>
  <si>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</si>
  <si>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</si>
  <si>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</si>
  <si>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</si>
  <si>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</si>
  <si>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</si>
  <si>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</si>
  <si>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</si>
  <si>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</si>
  <si>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</si>
  <si>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</si>
  <si>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</si>
  <si>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</si>
  <si>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</si>
  <si>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</si>
  <si>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</si>
  <si>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</si>
  <si>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</si>
  <si>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</si>
  <si>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</si>
  <si>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</si>
  <si>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</si>
  <si>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</si>
  <si>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</si>
  <si>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</si>
  <si>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</si>
  <si>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</si>
  <si>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</si>
  <si>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</si>
  <si>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</si>
  <si>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</si>
  <si>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</si>
  <si>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</si>
  <si>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</si>
  <si>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</si>
  <si>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</si>
  <si>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</si>
  <si>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</si>
  <si>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</si>
  <si>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</si>
  <si>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</si>
  <si>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</si>
  <si>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</si>
  <si>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</si>
  <si>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</si>
  <si>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</si>
  <si>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</si>
  <si>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</si>
  <si>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</si>
  <si>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</si>
  <si>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</si>
  <si>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</si>
  <si>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</si>
  <si>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</si>
  <si>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</si>
  <si>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</si>
  <si>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</si>
  <si>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</si>
  <si>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</si>
  <si>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</si>
  <si>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</si>
  <si>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</si>
  <si>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</si>
  <si>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</si>
  <si>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</si>
  <si>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</si>
  <si>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</si>
  <si>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</si>
  <si>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</si>
  <si>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</si>
  <si>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</si>
  <si>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</si>
  <si>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</si>
  <si>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</si>
  <si>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</si>
  <si>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</si>
  <si>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</si>
  <si>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</si>
  <si>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</si>
  <si>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</si>
  <si>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</si>
  <si>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</si>
  <si>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</si>
  <si>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</si>
  <si>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</si>
  <si>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</si>
  <si>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</si>
  <si>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</si>
  <si>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</si>
  <si>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</si>
  <si>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</si>
  <si>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</si>
  <si>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</si>
  <si>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</si>
  <si>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</si>
  <si>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</si>
  <si>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</si>
  <si>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</si>
  <si>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</si>
  <si>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</si>
  <si>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</si>
  <si>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</si>
  <si>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</si>
  <si>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</si>
  <si>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</si>
  <si>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</si>
  <si>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</si>
  <si>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</si>
  <si>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</si>
  <si>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</si>
  <si>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</si>
  <si>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</si>
  <si>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</si>
  <si>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</si>
  <si>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</si>
  <si>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</si>
  <si>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</si>
  <si>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</si>
  <si>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</si>
  <si>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</si>
  <si>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</si>
  <si>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</si>
  <si>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</si>
  <si>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</si>
  <si>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</si>
  <si>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</si>
  <si>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</si>
  <si>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</si>
  <si>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</si>
  <si>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</si>
  <si>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</si>
  <si>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</si>
  <si>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</si>
  <si>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</si>
  <si>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</si>
  <si>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</si>
  <si>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</si>
  <si>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</si>
  <si>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</si>
  <si>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</si>
  <si>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</si>
  <si>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</si>
  <si>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</si>
  <si>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</si>
  <si>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</si>
  <si>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</si>
  <si>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</si>
  <si>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</si>
  <si>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</si>
  <si>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</si>
  <si>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</si>
  <si>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</si>
  <si>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</si>
  <si>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</si>
  <si>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</si>
  <si>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</si>
  <si>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</si>
  <si>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</si>
  <si>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</si>
  <si>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</si>
  <si>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</si>
  <si>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</si>
  <si>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</si>
  <si>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</si>
  <si>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</si>
  <si>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</si>
  <si>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</si>
  <si>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</si>
  <si>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</si>
  <si>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</si>
  <si>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</si>
  <si>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</si>
  <si>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</si>
  <si>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</si>
  <si>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</si>
  <si>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</si>
  <si>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</si>
  <si>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</si>
  <si>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</si>
  <si>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</si>
  <si>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</si>
  <si>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</si>
  <si>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</si>
  <si>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</si>
  <si>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</si>
  <si>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</si>
  <si>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</si>
  <si>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</si>
  <si>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</si>
  <si>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</si>
  <si>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</si>
  <si>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</si>
  <si>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</si>
  <si>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</si>
  <si>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</si>
  <si>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</si>
  <si>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</si>
  <si>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</si>
  <si>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</si>
  <si>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</si>
  <si>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</si>
  <si>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</si>
  <si>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</si>
  <si>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</si>
  <si>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</si>
  <si>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</si>
  <si>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</si>
  <si>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</si>
  <si>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</si>
  <si>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</si>
  <si>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</si>
  <si>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</si>
  <si>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</si>
  <si>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</si>
  <si>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</si>
  <si>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</si>
  <si>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</si>
  <si>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</si>
  <si>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</si>
  <si>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</si>
  <si>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</si>
  <si>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</si>
  <si>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</si>
  <si>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</si>
  <si>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</si>
  <si>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</si>
  <si>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</si>
  <si>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</si>
  <si>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</si>
  <si>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</si>
  <si>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</si>
  <si>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</si>
  <si>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</si>
  <si>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</si>
  <si>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</si>
  <si>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</si>
  <si>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</si>
  <si>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</si>
  <si>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</si>
  <si>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</si>
  <si>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</si>
  <si>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</si>
  <si>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</si>
  <si>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</si>
  <si>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</si>
  <si>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</si>
  <si>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</si>
  <si>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</si>
  <si>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</si>
  <si>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</si>
  <si>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</si>
  <si>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</si>
  <si>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</si>
  <si>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</si>
  <si>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</si>
  <si>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</si>
  <si>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</si>
  <si>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</si>
  <si>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</si>
  <si>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</si>
  <si>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</si>
  <si>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</si>
  <si>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</si>
  <si>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</si>
  <si>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</si>
  <si>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</si>
  <si>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</si>
  <si>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</si>
  <si>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</si>
  <si>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</si>
  <si>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</si>
  <si>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</si>
  <si>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</si>
  <si>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</si>
  <si>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</si>
  <si>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</si>
  <si>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</si>
  <si>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</si>
  <si>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</si>
  <si>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</si>
  <si>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</si>
  <si>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</si>
  <si>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</si>
  <si>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</si>
  <si>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</si>
  <si>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</si>
  <si>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</si>
  <si>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</si>
  <si>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</si>
  <si>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</si>
  <si>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</si>
  <si>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</si>
  <si>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</si>
  <si>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</si>
  <si>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</si>
  <si>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</si>
  <si>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</si>
  <si>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</si>
  <si>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</si>
  <si>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</si>
  <si>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</si>
  <si>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</si>
  <si>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</si>
  <si>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</si>
  <si>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</si>
  <si>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</si>
  <si>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</si>
  <si>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</si>
  <si>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</si>
  <si>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</si>
  <si>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</si>
  <si>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</si>
  <si>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</si>
  <si>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</si>
  <si>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</si>
  <si>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</si>
  <si>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</si>
  <si>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</si>
  <si>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</si>
  <si>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</si>
  <si>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</si>
  <si>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</si>
  <si>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</si>
  <si>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</si>
  <si>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</si>
  <si>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</si>
  <si>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</si>
  <si>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</si>
  <si>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</si>
  <si>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</si>
  <si>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</si>
  <si>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</si>
  <si>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</si>
  <si>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</si>
  <si>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</si>
  <si>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</si>
  <si>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</si>
  <si>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</si>
  <si>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</si>
  <si>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</si>
  <si>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</si>
  <si>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</si>
  <si>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</si>
  <si>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</si>
  <si>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</si>
  <si>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</si>
  <si>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</si>
  <si>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</si>
  <si>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</si>
  <si>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</si>
  <si>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</si>
  <si>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</si>
  <si>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</si>
  <si>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</si>
  <si>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</si>
  <si>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</si>
  <si>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</si>
  <si>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</si>
  <si>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</si>
  <si>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</si>
  <si>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</si>
  <si>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</si>
  <si>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</si>
  <si>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</si>
  <si>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</si>
  <si>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</si>
  <si>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</si>
  <si>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</si>
  <si>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</si>
  <si>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</si>
  <si>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</si>
  <si>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</si>
  <si>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</si>
  <si>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</si>
  <si>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</si>
  <si>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</si>
  <si>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</si>
  <si>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</si>
  <si>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</si>
  <si>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</si>
  <si>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</si>
  <si>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</si>
  <si>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</si>
  <si>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</si>
  <si>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</si>
  <si>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</si>
  <si>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</si>
  <si>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</si>
  <si>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</si>
  <si>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</si>
  <si>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</si>
  <si>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</si>
  <si>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</si>
  <si>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</si>
  <si>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</si>
  <si>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</si>
  <si>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</si>
  <si>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</si>
  <si>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</si>
  <si>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</si>
  <si>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</si>
  <si>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</si>
  <si>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</si>
  <si>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</si>
  <si>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</si>
  <si>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</si>
  <si>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</si>
  <si>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</si>
  <si>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</si>
  <si>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</si>
  <si>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</si>
  <si>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</si>
  <si>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</si>
  <si>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</si>
  <si>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</si>
  <si>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</si>
  <si>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</si>
  <si>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</si>
  <si>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</si>
  <si>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</si>
  <si>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</si>
  <si>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</si>
  <si>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</si>
  <si>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</si>
  <si>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</si>
  <si>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</si>
  <si>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</si>
  <si>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</si>
  <si>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</si>
  <si>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</si>
  <si>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</si>
  <si>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</si>
  <si>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</si>
  <si>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</si>
  <si>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</si>
  <si>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</si>
  <si>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</si>
  <si>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</si>
  <si>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</si>
  <si>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</si>
  <si>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</si>
  <si>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</si>
  <si>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</si>
  <si>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</si>
  <si>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</si>
  <si>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</si>
  <si>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</si>
  <si>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</si>
  <si>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</si>
  <si>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</si>
  <si>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</si>
  <si>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</si>
  <si>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</si>
  <si>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</si>
  <si>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</si>
  <si>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</si>
  <si>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</si>
  <si>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</si>
  <si>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</si>
  <si>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</si>
  <si>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</si>
  <si>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</si>
  <si>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</si>
  <si>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</si>
  <si>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</si>
  <si>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</si>
  <si>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</si>
  <si>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</si>
  <si>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</si>
  <si>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</si>
  <si>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</si>
  <si>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</si>
  <si>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</si>
  <si>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</si>
  <si>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</si>
  <si>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</si>
  <si>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</si>
  <si>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</si>
  <si>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</si>
  <si>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</si>
  <si>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</si>
  <si>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</si>
  <si>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</si>
  <si>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</si>
  <si>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</si>
  <si>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</si>
  <si>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</si>
  <si>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</si>
  <si>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</si>
  <si>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</si>
  <si>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</si>
  <si>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</si>
  <si>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</si>
  <si>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</si>
  <si>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</si>
  <si>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</si>
  <si>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</si>
  <si>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</si>
  <si>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</si>
  <si>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</si>
  <si>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</si>
  <si>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</si>
  <si>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</si>
  <si>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</si>
  <si>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</si>
  <si>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</si>
  <si>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</si>
  <si>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</si>
  <si>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</si>
  <si>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</si>
  <si>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</si>
  <si>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</si>
  <si>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</si>
  <si>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</si>
  <si>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</si>
  <si>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</si>
  <si>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</si>
  <si>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</si>
  <si>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</si>
  <si>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</si>
  <si>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</si>
  <si>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</si>
  <si>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</si>
  <si>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</si>
  <si>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</si>
  <si>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</si>
  <si>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</si>
  <si>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</si>
  <si>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</si>
  <si>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</si>
  <si>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</si>
  <si>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</si>
  <si>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</si>
  <si>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</si>
  <si>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</si>
  <si>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</si>
  <si>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</si>
  <si>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</si>
  <si>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</si>
  <si>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</si>
  <si>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</si>
  <si>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</si>
  <si>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</si>
  <si>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</si>
  <si>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</si>
  <si>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</si>
  <si>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</si>
  <si>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</si>
  <si>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</si>
  <si>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</si>
  <si>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</si>
  <si>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</si>
  <si>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</si>
  <si>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</si>
  <si>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</si>
  <si>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</si>
  <si>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</si>
  <si>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</si>
  <si>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</si>
  <si>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</si>
  <si>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</si>
  <si>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</si>
  <si>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</si>
  <si>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</si>
  <si>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</si>
  <si>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</si>
  <si>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</si>
  <si>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</si>
  <si>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</si>
  <si>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</si>
  <si>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</si>
  <si>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</si>
  <si>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</si>
  <si>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</si>
  <si>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</si>
  <si>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</si>
  <si>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</si>
  <si>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</si>
  <si>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</si>
  <si>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</si>
  <si>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</si>
  <si>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</si>
  <si>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</si>
  <si>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</si>
  <si>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</si>
  <si>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</si>
  <si>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</si>
  <si>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</si>
  <si>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</si>
  <si>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</si>
  <si>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</si>
  <si>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</si>
  <si>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</si>
  <si>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</si>
  <si>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</si>
  <si>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</si>
  <si>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</si>
  <si>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</si>
  <si>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</si>
  <si>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</si>
  <si>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</si>
  <si>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</si>
  <si>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</si>
  <si>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</si>
  <si>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</si>
  <si>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</si>
  <si>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</si>
  <si>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</si>
  <si>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</si>
  <si>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</si>
  <si>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</si>
  <si>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</si>
  <si>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</si>
  <si>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</si>
  <si>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</si>
  <si>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</si>
  <si>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</si>
  <si>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</si>
  <si>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</si>
  <si>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</si>
  <si>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</si>
  <si>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</si>
  <si>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</si>
  <si>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</si>
  <si>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</si>
  <si>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</si>
  <si>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</si>
  <si>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</si>
  <si>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</si>
  <si>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</si>
  <si>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</si>
  <si>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</si>
  <si>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</si>
  <si>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</si>
  <si>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</si>
  <si>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</si>
  <si>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</si>
  <si>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</si>
  <si>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</si>
  <si>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</si>
  <si>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</si>
  <si>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</si>
  <si>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</si>
  <si>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</si>
  <si>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</si>
  <si>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</si>
  <si>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</si>
  <si>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</si>
  <si>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</si>
  <si>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</si>
  <si>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</si>
  <si>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</si>
  <si>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</si>
  <si>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</si>
  <si>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</si>
  <si>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</si>
  <si>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</si>
  <si>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</si>
  <si>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</si>
  <si>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</si>
  <si>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</si>
  <si>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</si>
  <si>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</si>
  <si>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</si>
  <si>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</si>
  <si>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</si>
  <si>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</si>
  <si>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</si>
  <si>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</si>
  <si>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</si>
  <si>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</si>
  <si>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</si>
  <si>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</si>
  <si>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</si>
  <si>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</si>
  <si>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</si>
  <si>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</si>
  <si>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</si>
  <si>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</si>
  <si>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</si>
  <si>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</si>
  <si>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</si>
  <si>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</si>
  <si>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</si>
  <si>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</si>
  <si>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</si>
  <si>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</si>
  <si>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</si>
  <si>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</si>
  <si>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</si>
  <si>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</si>
  <si>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</si>
  <si>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</si>
  <si>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</si>
  <si>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</si>
  <si>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</si>
  <si>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</si>
  <si>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</si>
  <si>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</si>
  <si>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</si>
  <si>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</si>
  <si>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</si>
  <si>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</si>
  <si>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</si>
  <si>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</si>
  <si>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</si>
  <si>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</si>
  <si>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</si>
  <si>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</si>
  <si>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</si>
  <si>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</si>
  <si>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</si>
  <si>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</si>
  <si>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</si>
  <si>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</si>
  <si>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</si>
  <si>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</si>
  <si>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</si>
  <si>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</si>
  <si>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</si>
  <si>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</si>
  <si>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</si>
  <si>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</si>
  <si>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</si>
  <si>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</si>
  <si>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</si>
  <si>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</si>
  <si>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</si>
  <si>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</si>
  <si>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</si>
  <si>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</si>
  <si>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</si>
  <si>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</si>
  <si>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</si>
  <si>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</si>
  <si>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</si>
  <si>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</si>
  <si>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</si>
  <si>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</si>
  <si>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</si>
  <si>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</si>
  <si>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</si>
  <si>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</si>
  <si>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</si>
  <si>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</si>
  <si>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</si>
  <si>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</si>
  <si>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</si>
  <si>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</si>
  <si>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</si>
  <si>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</si>
  <si>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</si>
  <si>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</si>
  <si>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</si>
  <si>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</si>
  <si>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</si>
  <si>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</si>
  <si>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</si>
  <si>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</si>
  <si>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</si>
  <si>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</si>
  <si>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</si>
  <si>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</si>
  <si>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</si>
  <si>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</si>
  <si>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</si>
  <si>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</si>
  <si>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</si>
  <si>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</si>
  <si>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</si>
  <si>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</si>
  <si>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</si>
  <si>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</si>
  <si>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</si>
  <si>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</si>
  <si>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</si>
  <si>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</si>
  <si>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</si>
  <si>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</si>
  <si>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</si>
  <si>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</si>
  <si>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</si>
  <si>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</si>
  <si>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</si>
  <si>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</si>
  <si>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</si>
  <si>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</si>
  <si>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</si>
  <si>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</si>
  <si>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</si>
  <si>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</si>
  <si>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</si>
  <si>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</si>
  <si>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</si>
  <si>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</si>
  <si>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</si>
  <si>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</si>
  <si>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</si>
  <si>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</si>
  <si>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</si>
  <si>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</si>
  <si>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</si>
  <si>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</si>
  <si>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</si>
  <si>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</si>
  <si>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</si>
  <si>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</si>
  <si>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</si>
  <si>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</si>
  <si>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</si>
  <si>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</si>
  <si>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</si>
  <si>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</si>
  <si>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</si>
  <si>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</si>
  <si>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</si>
  <si>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</si>
  <si>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</si>
  <si>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</si>
  <si>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</si>
  <si>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</si>
  <si>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</si>
  <si>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</si>
  <si>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</si>
  <si>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</si>
  <si>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</si>
  <si>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</si>
  <si>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</si>
  <si>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</si>
  <si>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</si>
  <si>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</si>
  <si>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</si>
  <si>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</si>
  <si>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</si>
  <si>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</si>
  <si>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</si>
  <si>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</si>
  <si>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</si>
  <si>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</si>
  <si>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</si>
  <si>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</si>
  <si>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</si>
  <si>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</si>
  <si>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</si>
  <si>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</si>
  <si>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</si>
  <si>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</si>
  <si>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</si>
  <si>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</si>
  <si>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</si>
  <si>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</si>
  <si>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</si>
  <si>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</si>
  <si>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</si>
  <si>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</si>
  <si>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</si>
  <si>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</si>
  <si>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</si>
  <si>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</si>
  <si>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</si>
  <si>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</si>
  <si>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</si>
  <si>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</si>
  <si>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</si>
  <si>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</si>
  <si>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</si>
  <si>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</si>
  <si>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</si>
  <si>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</si>
  <si>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</si>
  <si>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</si>
  <si>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</si>
  <si>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</si>
  <si>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</si>
  <si>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</si>
  <si>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</si>
  <si>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</si>
  <si>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</si>
  <si>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</si>
  <si>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</si>
  <si>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</si>
  <si>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</si>
  <si>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</si>
  <si>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</si>
  <si>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</si>
  <si>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</si>
  <si>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</si>
  <si>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</si>
  <si>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</si>
  <si>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</si>
  <si>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</si>
  <si>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</si>
  <si>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</si>
  <si>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</si>
  <si>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</si>
  <si>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</si>
  <si>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</si>
  <si>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</si>
  <si>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</si>
  <si>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</si>
  <si>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</si>
  <si>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</si>
  <si>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</si>
  <si>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</si>
  <si>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</si>
  <si>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</si>
  <si>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</si>
  <si>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</si>
  <si>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</si>
  <si>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</si>
  <si>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</si>
  <si>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</si>
  <si>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</si>
  <si>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</si>
  <si>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</si>
  <si>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</si>
  <si>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</si>
  <si>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</si>
  <si>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</si>
  <si>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</si>
  <si>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</si>
  <si>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</si>
  <si>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</si>
  <si>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</si>
  <si>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</si>
  <si>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</si>
  <si>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</si>
  <si>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</si>
  <si>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</si>
  <si>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</si>
  <si>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</si>
  <si>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</si>
  <si>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</si>
  <si>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</si>
  <si>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</si>
  <si>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</si>
  <si>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</si>
  <si>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</si>
  <si>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</si>
  <si>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</si>
  <si>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</si>
  <si>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</si>
  <si>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</si>
  <si>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</si>
  <si>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</si>
  <si>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</si>
  <si>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</si>
  <si>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</si>
  <si>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</si>
  <si>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</si>
  <si>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</si>
  <si>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</si>
  <si>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</si>
  <si>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</si>
  <si>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</si>
  <si>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</si>
  <si>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</si>
  <si>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</si>
  <si>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</si>
  <si>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</si>
  <si>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</si>
  <si>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</si>
  <si>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</si>
  <si>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</si>
  <si>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</si>
  <si>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</si>
  <si>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</si>
  <si>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</si>
  <si>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</si>
  <si>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</si>
  <si>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</si>
  <si>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</si>
  <si>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</si>
  <si>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</si>
  <si>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</si>
  <si>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</si>
  <si>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</si>
  <si>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</si>
  <si>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</si>
  <si>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</si>
  <si>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</si>
  <si>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</si>
  <si>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</si>
  <si>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</si>
  <si>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</si>
  <si>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</si>
  <si>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</si>
  <si>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</si>
  <si>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</si>
  <si>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</si>
  <si>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</si>
  <si>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</si>
  <si>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</si>
  <si>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</si>
  <si>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</si>
  <si>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</si>
  <si>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</si>
  <si>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</si>
  <si>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</si>
  <si>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</si>
  <si>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</si>
  <si>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</si>
  <si>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</si>
  <si>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</si>
  <si>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</si>
  <si>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</si>
  <si>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</si>
  <si>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</si>
  <si>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</si>
  <si>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</si>
  <si>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</si>
  <si>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</si>
  <si>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</si>
  <si>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</si>
  <si>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</si>
  <si>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</si>
  <si>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</si>
  <si>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</si>
  <si>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</si>
  <si>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</si>
  <si>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</si>
  <si>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</si>
  <si>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</si>
  <si>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</si>
  <si>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</si>
  <si>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</si>
  <si>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</si>
  <si>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</si>
  <si>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</si>
  <si>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</si>
  <si>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</si>
  <si>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</si>
  <si>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</si>
  <si>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</si>
  <si>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</si>
  <si>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</si>
  <si>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</si>
  <si>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</si>
  <si>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</si>
  <si>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</si>
  <si>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</si>
  <si>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</si>
  <si>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</si>
  <si>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</si>
  <si>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</si>
  <si>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</si>
  <si>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</si>
  <si>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</si>
  <si>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</si>
  <si>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</si>
  <si>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Latest calibration year target passed: 2039</t>
  </si>
  <si>
    <t xml:space="preserve">We assume a two year delay since plants can qualify so long as the begin construction by a certain date. </t>
  </si>
  <si>
    <t>New Hampshire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</si>
</sst>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40" fillId="17" borderId="0" xfId="0" applyFont="1" applyFill="1" applyAlignment="1">
      <alignment horizontal="center"/>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4" borderId="0" xfId="0" applyFont="1" applyFill="1" applyAlignment="1">
      <alignment horizontal="center" vertical="center" wrapText="1"/>
    </xf>
    <xf numFmtId="0" fontId="49" fillId="22" borderId="0" xfId="0" applyFont="1" applyFill="1" applyAlignment="1">
      <alignment horizontal="center" vertical="center" textRotation="90" wrapText="1"/>
    </xf>
    <xf numFmtId="0" fontId="40" fillId="14" borderId="67" xfId="0" applyFont="1" applyFill="1" applyBorder="1" applyAlignment="1">
      <alignment horizontal="center" vertical="center"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7" borderId="0" xfId="0" applyFont="1" applyFill="1" applyAlignment="1">
      <alignment horizontal="center" vertical="center" textRotation="90"/>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7"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tabSelected="1" workbookViewId="0">
      <selection activeCell="E6" sqref="E6"/>
    </sheetView>
  </sheetViews>
  <sheetFormatPr defaultColWidth="9.1796875" defaultRowHeight="14.75" x14ac:dyDescent="0.75"/>
  <cols>
    <col min="2" max="2" width="83.26953125" customWidth="1"/>
  </cols>
  <sheetData>
    <row r="1" spans="1:3" x14ac:dyDescent="0.75">
      <c r="A1" s="1" t="s">
        <v>184</v>
      </c>
      <c r="B1" t="s">
        <v>1078</v>
      </c>
      <c r="C1" s="350">
        <v>45371</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16406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16406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16406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796875" bestFit="1" customWidth="1"/>
    <col min="6" max="26" width="9.54296875" bestFit="1" customWidth="1"/>
    <col min="27" max="27" width="12.179687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79687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796875" defaultRowHeight="14.75" x14ac:dyDescent="0.75"/>
  <cols>
    <col min="1" max="1" width="26.54296875" customWidth="1"/>
    <col min="2" max="2" width="11.816406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Act'!D246</f>
        <v>1.0678204653364778E-5</v>
      </c>
      <c r="E22" s="5">
        <f>'Inflation Reduction Act'!E246</f>
        <v>1.1421773277864689E-5</v>
      </c>
      <c r="F22" s="5">
        <f>'Inflation Reduction Act'!F246</f>
        <v>1.2160099350370479E-5</v>
      </c>
      <c r="G22" s="5">
        <f>'Inflation Reduction Act'!G246</f>
        <v>1.2896677905544892E-5</v>
      </c>
      <c r="H22" s="5">
        <f>'Inflation Reduction Act'!H246</f>
        <v>1.3634130219384993E-5</v>
      </c>
      <c r="I22" s="5">
        <f>'Inflation Reduction Act'!I246</f>
        <v>1.436284494656822E-5</v>
      </c>
      <c r="J22" s="5">
        <f>'Inflation Reduction Act'!J246</f>
        <v>1.5092433432417136E-5</v>
      </c>
      <c r="K22" s="5">
        <f>'Inflation Reduction Act'!K246</f>
        <v>1.5815031848940552E-5</v>
      </c>
      <c r="L22" s="5">
        <f>'Inflation Reduction Act'!L246</f>
        <v>1.5789692847635622E-5</v>
      </c>
      <c r="M22" s="5">
        <f>'Inflation Reduction Act'!M246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X7" sqref="X7"/>
    </sheetView>
  </sheetViews>
  <sheetFormatPr defaultColWidth="9.1796875" defaultRowHeight="14.75" x14ac:dyDescent="0.75"/>
  <cols>
    <col min="1" max="1" width="32.4531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Act'!C139</f>
        <v>10.401812561487784</v>
      </c>
      <c r="F5" s="19">
        <f>'Inflation Reduction Act'!D139</f>
        <v>10.401812561487784</v>
      </c>
      <c r="G5" s="19">
        <f>'Inflation Reduction Act'!E139</f>
        <v>10.401812561487784</v>
      </c>
      <c r="H5" s="19">
        <f>'Inflation Reduction Act'!F139</f>
        <v>10.401812561487784</v>
      </c>
      <c r="I5" s="19">
        <f>'Inflation Reduction Act'!G139</f>
        <v>10.401812561487784</v>
      </c>
      <c r="J5" s="19">
        <f>'Inflation Reduction Act'!H139</f>
        <v>10.401812561487784</v>
      </c>
      <c r="K5" s="19">
        <f>'Inflation Reduction Act'!I139</f>
        <v>10.401812561487784</v>
      </c>
      <c r="L5" s="19">
        <f>'Inflation Reduction Act'!J139</f>
        <v>10.401812561487784</v>
      </c>
      <c r="M5" s="19">
        <f>'Inflation Reduction Act'!K139</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Act'!B118</f>
        <v>18.464045540966026</v>
      </c>
      <c r="E7" s="4">
        <f>'Inflation Reduction Act'!C118</f>
        <v>18.464045540966026</v>
      </c>
      <c r="F7" s="4">
        <f>'Inflation Reduction Act'!D118</f>
        <v>18.464045540966026</v>
      </c>
      <c r="G7" s="4">
        <f>'Inflation Reduction Act'!E118</f>
        <v>18.582305296242133</v>
      </c>
      <c r="H7" s="4">
        <f>'Inflation Reduction Act'!F118</f>
        <v>18.605525919351447</v>
      </c>
      <c r="I7" s="4">
        <f>'Inflation Reduction Act'!G118</f>
        <v>18.629431854407127</v>
      </c>
      <c r="J7" s="4">
        <f>'Inflation Reduction Act'!H118</f>
        <v>18.654053742983038</v>
      </c>
      <c r="K7" s="4">
        <f>'Inflation Reduction Act'!I118</f>
        <v>18.679424071173838</v>
      </c>
      <c r="L7" s="4">
        <f>'Inflation Reduction Act'!J118</f>
        <v>18.705577309693794</v>
      </c>
      <c r="M7" s="4">
        <f>'Inflation Reduction Act'!K118</f>
        <v>18.732550066852841</v>
      </c>
      <c r="N7" s="4">
        <f>'Inflation Reduction Act'!L118</f>
        <v>18.742682061996398</v>
      </c>
      <c r="O7" s="4">
        <f>'Inflation Reduction Act'!M118</f>
        <v>18.752969971104079</v>
      </c>
      <c r="P7" s="4">
        <f>'Inflation Reduction Act'!N118</f>
        <v>18.763417409027497</v>
      </c>
      <c r="Q7" s="4">
        <f>'Inflation Reduction Act'!O118</f>
        <v>18.774028102844987</v>
      </c>
      <c r="R7" s="4">
        <f>'Inflation Reduction Act'!P118</f>
        <v>18.784805896234786</v>
      </c>
      <c r="S7" s="4">
        <f>'Inflation Reduction Act'!Q118</f>
        <v>18.795754754053778</v>
      </c>
      <c r="T7" s="4">
        <f>'Inflation Reduction Act'!R118</f>
        <v>18.806878767132094</v>
      </c>
      <c r="U7" s="4">
        <f>'Inflation Reduction Act'!S118</f>
        <v>18.818182157297421</v>
      </c>
      <c r="V7" s="4">
        <f>'Inflation Reduction Act'!T118</f>
        <v>18.829669282639045</v>
      </c>
      <c r="W7" s="4">
        <f>'Inflation Reduction Act'!U118</f>
        <v>14.131008482270838</v>
      </c>
      <c r="X7" s="4">
        <f>'Inflation Reduction Act'!V118</f>
        <v>9.4266064429536076</v>
      </c>
      <c r="Y7" s="4">
        <f>'Inflation Reduction Act'!W118</f>
        <v>0</v>
      </c>
      <c r="Z7" s="4">
        <f>'Inflation Reduction Act'!X118</f>
        <v>0</v>
      </c>
      <c r="AA7" s="4">
        <f>'Inflation Reduction Act'!Y118</f>
        <v>0</v>
      </c>
      <c r="AB7" s="4">
        <f>'Inflation Reduction Act'!Z118</f>
        <v>0</v>
      </c>
      <c r="AC7" s="4">
        <f>'Inflation Reduction Act'!AA118</f>
        <v>0</v>
      </c>
      <c r="AD7" s="4">
        <f>'Inflation Reduction Act'!AB118</f>
        <v>0</v>
      </c>
      <c r="AE7" s="4">
        <f>'Inflation Reduction Act'!AC118</f>
        <v>0</v>
      </c>
    </row>
    <row r="8" spans="1:33" x14ac:dyDescent="0.75">
      <c r="A8" t="s">
        <v>810</v>
      </c>
      <c r="B8" s="4">
        <v>0</v>
      </c>
      <c r="C8" s="4">
        <v>0</v>
      </c>
      <c r="D8" s="4">
        <f>'Inflation Reduction Act'!B122</f>
        <v>15.219521248819278</v>
      </c>
      <c r="E8" s="4">
        <f>'Inflation Reduction Act'!C122</f>
        <v>15.251352079383627</v>
      </c>
      <c r="F8" s="4">
        <f>'Inflation Reduction Act'!D122</f>
        <v>15.266288722136904</v>
      </c>
      <c r="G8" s="4">
        <f>'Inflation Reduction Act'!E122</f>
        <v>15.369438528077259</v>
      </c>
      <c r="H8" s="4">
        <f>'Inflation Reduction Act'!F122</f>
        <v>15.473670675519186</v>
      </c>
      <c r="I8" s="4">
        <f>'Inflation Reduction Act'!G122</f>
        <v>15.488311874969083</v>
      </c>
      <c r="J8" s="4">
        <f>'Inflation Reduction Act'!H122</f>
        <v>15.504651325475697</v>
      </c>
      <c r="K8" s="4">
        <f>'Inflation Reduction Act'!I122</f>
        <v>15.522615933369755</v>
      </c>
      <c r="L8" s="4">
        <f>'Inflation Reduction Act'!J122</f>
        <v>15.543944287211726</v>
      </c>
      <c r="M8" s="4">
        <f>'Inflation Reduction Act'!K122</f>
        <v>15.566678209973249</v>
      </c>
      <c r="N8" s="4">
        <f>'Inflation Reduction Act'!L122</f>
        <v>15.590961224622461</v>
      </c>
      <c r="O8" s="4">
        <f>'Inflation Reduction Act'!M122</f>
        <v>15.616957054862262</v>
      </c>
      <c r="P8" s="4">
        <f>'Inflation Reduction Act'!N122</f>
        <v>15.644853303480344</v>
      </c>
      <c r="Q8" s="4">
        <f>'Inflation Reduction Act'!O122</f>
        <v>15.654173374757416</v>
      </c>
      <c r="R8" s="4">
        <f>'Inflation Reduction Act'!P122</f>
        <v>15.663711904843868</v>
      </c>
      <c r="S8" s="4">
        <f>'Inflation Reduction Act'!Q122</f>
        <v>15.67347665348783</v>
      </c>
      <c r="T8" s="4">
        <f>'Inflation Reduction Act'!R122</f>
        <v>15.68347575173436</v>
      </c>
      <c r="U8" s="4">
        <f>'Inflation Reduction Act'!S122</f>
        <v>15.693717724364788</v>
      </c>
      <c r="V8" s="4">
        <f>'Inflation Reduction Act'!T122</f>
        <v>15.70421151397707</v>
      </c>
      <c r="W8" s="4">
        <f>'Inflation Reduction Act'!U122</f>
        <v>11.786224880141855</v>
      </c>
      <c r="X8" s="4">
        <f>'Inflation Reduction Act'!V122</f>
        <v>7.8629962803900826</v>
      </c>
      <c r="Y8" s="4">
        <f>'Inflation Reduction Act'!W122</f>
        <v>0</v>
      </c>
      <c r="Z8" s="4">
        <f>'Inflation Reduction Act'!X122</f>
        <v>0</v>
      </c>
      <c r="AA8" s="4">
        <f>'Inflation Reduction Act'!Y122</f>
        <v>0</v>
      </c>
      <c r="AB8" s="4">
        <f>'Inflation Reduction Act'!Z122</f>
        <v>0</v>
      </c>
      <c r="AC8" s="4">
        <f>'Inflation Reduction Act'!AA122</f>
        <v>0</v>
      </c>
      <c r="AD8" s="4">
        <f>'Inflation Reduction Act'!AB122</f>
        <v>0</v>
      </c>
      <c r="AE8" s="4">
        <f>'Inflation Reduction Act'!AC122</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Act'!B135</f>
        <v>16.379651838339772</v>
      </c>
      <c r="E18" s="4">
        <f>'Inflation Reduction Act'!C135</f>
        <v>16.379651838339772</v>
      </c>
      <c r="F18" s="4">
        <f>'Inflation Reduction Act'!D135</f>
        <v>16.379651838339772</v>
      </c>
      <c r="G18" s="4">
        <f>'Inflation Reduction Act'!E135</f>
        <v>16.379651838339772</v>
      </c>
      <c r="H18" s="4">
        <f>'Inflation Reduction Act'!F135</f>
        <v>16.379651838339772</v>
      </c>
      <c r="I18" s="4">
        <f>'Inflation Reduction Act'!G135</f>
        <v>16.379651838339772</v>
      </c>
      <c r="J18" s="4">
        <f>'Inflation Reduction Act'!H135</f>
        <v>16.379651838339772</v>
      </c>
      <c r="K18" s="4">
        <f>'Inflation Reduction Act'!I135</f>
        <v>16.379651838339772</v>
      </c>
      <c r="L18" s="4">
        <f>'Inflation Reduction Act'!J135</f>
        <v>16.379651838339772</v>
      </c>
      <c r="M18" s="4">
        <f>'Inflation Reduction Act'!K135</f>
        <v>16.379651838339772</v>
      </c>
      <c r="N18" s="4">
        <f>'Inflation Reduction Act'!L135</f>
        <v>16.379651838339772</v>
      </c>
      <c r="O18" s="4">
        <f>'Inflation Reduction Act'!M135</f>
        <v>16.379651838339772</v>
      </c>
      <c r="P18" s="4">
        <f>'Inflation Reduction Act'!N135</f>
        <v>16.379651838339772</v>
      </c>
      <c r="Q18" s="4">
        <f>'Inflation Reduction Act'!O135</f>
        <v>16.379651838339772</v>
      </c>
      <c r="R18" s="4">
        <f>'Inflation Reduction Act'!P135</f>
        <v>16.379651838339772</v>
      </c>
      <c r="S18" s="4">
        <f>'Inflation Reduction Act'!Q135</f>
        <v>16.379651838339772</v>
      </c>
      <c r="T18" s="4">
        <f>'Inflation Reduction Act'!R135</f>
        <v>17.707731717124076</v>
      </c>
      <c r="U18" s="4">
        <f>'Inflation Reduction Act'!S135</f>
        <v>17.707731717124076</v>
      </c>
      <c r="V18" s="4">
        <f>'Inflation Reduction Act'!T135</f>
        <v>17.707731717124076</v>
      </c>
      <c r="W18" s="4">
        <f>'Inflation Reduction Act'!U135</f>
        <v>13.280798787843057</v>
      </c>
      <c r="X18" s="4">
        <f>'Inflation Reduction Act'!V135</f>
        <v>8.8538658585620382</v>
      </c>
      <c r="Y18" s="4">
        <f>'Inflation Reduction Act'!W135</f>
        <v>0</v>
      </c>
      <c r="Z18" s="4">
        <f>'Inflation Reduction Act'!X135</f>
        <v>0</v>
      </c>
      <c r="AA18" s="4">
        <f>'Inflation Reduction Act'!Y135</f>
        <v>0</v>
      </c>
      <c r="AB18" s="4">
        <f>'Inflation Reduction Act'!Z135</f>
        <v>0</v>
      </c>
      <c r="AC18" s="4">
        <f>'Inflation Reduction Act'!AA135</f>
        <v>0</v>
      </c>
      <c r="AD18" s="4">
        <f>'Inflation Reduction Act'!AB135</f>
        <v>0</v>
      </c>
      <c r="AE18" s="4">
        <f>'Inflation Reduction Act'!AC135</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Act'!B159</f>
        <v>0.41625000000000001</v>
      </c>
      <c r="E9" s="19">
        <f>'Inflation Reduction Act'!C159</f>
        <v>0.41625000000000001</v>
      </c>
      <c r="F9" s="19">
        <f>'Inflation Reduction Act'!D159</f>
        <v>0.41625000000000001</v>
      </c>
      <c r="G9" s="19">
        <f>'Inflation Reduction Act'!E159</f>
        <v>0.41625000000000001</v>
      </c>
      <c r="H9" s="19">
        <f>'Inflation Reduction Act'!F159</f>
        <v>0.41625000000000001</v>
      </c>
      <c r="I9" s="19">
        <f>'Inflation Reduction Act'!G159</f>
        <v>0.41625000000000001</v>
      </c>
      <c r="J9" s="19">
        <f>'Inflation Reduction Act'!H159</f>
        <v>0.41625000000000001</v>
      </c>
      <c r="K9" s="19">
        <f>'Inflation Reduction Act'!I159</f>
        <v>0.41625000000000001</v>
      </c>
      <c r="L9" s="19">
        <f>'Inflation Reduction Act'!J159</f>
        <v>0.41625000000000001</v>
      </c>
      <c r="M9" s="19">
        <f>'Inflation Reduction Act'!K159</f>
        <v>0.41625000000000001</v>
      </c>
      <c r="N9" s="19">
        <f>'Inflation Reduction Act'!L159</f>
        <v>0.41625000000000001</v>
      </c>
      <c r="O9" s="19">
        <f>'Inflation Reduction Act'!M159</f>
        <v>0.41625000000000001</v>
      </c>
      <c r="P9" s="19">
        <f>'Inflation Reduction Act'!N159</f>
        <v>0.41625000000000001</v>
      </c>
      <c r="Q9" s="19">
        <f>'Inflation Reduction Act'!O159</f>
        <v>0.41625000000000001</v>
      </c>
      <c r="R9" s="19">
        <f>'Inflation Reduction Act'!P159</f>
        <v>0.41625000000000001</v>
      </c>
      <c r="S9" s="19">
        <f>'Inflation Reduction Act'!Q159</f>
        <v>0.41625000000000001</v>
      </c>
      <c r="T9" s="19">
        <f>'Inflation Reduction Act'!R159</f>
        <v>0.41625000000000001</v>
      </c>
      <c r="U9" s="19">
        <f>'Inflation Reduction Act'!S159</f>
        <v>0.41625000000000001</v>
      </c>
      <c r="V9" s="19">
        <f>'Inflation Reduction Act'!T159</f>
        <v>0.41625000000000001</v>
      </c>
      <c r="W9" s="19">
        <f>'Inflation Reduction Act'!U159</f>
        <v>0.31218750000000001</v>
      </c>
      <c r="X9" s="19">
        <f>'Inflation Reduction Act'!V159</f>
        <v>0.208125</v>
      </c>
      <c r="Y9" s="19">
        <f>'Inflation Reduction Act'!W159</f>
        <v>0</v>
      </c>
      <c r="Z9" s="19">
        <f>'Inflation Reduction Act'!X159</f>
        <v>0</v>
      </c>
      <c r="AA9" s="19">
        <f>'Inflation Reduction Act'!Y159</f>
        <v>0</v>
      </c>
      <c r="AB9" s="19">
        <f>'Inflation Reduction Act'!Z159</f>
        <v>0</v>
      </c>
      <c r="AC9" s="19">
        <f>'Inflation Reduction Act'!AA159</f>
        <v>0</v>
      </c>
      <c r="AD9" s="19">
        <f>'Inflation Reduction Act'!AB159</f>
        <v>0</v>
      </c>
      <c r="AE9" s="19">
        <f>'Inflation Reduction Act'!AC159</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Act'!B162</f>
        <v>0.41625000000000001</v>
      </c>
      <c r="E11" s="19">
        <f>'Inflation Reduction Act'!C162</f>
        <v>0.41625000000000001</v>
      </c>
      <c r="F11" s="19">
        <f>'Inflation Reduction Act'!D162</f>
        <v>0.41625000000000001</v>
      </c>
      <c r="G11" s="19">
        <f>'Inflation Reduction Act'!E162</f>
        <v>0.41625000000000001</v>
      </c>
      <c r="H11" s="19">
        <f>'Inflation Reduction Act'!F162</f>
        <v>0.41625000000000001</v>
      </c>
      <c r="I11" s="19">
        <f>'Inflation Reduction Act'!G162</f>
        <v>0.41625000000000001</v>
      </c>
      <c r="J11" s="19">
        <f>'Inflation Reduction Act'!H162</f>
        <v>0.41625000000000001</v>
      </c>
      <c r="K11" s="19">
        <f>'Inflation Reduction Act'!I162</f>
        <v>0.41625000000000001</v>
      </c>
      <c r="L11" s="19">
        <f>'Inflation Reduction Act'!J162</f>
        <v>0.41625000000000001</v>
      </c>
      <c r="M11" s="19">
        <f>'Inflation Reduction Act'!K162</f>
        <v>0.41625000000000001</v>
      </c>
      <c r="N11" s="19">
        <f>'Inflation Reduction Act'!L162</f>
        <v>0.41625000000000001</v>
      </c>
      <c r="O11" s="19">
        <f>'Inflation Reduction Act'!M162</f>
        <v>0.41625000000000001</v>
      </c>
      <c r="P11" s="19">
        <f>'Inflation Reduction Act'!N162</f>
        <v>0.41625000000000001</v>
      </c>
      <c r="Q11" s="19">
        <f>'Inflation Reduction Act'!O162</f>
        <v>0.41625000000000001</v>
      </c>
      <c r="R11" s="19">
        <f>'Inflation Reduction Act'!P162</f>
        <v>0.41625000000000001</v>
      </c>
      <c r="S11" s="19">
        <f>'Inflation Reduction Act'!Q162</f>
        <v>0.41625000000000001</v>
      </c>
      <c r="T11" s="19">
        <f>'Inflation Reduction Act'!R162</f>
        <v>0.41625000000000001</v>
      </c>
      <c r="U11" s="19">
        <f>'Inflation Reduction Act'!S162</f>
        <v>0.41625000000000001</v>
      </c>
      <c r="V11" s="19">
        <f>'Inflation Reduction Act'!T162</f>
        <v>0.41625000000000001</v>
      </c>
      <c r="W11" s="19">
        <f>'Inflation Reduction Act'!U162</f>
        <v>0.31218750000000001</v>
      </c>
      <c r="X11" s="19">
        <f>'Inflation Reduction Act'!V162</f>
        <v>0.208125</v>
      </c>
      <c r="Y11" s="19">
        <f>'Inflation Reduction Act'!W162</f>
        <v>0</v>
      </c>
      <c r="Z11" s="19">
        <f>'Inflation Reduction Act'!X162</f>
        <v>0</v>
      </c>
      <c r="AA11" s="19">
        <f>'Inflation Reduction Act'!Y162</f>
        <v>0</v>
      </c>
      <c r="AB11" s="19">
        <f>'Inflation Reduction Act'!Z162</f>
        <v>0</v>
      </c>
      <c r="AC11" s="19">
        <f>'Inflation Reduction Act'!AA162</f>
        <v>0</v>
      </c>
      <c r="AD11" s="19">
        <f>'Inflation Reduction Act'!AB162</f>
        <v>0</v>
      </c>
      <c r="AE11" s="19">
        <f>'Inflation Reduction Act'!AC162</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Act'!B165</f>
        <v>0.41625000000000001</v>
      </c>
      <c r="E15" s="19">
        <f>'Inflation Reduction Act'!C165</f>
        <v>0.41625000000000001</v>
      </c>
      <c r="F15" s="19">
        <f>'Inflation Reduction Act'!D165</f>
        <v>0.41625000000000001</v>
      </c>
      <c r="G15" s="19">
        <f>'Inflation Reduction Act'!E165</f>
        <v>0.41625000000000001</v>
      </c>
      <c r="H15" s="19">
        <f>'Inflation Reduction Act'!F165</f>
        <v>0.41625000000000001</v>
      </c>
      <c r="I15" s="19">
        <f>'Inflation Reduction Act'!G165</f>
        <v>0.41625000000000001</v>
      </c>
      <c r="J15" s="19">
        <f>'Inflation Reduction Act'!H165</f>
        <v>0.41625000000000001</v>
      </c>
      <c r="K15" s="19">
        <f>'Inflation Reduction Act'!I165</f>
        <v>0.41625000000000001</v>
      </c>
      <c r="L15" s="19">
        <f>'Inflation Reduction Act'!J165</f>
        <v>0.41625000000000001</v>
      </c>
      <c r="M15" s="19">
        <f>'Inflation Reduction Act'!K165</f>
        <v>0.41625000000000001</v>
      </c>
      <c r="N15" s="19">
        <f>'Inflation Reduction Act'!L165</f>
        <v>0.41625000000000001</v>
      </c>
      <c r="O15" s="19">
        <f>'Inflation Reduction Act'!M165</f>
        <v>0.41625000000000001</v>
      </c>
      <c r="P15" s="19">
        <f>'Inflation Reduction Act'!N165</f>
        <v>0.41625000000000001</v>
      </c>
      <c r="Q15" s="19">
        <f>'Inflation Reduction Act'!O165</f>
        <v>0.41625000000000001</v>
      </c>
      <c r="R15" s="19">
        <f>'Inflation Reduction Act'!P165</f>
        <v>0.41625000000000001</v>
      </c>
      <c r="S15" s="19">
        <f>'Inflation Reduction Act'!Q165</f>
        <v>0.41625000000000001</v>
      </c>
      <c r="T15" s="19">
        <f>'Inflation Reduction Act'!R165</f>
        <v>0.41625000000000001</v>
      </c>
      <c r="U15" s="19">
        <f>'Inflation Reduction Act'!S165</f>
        <v>0.41625000000000001</v>
      </c>
      <c r="V15" s="19">
        <f>'Inflation Reduction Act'!T165</f>
        <v>0.41625000000000001</v>
      </c>
      <c r="W15" s="19">
        <f>'Inflation Reduction Act'!U165</f>
        <v>0.31218750000000001</v>
      </c>
      <c r="X15" s="19">
        <f>'Inflation Reduction Act'!V165</f>
        <v>0.208125</v>
      </c>
      <c r="Y15" s="19">
        <f>'Inflation Reduction Act'!W165</f>
        <v>0</v>
      </c>
      <c r="Z15" s="19">
        <f>'Inflation Reduction Act'!X165</f>
        <v>0</v>
      </c>
      <c r="AA15" s="19">
        <f>'Inflation Reduction Act'!Y165</f>
        <v>0</v>
      </c>
      <c r="AB15" s="19">
        <f>'Inflation Reduction Act'!Z165</f>
        <v>0</v>
      </c>
      <c r="AC15" s="19">
        <f>'Inflation Reduction Act'!AA165</f>
        <v>0</v>
      </c>
      <c r="AD15" s="19">
        <f>'Inflation Reduction Act'!AB165</f>
        <v>0</v>
      </c>
      <c r="AE15" s="19">
        <f>'Inflation Reduction Act'!AC165</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796875" defaultRowHeight="14.75" x14ac:dyDescent="0.75"/>
  <cols>
    <col min="1" max="1" width="32.4531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7"/>
  <sheetViews>
    <sheetView topLeftCell="A78" workbookViewId="0">
      <selection activeCell="X113" sqref="X113"/>
    </sheetView>
  </sheetViews>
  <sheetFormatPr defaultColWidth="12.54296875" defaultRowHeight="15.75" customHeight="1" x14ac:dyDescent="0.7"/>
  <cols>
    <col min="1" max="1" width="94.453125" style="78" customWidth="1"/>
    <col min="2" max="2" width="15.4531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t="s">
        <v>1076</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1077</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7" t="s">
        <v>846</v>
      </c>
      <c r="B13" s="77" t="s">
        <v>847</v>
      </c>
      <c r="C13" s="77" t="s">
        <v>848</v>
      </c>
      <c r="D13" s="77" t="s">
        <v>849</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3.5" x14ac:dyDescent="0.7">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3.5" x14ac:dyDescent="0.7">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76" t="s">
        <v>674</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3.5" x14ac:dyDescent="0.7">
      <c r="A17" s="81" t="s">
        <v>675</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3.5" x14ac:dyDescent="0.7">
      <c r="A18" s="83" t="s">
        <v>676</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4" t="s">
        <v>677</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678</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7" t="s">
        <v>679</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7" t="s">
        <v>680</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77" t="s">
        <v>844</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78" t="s">
        <v>681</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3.5" x14ac:dyDescent="0.7">
      <c r="A43" s="78" t="s">
        <v>682</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3.5" x14ac:dyDescent="0.7">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3.5" x14ac:dyDescent="0.7">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3.5" x14ac:dyDescent="0.7">
      <c r="A46" s="88" t="s">
        <v>683</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3.5" x14ac:dyDescent="0.7">
      <c r="A47" s="88" t="s">
        <v>684</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3.5" x14ac:dyDescent="0.7">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1" t="s">
        <v>685</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3.5" x14ac:dyDescent="0.7">
      <c r="A50" s="77" t="s">
        <v>686</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89" t="s">
        <v>687</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0" t="s">
        <v>688</v>
      </c>
      <c r="B53" s="91" t="s">
        <v>689</v>
      </c>
      <c r="C53" s="77"/>
      <c r="D53" s="90" t="s">
        <v>690</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2" t="s">
        <v>691</v>
      </c>
      <c r="B54" s="93" t="s">
        <v>692</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693</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694</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695</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696</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697</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698</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4" t="s">
        <v>699</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94" t="s">
        <v>700</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94" t="s">
        <v>701</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97" t="s">
        <v>702</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t="s">
        <v>703</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7" t="s">
        <v>704</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3.5" x14ac:dyDescent="0.7">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3.5" x14ac:dyDescent="0.7">
      <c r="A70" s="79" t="s">
        <v>705</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3.5" x14ac:dyDescent="0.7">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7" x14ac:dyDescent="0.7">
      <c r="A72" s="79" t="s">
        <v>706</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3.5" x14ac:dyDescent="0.7">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3.5" x14ac:dyDescent="0.7">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3.5" x14ac:dyDescent="0.7">
      <c r="A75" s="96" t="s">
        <v>707</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3.5" x14ac:dyDescent="0.7">
      <c r="A76" s="96" t="s">
        <v>708</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3.5" x14ac:dyDescent="0.7">
      <c r="A77" s="77" t="s">
        <v>709</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3.5" x14ac:dyDescent="0.7">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13.5" x14ac:dyDescent="0.7">
      <c r="A79" s="79" t="s">
        <v>710</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3.5" x14ac:dyDescent="0.7">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3.5" x14ac:dyDescent="0.7">
      <c r="A81" s="81" t="s">
        <v>711</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3.5" x14ac:dyDescent="0.7">
      <c r="A82" s="83" t="s">
        <v>712</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713</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83" t="s">
        <v>714</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3" t="s">
        <v>715</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3.5" x14ac:dyDescent="0.7">
      <c r="A86" s="83" t="s">
        <v>716</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81" t="s">
        <v>717</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3.5" x14ac:dyDescent="0.7">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718</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3.5" x14ac:dyDescent="0.7">
      <c r="A91" s="103" t="s">
        <v>719</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3.5" x14ac:dyDescent="0.7">
      <c r="A92" s="103" t="s">
        <v>845</v>
      </c>
      <c r="B92" s="77">
        <v>1.6687000000000001</v>
      </c>
      <c r="C92" s="105" t="s">
        <v>720</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3.5" x14ac:dyDescent="0.7">
      <c r="A93" s="103" t="s">
        <v>721</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6.75" x14ac:dyDescent="1.1499999999999999">
      <c r="A94" s="103" t="s">
        <v>722</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6.75" x14ac:dyDescent="1.1499999999999999">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29.25" x14ac:dyDescent="1.1499999999999999">
      <c r="A96" s="103" t="s">
        <v>1056</v>
      </c>
      <c r="B96" s="107"/>
      <c r="C96" s="77"/>
      <c r="D96" s="77"/>
      <c r="E96" s="108"/>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3.5" x14ac:dyDescent="0.7">
      <c r="A97" s="103"/>
      <c r="B97" s="107">
        <v>2023</v>
      </c>
      <c r="C97" s="107">
        <v>2024</v>
      </c>
      <c r="D97" s="107">
        <v>2025</v>
      </c>
      <c r="E97" s="107">
        <v>2026</v>
      </c>
      <c r="F97" s="107">
        <v>2027</v>
      </c>
      <c r="G97" s="107">
        <v>2028</v>
      </c>
      <c r="H97" s="107">
        <v>2029</v>
      </c>
      <c r="I97" s="107">
        <v>2030</v>
      </c>
      <c r="J97" s="107">
        <v>2031</v>
      </c>
      <c r="K97" s="107">
        <v>2032</v>
      </c>
      <c r="L97" s="107">
        <v>2033</v>
      </c>
      <c r="M97" s="107">
        <v>2034</v>
      </c>
      <c r="N97" s="107">
        <v>2035</v>
      </c>
      <c r="O97" s="107">
        <v>2036</v>
      </c>
      <c r="P97" s="107">
        <v>2037</v>
      </c>
      <c r="Q97" s="107">
        <v>2038</v>
      </c>
      <c r="R97" s="107">
        <v>2039</v>
      </c>
      <c r="S97" s="107">
        <v>2040</v>
      </c>
      <c r="T97" s="107">
        <v>2041</v>
      </c>
      <c r="U97" s="107">
        <v>2042</v>
      </c>
      <c r="V97" s="107">
        <v>2043</v>
      </c>
      <c r="W97" s="107">
        <v>2044</v>
      </c>
      <c r="X97" s="107">
        <v>2045</v>
      </c>
      <c r="Y97" s="107">
        <v>2046</v>
      </c>
      <c r="Z97" s="107">
        <v>2047</v>
      </c>
      <c r="AA97" s="107">
        <v>2048</v>
      </c>
      <c r="AB97" s="107">
        <v>2049</v>
      </c>
      <c r="AC97" s="107">
        <v>2050</v>
      </c>
      <c r="AD97" s="77"/>
      <c r="AE97" s="77"/>
      <c r="AF97" s="77"/>
      <c r="AG97" s="77"/>
      <c r="AH97" s="77"/>
      <c r="AI97" s="77"/>
      <c r="AJ97" s="77"/>
    </row>
    <row r="98" spans="1:36" ht="13.5" x14ac:dyDescent="0.7">
      <c r="A98" s="103" t="s">
        <v>1055</v>
      </c>
      <c r="B98" s="347">
        <f>'Solar - Utility PV'!O384/'Tax Credits'!E29</f>
        <v>0.81340045030017205</v>
      </c>
      <c r="C98" s="347">
        <f>'Solar - Utility PV'!P384/'Tax Credits'!F29</f>
        <v>0.81510163468640739</v>
      </c>
      <c r="D98" s="347">
        <f>'Solar - Utility PV'!Q384/'Tax Credits'!G29</f>
        <v>0.81589991682306995</v>
      </c>
      <c r="E98" s="347">
        <f>'Solar - Utility PV'!R384/'Tax Credits'!H29</f>
        <v>0.81674213813945595</v>
      </c>
      <c r="F98" s="347">
        <f>'Solar - Utility PV'!S384/'Tax Credits'!I29</f>
        <v>0.81763202697741111</v>
      </c>
      <c r="G98" s="347">
        <f>'Solar - Utility PV'!T384/'Tax Credits'!J29</f>
        <v>0.81857374532301308</v>
      </c>
      <c r="H98" s="347">
        <f>'Solar - Utility PV'!U384/'Tax Credits'!K29</f>
        <v>0.81957195368256253</v>
      </c>
      <c r="I98" s="347">
        <f>'Solar - Utility PV'!V384/'Tax Credits'!L29</f>
        <v>0.82063188795183062</v>
      </c>
      <c r="J98" s="347">
        <f>'Solar - Utility PV'!W384/'Tax Credits'!M29</f>
        <v>0.82175945094478053</v>
      </c>
      <c r="K98" s="347">
        <f>'Solar - Utility PV'!X384/'Tax Credits'!N29</f>
        <v>0.82296132194619032</v>
      </c>
      <c r="L98" s="347">
        <f>'Solar - Utility PV'!Y384/'Tax Credits'!O29</f>
        <v>0.82424508856402612</v>
      </c>
      <c r="M98" s="347">
        <f>'Solar - Utility PV'!Z384/'Tax Credits'!P29</f>
        <v>0.82561940635557174</v>
      </c>
      <c r="N98" s="347">
        <f>'Solar - Utility PV'!AA384/'Tax Credits'!Q29</f>
        <v>0.82709419329022871</v>
      </c>
      <c r="O98" s="347">
        <f>'Solar - Utility PV'!AB384/'Tax Credits'!R29</f>
        <v>0.82758691614833335</v>
      </c>
      <c r="P98" s="347">
        <f>'Solar - Utility PV'!AC384/'Tax Credits'!S29</f>
        <v>0.8280911882366675</v>
      </c>
      <c r="Q98" s="347">
        <f>'Solar - Utility PV'!AD384/'Tax Credits'!T29</f>
        <v>0.82860741978871177</v>
      </c>
      <c r="R98" s="347">
        <f>'Solar - Utility PV'!AE384/'Tax Credits'!U29</f>
        <v>0.82913604066724711</v>
      </c>
      <c r="S98" s="347">
        <f>'Solar - Utility PV'!AF384/'Tax Credits'!V29</f>
        <v>0.82967750155065345</v>
      </c>
      <c r="T98" s="347">
        <f>'Solar - Utility PV'!AG384/'Tax Credits'!W29</f>
        <v>0.83023227520596132</v>
      </c>
      <c r="U98" s="347">
        <f>'Solar - Utility PV'!AH384/'Tax Credits'!X29</f>
        <v>0.83080085785651914</v>
      </c>
      <c r="V98" s="347">
        <f>'Solar - Utility PV'!AI384/'Tax Credits'!Y29</f>
        <v>0.83138377065211</v>
      </c>
      <c r="W98" s="347">
        <f>'Solar - Utility PV'!AJ384/'Tax Credits'!Z29</f>
        <v>0.8219829594089384</v>
      </c>
      <c r="X98" s="347">
        <f>'Solar - Utility PV'!AK384/'Tax Credits'!AA29</f>
        <v>0.81220845556490473</v>
      </c>
      <c r="Y98" s="347">
        <f>$X98</f>
        <v>0.81220845556490473</v>
      </c>
      <c r="Z98" s="347">
        <f t="shared" ref="Z98:AC99" si="4">$X98</f>
        <v>0.81220845556490473</v>
      </c>
      <c r="AA98" s="347">
        <f t="shared" si="4"/>
        <v>0.81220845556490473</v>
      </c>
      <c r="AB98" s="347">
        <f t="shared" si="4"/>
        <v>0.81220845556490473</v>
      </c>
      <c r="AC98" s="347">
        <f t="shared" si="4"/>
        <v>0.81220845556490473</v>
      </c>
      <c r="AD98" s="77"/>
      <c r="AE98" s="77"/>
      <c r="AF98" s="77"/>
      <c r="AG98" s="77"/>
      <c r="AH98" s="77"/>
      <c r="AI98" s="77"/>
      <c r="AJ98" s="77"/>
    </row>
    <row r="99" spans="1:36" ht="13.5" x14ac:dyDescent="0.7">
      <c r="A99" s="103" t="s">
        <v>1054</v>
      </c>
      <c r="B99" s="347">
        <f>'Land-Based Wind'!O372/'Tax Credits'!E27</f>
        <v>0.84508078721372071</v>
      </c>
      <c r="C99" s="347">
        <f>'Land-Based Wind'!P372/'Tax Credits'!F27</f>
        <v>0.85049341722823724</v>
      </c>
      <c r="D99" s="347">
        <f>'Land-Based Wind'!Q372/'Tax Credits'!G27</f>
        <v>0.85155620178502767</v>
      </c>
      <c r="E99" s="347">
        <f>'Land-Based Wind'!R372/'Tax Credits'!H27</f>
        <v>0.85265035238009146</v>
      </c>
      <c r="F99" s="347">
        <f>'Land-Based Wind'!S372/'Tax Credits'!I27</f>
        <v>0.85377727144743532</v>
      </c>
      <c r="G99" s="347">
        <f>'Land-Based Wind'!T372/'Tax Credits'!J27</f>
        <v>0.85493844584292644</v>
      </c>
      <c r="H99" s="347">
        <f>'Land-Based Wind'!U372/'Tax Credits'!K27</f>
        <v>0.85613545325647478</v>
      </c>
      <c r="I99" s="347">
        <f>'Land-Based Wind'!V372/'Tax Credits'!L27</f>
        <v>0.85736996921359376</v>
      </c>
      <c r="J99" s="347">
        <f>'Land-Based Wind'!W372/'Tax Credits'!M27</f>
        <v>0.85783370043722862</v>
      </c>
      <c r="K99" s="347">
        <f>'Land-Based Wind'!X372/'Tax Credits'!N27</f>
        <v>0.85830456768613206</v>
      </c>
      <c r="L99" s="347">
        <f>'Land-Based Wind'!Y372/'Tax Credits'!O27</f>
        <v>0.85878273640842528</v>
      </c>
      <c r="M99" s="347">
        <f>'Land-Based Wind'!Z372/'Tax Credits'!P27</f>
        <v>0.85926837718873395</v>
      </c>
      <c r="N99" s="347">
        <f>'Land-Based Wind'!AA372/'Tax Credits'!Q27</f>
        <v>0.85976166594834347</v>
      </c>
      <c r="O99" s="347">
        <f>'Land-Based Wind'!AB372/'Tax Credits'!R27</f>
        <v>0.86026278415476454</v>
      </c>
      <c r="P99" s="347">
        <f>'Land-Based Wind'!AC372/'Tax Credits'!S27</f>
        <v>0.86077191904117611</v>
      </c>
      <c r="Q99" s="347">
        <f>'Land-Based Wind'!AD372/'Tax Credits'!T27</f>
        <v>0.86128926383638382</v>
      </c>
      <c r="R99" s="347">
        <f>'Land-Based Wind'!AE372/'Tax Credits'!U27</f>
        <v>0.86181501800574978</v>
      </c>
      <c r="S99" s="347">
        <f>'Land-Based Wind'!AF372/'Tax Credits'!V27</f>
        <v>0.86234938750383328</v>
      </c>
      <c r="T99" s="347">
        <f>'Land-Based Wind'!AG372/'Tax Credits'!W27</f>
        <v>0.86289258503945143</v>
      </c>
      <c r="U99" s="347">
        <f>'Land-Based Wind'!AH372/'Tax Credits'!X27</f>
        <v>0.8634448303535156</v>
      </c>
      <c r="V99" s="347">
        <f>'Land-Based Wind'!AI372/'Tax Credits'!Y27</f>
        <v>0.86400635051092267</v>
      </c>
      <c r="W99" s="347">
        <f>'Land-Based Wind'!AJ372/'Tax Credits'!Z27</f>
        <v>0.85008713643046196</v>
      </c>
      <c r="X99" s="347">
        <f>'Land-Based Wind'!AK372/'Tax Credits'!AA27</f>
        <v>0.83566231480590503</v>
      </c>
      <c r="Y99" s="347">
        <f>$X99</f>
        <v>0.83566231480590503</v>
      </c>
      <c r="Z99" s="347">
        <f t="shared" si="4"/>
        <v>0.83566231480590503</v>
      </c>
      <c r="AA99" s="347">
        <f t="shared" si="4"/>
        <v>0.83566231480590503</v>
      </c>
      <c r="AB99" s="347">
        <f t="shared" si="4"/>
        <v>0.83566231480590503</v>
      </c>
      <c r="AC99" s="347">
        <f t="shared" si="4"/>
        <v>0.83566231480590503</v>
      </c>
      <c r="AD99" s="77"/>
      <c r="AE99" s="77"/>
      <c r="AF99" s="77"/>
      <c r="AG99" s="77"/>
      <c r="AH99" s="77"/>
      <c r="AI99" s="77"/>
      <c r="AJ99" s="77"/>
    </row>
    <row r="100" spans="1:36" ht="16.75" x14ac:dyDescent="1.1499999999999999">
      <c r="A100" s="103"/>
      <c r="B100" s="347"/>
      <c r="C100" s="77"/>
      <c r="D100" s="77"/>
      <c r="E100" s="348"/>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6.75" x14ac:dyDescent="1.1499999999999999">
      <c r="A101" s="103"/>
      <c r="B101" s="347"/>
      <c r="C101" s="77"/>
      <c r="D101" s="77"/>
      <c r="E101" s="348"/>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3.5" x14ac:dyDescent="0.7">
      <c r="A102" s="103" t="s">
        <v>723</v>
      </c>
      <c r="B102" s="109">
        <f>B90*B92*B93</f>
        <v>4.4409647325654635</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724</v>
      </c>
      <c r="B103" s="109">
        <f>B91*B92*B93</f>
        <v>22.204823662827316</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725</v>
      </c>
      <c r="B104" s="110">
        <v>0.02</v>
      </c>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6.75" x14ac:dyDescent="1.1499999999999999">
      <c r="A105" s="103" t="s">
        <v>726</v>
      </c>
      <c r="B105" s="110">
        <v>0.1</v>
      </c>
      <c r="C105" s="77"/>
      <c r="D105" s="77"/>
      <c r="E105" s="111"/>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595</v>
      </c>
      <c r="B106" s="110">
        <v>0</v>
      </c>
      <c r="C106" s="77" t="s">
        <v>822</v>
      </c>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t="s">
        <v>727</v>
      </c>
      <c r="B107" s="112">
        <v>7.4999999999999997E-2</v>
      </c>
      <c r="C107" s="77" t="s">
        <v>850</v>
      </c>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ht="13.5" x14ac:dyDescent="0.7">
      <c r="A108" s="103" t="s">
        <v>728</v>
      </c>
      <c r="B108" s="110">
        <v>0.1</v>
      </c>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3.5" x14ac:dyDescent="0.7">
      <c r="A109" s="103" t="s">
        <v>729</v>
      </c>
      <c r="B109" s="110">
        <v>0.5</v>
      </c>
      <c r="C109" s="77"/>
      <c r="D109" s="77"/>
      <c r="E109" s="77"/>
      <c r="F109" s="77"/>
      <c r="G109" s="77"/>
      <c r="H109" s="77"/>
      <c r="I109" s="77"/>
      <c r="J109" s="77"/>
      <c r="K109" s="77"/>
      <c r="L109" s="77"/>
      <c r="M109" s="77"/>
      <c r="N109" s="77"/>
      <c r="O109" s="77"/>
      <c r="P109" s="77"/>
      <c r="Q109" s="77"/>
      <c r="R109" s="77"/>
      <c r="S109" s="77"/>
      <c r="T109" s="77"/>
      <c r="U109" s="77"/>
      <c r="V109" s="77"/>
      <c r="W109" s="77"/>
      <c r="X109" s="77"/>
      <c r="Y109" s="77"/>
      <c r="Z109" s="77"/>
      <c r="AA109" s="77"/>
      <c r="AB109" s="77"/>
      <c r="AC109" s="77"/>
      <c r="AD109" s="77"/>
      <c r="AE109" s="77"/>
      <c r="AF109" s="77"/>
      <c r="AG109" s="77"/>
      <c r="AH109" s="77"/>
      <c r="AI109" s="77"/>
      <c r="AJ109" s="77"/>
    </row>
    <row r="110" spans="1:36" ht="13.5" x14ac:dyDescent="0.7">
      <c r="A110" s="103"/>
      <c r="B110" s="103"/>
      <c r="C110" s="77"/>
      <c r="D110" s="77"/>
      <c r="E110" s="77"/>
      <c r="F110" s="77"/>
      <c r="G110" s="77"/>
      <c r="H110" s="77"/>
      <c r="I110" s="77"/>
      <c r="J110" s="77"/>
      <c r="K110" s="77"/>
      <c r="L110" s="77"/>
      <c r="M110" s="77"/>
      <c r="N110" s="77"/>
      <c r="O110" s="77"/>
      <c r="P110" s="77"/>
      <c r="Q110" s="77"/>
      <c r="R110" s="77"/>
      <c r="S110" s="77"/>
      <c r="T110" s="77"/>
      <c r="U110" s="77"/>
      <c r="V110" s="77"/>
      <c r="W110" s="77"/>
      <c r="X110" s="77"/>
      <c r="Y110" s="77"/>
      <c r="Z110" s="77"/>
      <c r="AA110" s="77"/>
      <c r="AB110" s="77"/>
      <c r="AC110" s="77"/>
      <c r="AD110" s="77"/>
      <c r="AE110" s="77"/>
      <c r="AF110" s="77"/>
      <c r="AG110" s="77"/>
      <c r="AH110" s="77"/>
      <c r="AI110" s="77"/>
      <c r="AJ110" s="77"/>
    </row>
    <row r="111" spans="1:36" s="116" customFormat="1" ht="13.5" x14ac:dyDescent="0.7">
      <c r="A111" s="113" t="s">
        <v>730</v>
      </c>
      <c r="B111" s="114"/>
      <c r="C111" s="115"/>
      <c r="D111" s="115"/>
      <c r="E111" s="115"/>
      <c r="F111" s="115"/>
      <c r="G111" s="115"/>
      <c r="H111" s="115"/>
      <c r="I111" s="115"/>
      <c r="J111" s="115"/>
      <c r="K111" s="115"/>
      <c r="L111" s="115"/>
      <c r="M111" s="115"/>
      <c r="N111" s="115"/>
      <c r="O111" s="115"/>
      <c r="P111" s="115"/>
      <c r="Q111" s="115"/>
      <c r="R111" s="115"/>
      <c r="S111" s="115"/>
      <c r="T111" s="115"/>
      <c r="U111" s="115"/>
      <c r="V111" s="115"/>
      <c r="W111" s="115"/>
      <c r="X111" s="115"/>
      <c r="Y111" s="115"/>
      <c r="Z111" s="115"/>
      <c r="AA111" s="115"/>
      <c r="AB111" s="115"/>
      <c r="AC111" s="115"/>
      <c r="AD111" s="115"/>
      <c r="AE111" s="115"/>
      <c r="AF111" s="115"/>
      <c r="AG111" s="115"/>
      <c r="AH111" s="115"/>
      <c r="AI111" s="115"/>
      <c r="AJ111" s="115"/>
    </row>
    <row r="112" spans="1:36" ht="13.5" x14ac:dyDescent="0.7">
      <c r="A112" s="103"/>
      <c r="B112" s="103">
        <v>2023</v>
      </c>
      <c r="C112" s="103">
        <v>2024</v>
      </c>
      <c r="D112" s="103">
        <v>2025</v>
      </c>
      <c r="E112" s="103">
        <v>2026</v>
      </c>
      <c r="F112" s="103">
        <v>2027</v>
      </c>
      <c r="G112" s="103">
        <v>2028</v>
      </c>
      <c r="H112" s="103">
        <v>2029</v>
      </c>
      <c r="I112" s="103">
        <v>2030</v>
      </c>
      <c r="J112" s="103">
        <v>2031</v>
      </c>
      <c r="K112" s="103">
        <v>2032</v>
      </c>
      <c r="L112" s="103">
        <v>2033</v>
      </c>
      <c r="M112" s="103">
        <v>2034</v>
      </c>
      <c r="N112" s="103">
        <v>2035</v>
      </c>
      <c r="O112" s="103">
        <v>2036</v>
      </c>
      <c r="P112" s="103">
        <v>2037</v>
      </c>
      <c r="Q112" s="103">
        <v>2038</v>
      </c>
      <c r="R112" s="103">
        <v>2039</v>
      </c>
      <c r="S112" s="103">
        <v>2040</v>
      </c>
      <c r="T112" s="103">
        <v>2041</v>
      </c>
      <c r="U112" s="103">
        <v>2042</v>
      </c>
      <c r="V112" s="103">
        <v>2043</v>
      </c>
      <c r="W112" s="103">
        <v>2044</v>
      </c>
      <c r="X112" s="103">
        <v>2045</v>
      </c>
      <c r="Y112" s="103">
        <v>2046</v>
      </c>
      <c r="Z112" s="103">
        <v>2047</v>
      </c>
      <c r="AA112" s="103">
        <v>2048</v>
      </c>
      <c r="AB112" s="103">
        <v>2049</v>
      </c>
      <c r="AC112" s="103">
        <v>2050</v>
      </c>
      <c r="AD112" s="103"/>
      <c r="AE112" s="77"/>
      <c r="AF112" s="77"/>
      <c r="AG112" s="77"/>
      <c r="AH112" s="77"/>
      <c r="AI112" s="77"/>
    </row>
    <row r="113" spans="1:36" ht="13.5" x14ac:dyDescent="0.7">
      <c r="A113" s="103" t="s">
        <v>731</v>
      </c>
      <c r="B113" s="117">
        <v>1</v>
      </c>
      <c r="C113" s="117">
        <v>1</v>
      </c>
      <c r="D113" s="117">
        <v>1</v>
      </c>
      <c r="E113" s="117">
        <v>1</v>
      </c>
      <c r="F113" s="117">
        <v>1</v>
      </c>
      <c r="G113" s="117">
        <v>1</v>
      </c>
      <c r="H113" s="117">
        <v>1</v>
      </c>
      <c r="I113" s="117">
        <v>1</v>
      </c>
      <c r="J113" s="117">
        <v>1</v>
      </c>
      <c r="K113" s="117">
        <v>1</v>
      </c>
      <c r="L113" s="117">
        <v>1</v>
      </c>
      <c r="M113" s="117">
        <f>L113</f>
        <v>1</v>
      </c>
      <c r="N113" s="117">
        <f t="shared" ref="N113:R113" si="5">M113</f>
        <v>1</v>
      </c>
      <c r="O113" s="117">
        <f t="shared" si="5"/>
        <v>1</v>
      </c>
      <c r="P113" s="117">
        <f t="shared" si="5"/>
        <v>1</v>
      </c>
      <c r="Q113" s="117">
        <f t="shared" si="5"/>
        <v>1</v>
      </c>
      <c r="R113" s="117">
        <f t="shared" si="5"/>
        <v>1</v>
      </c>
      <c r="S113" s="117">
        <f t="shared" ref="S113" si="6">R113</f>
        <v>1</v>
      </c>
      <c r="T113" s="117">
        <f>A14</f>
        <v>1</v>
      </c>
      <c r="U113" s="117">
        <f t="shared" ref="U113:W113" si="7">B14</f>
        <v>0.75</v>
      </c>
      <c r="V113" s="117">
        <f t="shared" si="7"/>
        <v>0.5</v>
      </c>
      <c r="W113" s="117">
        <f t="shared" si="7"/>
        <v>0</v>
      </c>
      <c r="X113" s="117">
        <f t="shared" ref="X113" si="8">W113</f>
        <v>0</v>
      </c>
      <c r="Y113" s="117">
        <f t="shared" ref="Y113" si="9">X113</f>
        <v>0</v>
      </c>
      <c r="Z113" s="117">
        <f t="shared" ref="Z113" si="10">Y113</f>
        <v>0</v>
      </c>
      <c r="AA113" s="117">
        <f t="shared" ref="AA113" si="11">Z113</f>
        <v>0</v>
      </c>
      <c r="AB113" s="117">
        <f t="shared" ref="AB113" si="12">AA113</f>
        <v>0</v>
      </c>
      <c r="AC113" s="117">
        <f t="shared" ref="AC113" si="13">AB113</f>
        <v>0</v>
      </c>
      <c r="AD113" s="77"/>
      <c r="AE113" s="77"/>
      <c r="AF113" s="77"/>
      <c r="AG113" s="77"/>
      <c r="AH113" s="77"/>
      <c r="AI113" s="77"/>
    </row>
    <row r="114" spans="1:36" ht="13.5" x14ac:dyDescent="0.7">
      <c r="A114" s="103"/>
      <c r="B114" s="103"/>
      <c r="C114" s="77"/>
      <c r="D114" s="77"/>
      <c r="E114" s="77"/>
      <c r="F114" s="77"/>
      <c r="G114" s="77"/>
      <c r="H114" s="77"/>
      <c r="I114" s="77"/>
      <c r="J114" s="77"/>
      <c r="K114" s="77"/>
      <c r="L114" s="77"/>
      <c r="M114" s="77"/>
      <c r="N114" s="77"/>
      <c r="O114" s="77"/>
      <c r="P114" s="77"/>
      <c r="Q114" s="77"/>
      <c r="R114" s="77"/>
      <c r="S114" s="77"/>
      <c r="T114" s="77"/>
      <c r="U114" s="77"/>
      <c r="V114" s="77"/>
      <c r="W114" s="77"/>
      <c r="X114" s="77"/>
      <c r="Y114" s="77"/>
      <c r="Z114" s="77"/>
      <c r="AA114" s="77"/>
      <c r="AB114" s="77"/>
      <c r="AC114" s="77"/>
      <c r="AD114" s="77"/>
      <c r="AE114" s="77"/>
      <c r="AF114" s="77"/>
      <c r="AG114" s="77"/>
      <c r="AH114" s="77"/>
      <c r="AI114" s="77"/>
      <c r="AJ114" s="77"/>
    </row>
    <row r="115" spans="1:36" ht="13.5" x14ac:dyDescent="0.7">
      <c r="A115" s="103" t="s">
        <v>732</v>
      </c>
      <c r="B115" s="103"/>
      <c r="C115" s="103"/>
      <c r="D115" s="103"/>
      <c r="E115" s="103"/>
      <c r="F115" s="103"/>
      <c r="G115" s="103"/>
      <c r="H115" s="103"/>
      <c r="I115" s="103"/>
      <c r="J115" s="103"/>
      <c r="K115" s="103"/>
      <c r="L115" s="103"/>
      <c r="M115" s="103"/>
      <c r="N115" s="103"/>
      <c r="O115" s="103"/>
      <c r="P115" s="103"/>
      <c r="Q115" s="103"/>
      <c r="R115" s="103"/>
      <c r="S115" s="103"/>
      <c r="T115" s="103"/>
      <c r="U115" s="103"/>
      <c r="V115" s="103"/>
      <c r="W115" s="103"/>
      <c r="X115" s="103"/>
      <c r="Y115" s="103"/>
      <c r="Z115" s="103"/>
      <c r="AA115" s="103"/>
      <c r="AB115" s="103"/>
      <c r="AC115" s="103"/>
      <c r="AD115" s="103"/>
      <c r="AE115" s="103"/>
      <c r="AF115" s="77"/>
      <c r="AG115" s="77"/>
      <c r="AH115" s="77"/>
      <c r="AI115" s="77"/>
      <c r="AJ115" s="77"/>
    </row>
    <row r="116" spans="1:36" ht="13.5" x14ac:dyDescent="0.7">
      <c r="A116" s="103"/>
      <c r="B116" s="103">
        <v>2023</v>
      </c>
      <c r="C116" s="103">
        <v>2024</v>
      </c>
      <c r="D116" s="103">
        <v>2025</v>
      </c>
      <c r="E116" s="103">
        <v>2026</v>
      </c>
      <c r="F116" s="103">
        <v>2027</v>
      </c>
      <c r="G116" s="103">
        <v>2028</v>
      </c>
      <c r="H116" s="103">
        <v>2029</v>
      </c>
      <c r="I116" s="103">
        <v>2030</v>
      </c>
      <c r="J116" s="103">
        <v>2031</v>
      </c>
      <c r="K116" s="103">
        <v>2032</v>
      </c>
      <c r="L116" s="103">
        <v>2033</v>
      </c>
      <c r="M116" s="103">
        <v>2034</v>
      </c>
      <c r="N116" s="103">
        <v>2035</v>
      </c>
      <c r="O116" s="103">
        <v>2036</v>
      </c>
      <c r="P116" s="103">
        <v>2037</v>
      </c>
      <c r="Q116" s="103">
        <v>2038</v>
      </c>
      <c r="R116" s="103">
        <v>2039</v>
      </c>
      <c r="S116" s="103">
        <v>2040</v>
      </c>
      <c r="T116" s="103">
        <v>2041</v>
      </c>
      <c r="U116" s="103">
        <v>2042</v>
      </c>
      <c r="V116" s="103">
        <v>2043</v>
      </c>
      <c r="W116" s="103">
        <v>2044</v>
      </c>
      <c r="X116" s="103">
        <v>2045</v>
      </c>
      <c r="Y116" s="103">
        <v>2046</v>
      </c>
      <c r="Z116" s="103">
        <v>2047</v>
      </c>
      <c r="AA116" s="103">
        <v>2048</v>
      </c>
      <c r="AB116" s="103">
        <v>2049</v>
      </c>
      <c r="AC116" s="103">
        <v>2050</v>
      </c>
      <c r="AD116" s="103"/>
      <c r="AE116" s="103"/>
      <c r="AF116" s="77"/>
      <c r="AG116" s="77"/>
      <c r="AH116" s="77"/>
      <c r="AI116" s="77"/>
      <c r="AJ116" s="77"/>
    </row>
    <row r="117" spans="1:36" ht="13.5" x14ac:dyDescent="0.7">
      <c r="A117" s="103" t="s">
        <v>733</v>
      </c>
      <c r="B117" s="118">
        <f>C117</f>
        <v>23.620381171332561</v>
      </c>
      <c r="C117" s="118">
        <f>D117</f>
        <v>23.620381171332561</v>
      </c>
      <c r="D117" s="118">
        <f>((($B$103*C47+$B$102*(1-C47))*(1+($B$105*C79+$B$104*(1-C79))))+(($B$103*C47+$B$102*(1-C47))*$B$108*$B$109))*D113*(1-$B$107)</f>
        <v>23.620381171332561</v>
      </c>
      <c r="E117" s="118">
        <f>((($B$103*D47+$B$102*(1-D47))*(1+($B$105*D79+$B$104*(1-D79))))+(($B$103*D47+$B$102*(1-D47))*$B$108*$B$109))*E113*(1-$B$107)</f>
        <v>23.620381171332561</v>
      </c>
      <c r="F117" s="118">
        <f>((($B$103*E47+$B$102*(1-E47))*(1+($B$105*E79+$B$104*(1-E79))))+(($B$103*E47+$B$102*(1-E47))*$B$108*$B$109))*F113*(1-$B$107)</f>
        <v>23.620381171332561</v>
      </c>
      <c r="G117" s="118">
        <f>((($B$103*F47+$B$102*(1-F47))*(1+($B$105*F79+$B$104*(1-F79))))+(($B$103*F47+$B$102*(1-F47))*$B$108*$B$109))*G113*(1-$B$107)</f>
        <v>23.620381171332561</v>
      </c>
      <c r="H117" s="118">
        <f>((($B$103*G47+$B$102*(1-G47))*(1+($B$105*G79+$B$104*(1-G79))))+(($B$103*G47+$B$102*(1-G47))*$B$108*$B$109))*H113*(1-$B$107)</f>
        <v>23.620381171332561</v>
      </c>
      <c r="I117" s="118">
        <f t="shared" ref="I117:AC117" si="14">((($B$103*H47+$B$102*(1-H47))*(1+($B$105*H79+$B$104*(1-H79))))+(($B$103*H47+$B$102*(1-H47))*$B$108*$B$109))*I113*(1-$B$107)</f>
        <v>23.620381171332561</v>
      </c>
      <c r="J117" s="118">
        <f t="shared" si="14"/>
        <v>23.620381171332561</v>
      </c>
      <c r="K117" s="118">
        <f t="shared" si="14"/>
        <v>23.620381171332561</v>
      </c>
      <c r="L117" s="118">
        <f>((($B$103*K47+$B$102*(1-K47))*(1+($B$105*K79+$B$104*(1-K79))))+(($B$103*K47+$B$102*(1-K47))*$B$108*$B$109))*L113*(1-$B$107)</f>
        <v>23.620381171332561</v>
      </c>
      <c r="M117" s="118">
        <f>((($B$103*L47+$B$102*(1-L47))*(1+($B$105*L79+$B$104*(1-L79))))+(($B$103*L47+$B$102*(1-L47))*$B$108*$B$109))*M113*(1-$B$107)</f>
        <v>23.620381171332561</v>
      </c>
      <c r="N117" s="118">
        <f>((($B$103*M47+$B$102*(1-M47))*(1+($B$105*M79+$B$104*(1-M79))))+(($B$103*M47+$B$102*(1-M47))*$B$108*$B$109))*N113*(1-$B$107)</f>
        <v>23.620381171332561</v>
      </c>
      <c r="O117" s="118">
        <f t="shared" si="14"/>
        <v>23.620381171332561</v>
      </c>
      <c r="P117" s="118">
        <f t="shared" si="14"/>
        <v>23.620381171332561</v>
      </c>
      <c r="Q117" s="118">
        <f t="shared" si="14"/>
        <v>23.620381171332561</v>
      </c>
      <c r="R117" s="118">
        <f t="shared" si="14"/>
        <v>23.620381171332561</v>
      </c>
      <c r="S117" s="118">
        <f t="shared" si="14"/>
        <v>23.620381171332561</v>
      </c>
      <c r="T117" s="118">
        <f>((($B$103*S47+$B$102*(1-S47))*(1+($B$105*S79+$B$104*(1-S79))))+(($B$103*S47+$B$102*(1-S47))*$B$108*$B$109))*T113*(1-$B$107)</f>
        <v>23.620381171332561</v>
      </c>
      <c r="U117" s="118">
        <f t="shared" si="14"/>
        <v>17.715285878499422</v>
      </c>
      <c r="V117" s="118">
        <f t="shared" si="14"/>
        <v>11.81019058566628</v>
      </c>
      <c r="W117" s="118">
        <f t="shared" si="14"/>
        <v>0</v>
      </c>
      <c r="X117" s="118">
        <f t="shared" si="14"/>
        <v>0</v>
      </c>
      <c r="Y117" s="118">
        <f t="shared" si="14"/>
        <v>0</v>
      </c>
      <c r="Z117" s="118">
        <f t="shared" si="14"/>
        <v>0</v>
      </c>
      <c r="AA117" s="118">
        <f t="shared" si="14"/>
        <v>0</v>
      </c>
      <c r="AB117" s="118">
        <f t="shared" si="14"/>
        <v>0</v>
      </c>
      <c r="AC117" s="118">
        <f t="shared" si="14"/>
        <v>0</v>
      </c>
      <c r="AD117" s="103"/>
      <c r="AE117" s="103"/>
      <c r="AF117" s="77"/>
      <c r="AG117" s="77"/>
      <c r="AH117" s="77"/>
      <c r="AI117" s="77"/>
      <c r="AJ117" s="77"/>
    </row>
    <row r="118" spans="1:36" ht="13.5" x14ac:dyDescent="0.7">
      <c r="A118" s="103" t="s">
        <v>734</v>
      </c>
      <c r="B118" s="118">
        <f>B117*$B$99*(1-$B$107)</f>
        <v>18.464045540966026</v>
      </c>
      <c r="C118" s="118">
        <f>C117*$B$99*(1-$B$107)</f>
        <v>18.464045540966026</v>
      </c>
      <c r="D118" s="118">
        <f>D117*B$99*(1-$B$107)</f>
        <v>18.464045540966026</v>
      </c>
      <c r="E118" s="118">
        <f t="shared" ref="E118:AC118" si="15">E117*C$99*(1-$B$107)</f>
        <v>18.582305296242133</v>
      </c>
      <c r="F118" s="118">
        <f t="shared" si="15"/>
        <v>18.605525919351447</v>
      </c>
      <c r="G118" s="118">
        <f t="shared" si="15"/>
        <v>18.629431854407127</v>
      </c>
      <c r="H118" s="118">
        <f t="shared" si="15"/>
        <v>18.654053742983038</v>
      </c>
      <c r="I118" s="118">
        <f>I117*G$99*(1-$B$107)</f>
        <v>18.679424071173838</v>
      </c>
      <c r="J118" s="118">
        <f t="shared" si="15"/>
        <v>18.705577309693794</v>
      </c>
      <c r="K118" s="118">
        <f t="shared" si="15"/>
        <v>18.732550066852841</v>
      </c>
      <c r="L118" s="118">
        <f t="shared" si="15"/>
        <v>18.742682061996398</v>
      </c>
      <c r="M118" s="118">
        <f t="shared" si="15"/>
        <v>18.752969971104079</v>
      </c>
      <c r="N118" s="118">
        <f t="shared" si="15"/>
        <v>18.763417409027497</v>
      </c>
      <c r="O118" s="118">
        <f t="shared" si="15"/>
        <v>18.774028102844987</v>
      </c>
      <c r="P118" s="118">
        <f t="shared" si="15"/>
        <v>18.784805896234786</v>
      </c>
      <c r="Q118" s="118">
        <f t="shared" si="15"/>
        <v>18.795754754053778</v>
      </c>
      <c r="R118" s="118">
        <f t="shared" si="15"/>
        <v>18.806878767132094</v>
      </c>
      <c r="S118" s="118">
        <f t="shared" si="15"/>
        <v>18.818182157297421</v>
      </c>
      <c r="T118" s="118">
        <f t="shared" si="15"/>
        <v>18.829669282639045</v>
      </c>
      <c r="U118" s="118">
        <f t="shared" si="15"/>
        <v>14.131008482270838</v>
      </c>
      <c r="V118" s="118">
        <f t="shared" si="15"/>
        <v>9.4266064429536076</v>
      </c>
      <c r="W118" s="118">
        <f t="shared" si="15"/>
        <v>0</v>
      </c>
      <c r="X118" s="118">
        <f t="shared" si="15"/>
        <v>0</v>
      </c>
      <c r="Y118" s="118">
        <f t="shared" si="15"/>
        <v>0</v>
      </c>
      <c r="Z118" s="118">
        <f t="shared" si="15"/>
        <v>0</v>
      </c>
      <c r="AA118" s="118">
        <f t="shared" si="15"/>
        <v>0</v>
      </c>
      <c r="AB118" s="118">
        <f t="shared" si="15"/>
        <v>0</v>
      </c>
      <c r="AC118" s="118">
        <f t="shared" si="15"/>
        <v>0</v>
      </c>
      <c r="AD118" s="103"/>
      <c r="AE118" s="103"/>
      <c r="AF118" s="77"/>
      <c r="AG118" s="77"/>
      <c r="AH118" s="77"/>
      <c r="AI118" s="77"/>
      <c r="AJ118" s="77"/>
    </row>
    <row r="119" spans="1:36" ht="13.5" x14ac:dyDescent="0.7">
      <c r="A119" s="103"/>
      <c r="B119" s="118"/>
      <c r="C119" s="118"/>
      <c r="D119" s="118"/>
      <c r="E119" s="118"/>
      <c r="F119" s="118"/>
      <c r="G119" s="118"/>
      <c r="H119" s="118"/>
      <c r="I119" s="118"/>
      <c r="J119" s="118"/>
      <c r="K119" s="118"/>
      <c r="L119" s="118"/>
      <c r="M119" s="118"/>
      <c r="N119" s="118"/>
      <c r="O119" s="118"/>
      <c r="P119" s="118"/>
      <c r="Q119" s="118"/>
      <c r="R119" s="118"/>
      <c r="S119" s="118"/>
      <c r="T119" s="118"/>
      <c r="U119" s="118"/>
      <c r="V119" s="118"/>
      <c r="W119" s="118"/>
      <c r="X119" s="118"/>
      <c r="Y119" s="118"/>
      <c r="Z119" s="118"/>
      <c r="AA119" s="118"/>
      <c r="AB119" s="118"/>
      <c r="AC119" s="118"/>
      <c r="AD119" s="103"/>
      <c r="AE119" s="103"/>
      <c r="AF119" s="77"/>
      <c r="AG119" s="77"/>
      <c r="AH119" s="77"/>
      <c r="AI119" s="77"/>
      <c r="AJ119" s="77"/>
    </row>
    <row r="120" spans="1:36" ht="13.5" x14ac:dyDescent="0.7">
      <c r="A120" s="103" t="s">
        <v>735</v>
      </c>
      <c r="B120" s="118">
        <f t="shared" ref="B120:C120" si="16">C120</f>
        <v>22.802215534460078</v>
      </c>
      <c r="C120" s="118">
        <f t="shared" si="16"/>
        <v>22.802215534460078</v>
      </c>
      <c r="D120" s="118">
        <f>((($B$103*C47+$B$102*(1-C47))*(1+($B$105*C77+$B$104*(1-C77))))+(($B$103*C47+$B$102*(1-C47))*$B$108*$B$109))*D113*(1-$B$107)</f>
        <v>22.802215534460078</v>
      </c>
      <c r="E120" s="118">
        <f t="shared" ref="E120:P120" si="17">((($B$103*D47+$B$102*(1-D47))*(1+($B$105*D77+$B$104*(1-D77))))+(($B$103*D47+$B$102*(1-D47))*$B$108*$B$109))*E113*(1-$B$107)</f>
        <v>22.932610942961524</v>
      </c>
      <c r="F120" s="118">
        <f t="shared" si="17"/>
        <v>23.063006351462974</v>
      </c>
      <c r="G120" s="118">
        <f t="shared" si="17"/>
        <v>23.058270922222079</v>
      </c>
      <c r="H120" s="118">
        <f t="shared" si="17"/>
        <v>23.054482578829365</v>
      </c>
      <c r="I120" s="118">
        <f>((($B$103*H47+$B$102*(1-H47))*(1+($B$105*H77+$B$104*(1-H77))))+(($B$103*H47+$B$102*(1-H47))*$B$108*$B$109))*I113*(1-$B$107)</f>
        <v>23.051383025144418</v>
      </c>
      <c r="J120" s="118">
        <f t="shared" si="17"/>
        <v>23.051383025144418</v>
      </c>
      <c r="K120" s="118">
        <f t="shared" si="17"/>
        <v>23.051383025144418</v>
      </c>
      <c r="L120" s="118">
        <f>((($B$103*K47+$B$102*(1-K47))*(1+($B$105*K77+$B$104*(1-K77))))+(($B$103*K47+$B$102*(1-K47))*$B$108*$B$109))*L113*(1-$B$107)</f>
        <v>23.051383025144418</v>
      </c>
      <c r="M120" s="118">
        <f>((($B$103*L47+$B$102*(1-L47))*(1+($B$105*L77+$B$104*(1-L77))))+(($B$103*L47+$B$102*(1-L47))*$B$108*$B$109))*M113*(1-$B$107)</f>
        <v>23.051383025144418</v>
      </c>
      <c r="N120" s="118">
        <f>((($B$103*M47+$B$102*(1-M47))*(1+($B$105*M77+$B$104*(1-M77))))+(($B$103*M47+$B$102*(1-M47))*$B$108*$B$109))*N113*(1-$B$107)</f>
        <v>23.051383025144418</v>
      </c>
      <c r="O120" s="118">
        <f t="shared" si="17"/>
        <v>23.051383025144418</v>
      </c>
      <c r="P120" s="118">
        <f t="shared" si="17"/>
        <v>23.051383025144418</v>
      </c>
      <c r="Q120" s="118">
        <f t="shared" ref="Q120" si="18">((($B$103*P47+$B$102*(1-P47))*(1+($B$105*P77+$B$104*(1-P77))))+(($B$103*P47+$B$102*(1-P47))*$B$108*$B$109))*Q113*(1-$B$107)</f>
        <v>23.051383025144418</v>
      </c>
      <c r="R120" s="118">
        <f t="shared" ref="R120" si="19">((($B$103*Q47+$B$102*(1-Q47))*(1+($B$105*Q77+$B$104*(1-Q77))))+(($B$103*Q47+$B$102*(1-Q47))*$B$108*$B$109))*R113*(1-$B$107)</f>
        <v>23.051383025144418</v>
      </c>
      <c r="S120" s="118">
        <f t="shared" ref="S120" si="20">((($B$103*R47+$B$102*(1-R47))*(1+($B$105*R77+$B$104*(1-R77))))+(($B$103*R47+$B$102*(1-R47))*$B$108*$B$109))*S113*(1-$B$107)</f>
        <v>23.051383025144418</v>
      </c>
      <c r="T120" s="118">
        <f t="shared" ref="T120" si="21">((($B$103*S47+$B$102*(1-S47))*(1+($B$105*S77+$B$104*(1-S77))))+(($B$103*S47+$B$102*(1-S47))*$B$108*$B$109))*T113*(1-$B$107)</f>
        <v>23.051383025144418</v>
      </c>
      <c r="U120" s="118">
        <f t="shared" ref="U120" si="22">((($B$103*T47+$B$102*(1-T47))*(1+($B$105*T77+$B$104*(1-T77))))+(($B$103*T47+$B$102*(1-T47))*$B$108*$B$109))*U113*(1-$B$107)</f>
        <v>17.288537268858313</v>
      </c>
      <c r="V120" s="118">
        <f t="shared" ref="V120" si="23">((($B$103*U47+$B$102*(1-U47))*(1+($B$105*U77+$B$104*(1-U77))))+(($B$103*U47+$B$102*(1-U47))*$B$108*$B$109))*V113*(1-$B$107)</f>
        <v>11.525691512572209</v>
      </c>
      <c r="W120" s="118">
        <f t="shared" ref="W120" si="24">((($B$103*V47+$B$102*(1-V47))*(1+($B$105*V77+$B$104*(1-V77))))+(($B$103*V47+$B$102*(1-V47))*$B$108*$B$109))*W113*(1-$B$107)</f>
        <v>0</v>
      </c>
      <c r="X120" s="118">
        <f t="shared" ref="X120" si="25">((($B$103*W47+$B$102*(1-W47))*(1+($B$105*W77+$B$104*(1-W77))))+(($B$103*W47+$B$102*(1-W47))*$B$108*$B$109))*X113*(1-$B$107)</f>
        <v>0</v>
      </c>
      <c r="Y120" s="118">
        <f t="shared" ref="Y120" si="26">((($B$103*X47+$B$102*(1-X47))*(1+($B$105*X77+$B$104*(1-X77))))+(($B$103*X47+$B$102*(1-X47))*$B$108*$B$109))*Y113*(1-$B$107)</f>
        <v>0</v>
      </c>
      <c r="Z120" s="118">
        <f t="shared" ref="Z120" si="27">((($B$103*Y47+$B$102*(1-Y47))*(1+($B$105*Y77+$B$104*(1-Y77))))+(($B$103*Y47+$B$102*(1-Y47))*$B$108*$B$109))*Z113*(1-$B$107)</f>
        <v>0</v>
      </c>
      <c r="AA120" s="118">
        <f t="shared" ref="AA120" si="28">((($B$103*Z47+$B$102*(1-Z47))*(1+($B$105*Z77+$B$104*(1-Z77))))+(($B$103*Z47+$B$102*(1-Z47))*$B$108*$B$109))*AA113*(1-$B$107)</f>
        <v>0</v>
      </c>
      <c r="AB120" s="118">
        <f t="shared" ref="AB120" si="29">((($B$103*AA47+$B$102*(1-AA47))*(1+($B$105*AA77+$B$104*(1-AA77))))+(($B$103*AA47+$B$102*(1-AA47))*$B$108*$B$109))*AB113*(1-$B$107)</f>
        <v>0</v>
      </c>
      <c r="AC120" s="118">
        <f t="shared" ref="AC120" si="30">((($B$103*AB47+$B$102*(1-AB47))*(1+($B$105*AB77+$B$104*(1-AB77))))+(($B$103*AB47+$B$102*(1-AB47))*$B$108*$B$109))*AC113*(1-$B$107)</f>
        <v>0</v>
      </c>
      <c r="AD120" s="103"/>
      <c r="AE120" s="103"/>
      <c r="AF120" s="77"/>
      <c r="AG120" s="77"/>
      <c r="AH120" s="77"/>
      <c r="AI120" s="77"/>
      <c r="AJ120" s="77"/>
    </row>
    <row r="121" spans="1:36" ht="13.5" x14ac:dyDescent="0.7">
      <c r="A121" s="103" t="s">
        <v>736</v>
      </c>
      <c r="B121" s="118">
        <f>B120*B$98*(1-$B$107)</f>
        <v>17.156282454803549</v>
      </c>
      <c r="C121" s="118">
        <f t="shared" ref="C121:AC121" si="31">C120*C$98*(1-$B$107)</f>
        <v>17.192163919864438</v>
      </c>
      <c r="D121" s="118">
        <f t="shared" si="31"/>
        <v>17.209001326101614</v>
      </c>
      <c r="E121" s="118">
        <f t="shared" si="31"/>
        <v>17.325277467574079</v>
      </c>
      <c r="F121" s="118">
        <f t="shared" si="31"/>
        <v>17.44277368398911</v>
      </c>
      <c r="G121" s="118">
        <f t="shared" si="31"/>
        <v>17.45927805026535</v>
      </c>
      <c r="H121" s="118">
        <f t="shared" si="31"/>
        <v>17.477696778651403</v>
      </c>
      <c r="I121" s="118">
        <f t="shared" si="31"/>
        <v>17.497947473938165</v>
      </c>
      <c r="J121" s="118">
        <f t="shared" si="31"/>
        <v>17.521989968890971</v>
      </c>
      <c r="K121" s="118">
        <f t="shared" si="31"/>
        <v>17.54761689853126</v>
      </c>
      <c r="L121" s="118">
        <f t="shared" si="31"/>
        <v>17.57499004985219</v>
      </c>
      <c r="M121" s="118">
        <f t="shared" si="31"/>
        <v>17.604293981227542</v>
      </c>
      <c r="N121" s="118">
        <f t="shared" si="31"/>
        <v>17.635740168850454</v>
      </c>
      <c r="O121" s="118">
        <f t="shared" si="31"/>
        <v>17.64624626642831</v>
      </c>
      <c r="P121" s="118">
        <f t="shared" si="31"/>
        <v>17.65699862280611</v>
      </c>
      <c r="Q121" s="118">
        <f t="shared" si="31"/>
        <v>17.668005985199258</v>
      </c>
      <c r="R121" s="118">
        <f t="shared" si="31"/>
        <v>17.679277519369499</v>
      </c>
      <c r="S121" s="118">
        <f t="shared" si="31"/>
        <v>17.690822834919793</v>
      </c>
      <c r="T121" s="118">
        <f t="shared" si="31"/>
        <v>17.702652012438996</v>
      </c>
      <c r="U121" s="118">
        <f t="shared" si="31"/>
        <v>13.286081724497999</v>
      </c>
      <c r="V121" s="118">
        <f t="shared" si="31"/>
        <v>8.8636024039131573</v>
      </c>
      <c r="W121" s="118">
        <f t="shared" si="31"/>
        <v>0</v>
      </c>
      <c r="X121" s="118">
        <f t="shared" si="31"/>
        <v>0</v>
      </c>
      <c r="Y121" s="118">
        <f t="shared" si="31"/>
        <v>0</v>
      </c>
      <c r="Z121" s="118">
        <f t="shared" si="31"/>
        <v>0</v>
      </c>
      <c r="AA121" s="118">
        <f t="shared" si="31"/>
        <v>0</v>
      </c>
      <c r="AB121" s="118">
        <f t="shared" si="31"/>
        <v>0</v>
      </c>
      <c r="AC121" s="118">
        <f t="shared" si="31"/>
        <v>0</v>
      </c>
      <c r="AD121" s="103"/>
      <c r="AE121" s="103"/>
      <c r="AF121" s="77"/>
      <c r="AG121" s="77"/>
      <c r="AH121" s="77"/>
      <c r="AI121" s="77"/>
      <c r="AJ121" s="77"/>
    </row>
    <row r="122" spans="1:36" ht="13.5" x14ac:dyDescent="0.7">
      <c r="A122" s="103" t="s">
        <v>737</v>
      </c>
      <c r="B122" s="119">
        <f>B121*$B$93</f>
        <v>15.219521248819278</v>
      </c>
      <c r="C122" s="119">
        <f t="shared" ref="C122:AC122" si="32">C121*$B$93</f>
        <v>15.251352079383627</v>
      </c>
      <c r="D122" s="119">
        <f t="shared" si="32"/>
        <v>15.266288722136904</v>
      </c>
      <c r="E122" s="119">
        <f t="shared" si="32"/>
        <v>15.369438528077259</v>
      </c>
      <c r="F122" s="119">
        <f t="shared" si="32"/>
        <v>15.473670675519186</v>
      </c>
      <c r="G122" s="119">
        <f t="shared" si="32"/>
        <v>15.488311874969083</v>
      </c>
      <c r="H122" s="119">
        <f t="shared" si="32"/>
        <v>15.504651325475697</v>
      </c>
      <c r="I122" s="120">
        <f t="shared" si="32"/>
        <v>15.522615933369755</v>
      </c>
      <c r="J122" s="120">
        <f t="shared" si="32"/>
        <v>15.543944287211726</v>
      </c>
      <c r="K122" s="120">
        <f t="shared" si="32"/>
        <v>15.566678209973249</v>
      </c>
      <c r="L122" s="120">
        <f t="shared" si="32"/>
        <v>15.590961224622461</v>
      </c>
      <c r="M122" s="120">
        <f t="shared" si="32"/>
        <v>15.616957054862262</v>
      </c>
      <c r="N122" s="120">
        <f t="shared" si="32"/>
        <v>15.644853303480344</v>
      </c>
      <c r="O122" s="120">
        <f t="shared" si="32"/>
        <v>15.654173374757416</v>
      </c>
      <c r="P122" s="120">
        <f t="shared" si="32"/>
        <v>15.663711904843868</v>
      </c>
      <c r="Q122" s="120">
        <f t="shared" si="32"/>
        <v>15.67347665348783</v>
      </c>
      <c r="R122" s="118">
        <f>R121*$B$93</f>
        <v>15.68347575173436</v>
      </c>
      <c r="S122" s="118">
        <f t="shared" si="32"/>
        <v>15.693717724364788</v>
      </c>
      <c r="T122" s="118">
        <f t="shared" si="32"/>
        <v>15.70421151397707</v>
      </c>
      <c r="U122" s="118">
        <f t="shared" si="32"/>
        <v>11.786224880141855</v>
      </c>
      <c r="V122" s="118">
        <f t="shared" si="32"/>
        <v>7.8629962803900826</v>
      </c>
      <c r="W122" s="118">
        <f t="shared" si="32"/>
        <v>0</v>
      </c>
      <c r="X122" s="118">
        <f t="shared" si="32"/>
        <v>0</v>
      </c>
      <c r="Y122" s="118">
        <f t="shared" si="32"/>
        <v>0</v>
      </c>
      <c r="Z122" s="118">
        <f t="shared" si="32"/>
        <v>0</v>
      </c>
      <c r="AA122" s="118">
        <f t="shared" si="32"/>
        <v>0</v>
      </c>
      <c r="AB122" s="118">
        <f t="shared" si="32"/>
        <v>0</v>
      </c>
      <c r="AC122" s="118">
        <f t="shared" si="32"/>
        <v>0</v>
      </c>
      <c r="AD122" s="103"/>
      <c r="AE122" s="103"/>
      <c r="AF122" s="77"/>
      <c r="AG122" s="77"/>
      <c r="AH122" s="77"/>
      <c r="AI122" s="77"/>
      <c r="AJ122" s="77"/>
    </row>
    <row r="123" spans="1:36" ht="13.5" x14ac:dyDescent="0.7">
      <c r="A123" s="103" t="s">
        <v>738</v>
      </c>
      <c r="B123" s="119"/>
      <c r="C123" s="119"/>
      <c r="D123" s="119"/>
      <c r="E123" s="119"/>
      <c r="F123" s="119"/>
      <c r="G123" s="119"/>
      <c r="H123" s="119"/>
      <c r="I123" s="120"/>
      <c r="J123" s="120"/>
      <c r="K123" s="120"/>
      <c r="L123" s="120"/>
      <c r="M123" s="120"/>
      <c r="N123" s="120"/>
      <c r="O123" s="120"/>
      <c r="P123" s="120"/>
      <c r="Q123" s="120"/>
      <c r="R123" s="118"/>
      <c r="S123" s="118"/>
      <c r="T123" s="118"/>
      <c r="U123" s="118"/>
      <c r="V123" s="118"/>
      <c r="W123" s="118"/>
      <c r="X123" s="118"/>
      <c r="Y123" s="118"/>
      <c r="Z123" s="118"/>
      <c r="AA123" s="118"/>
      <c r="AB123" s="118"/>
      <c r="AC123" s="118"/>
      <c r="AD123" s="103"/>
      <c r="AE123" s="103"/>
      <c r="AF123" s="77"/>
      <c r="AG123" s="77"/>
      <c r="AH123" s="77"/>
      <c r="AI123" s="77"/>
      <c r="AJ123" s="77"/>
    </row>
    <row r="124" spans="1:36" ht="13.5" x14ac:dyDescent="0.7">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3.5" x14ac:dyDescent="0.7">
      <c r="A125" s="103" t="s">
        <v>739</v>
      </c>
      <c r="B125" s="118">
        <f t="shared" ref="B125:C125" si="33">C125</f>
        <v>23.620381171332561</v>
      </c>
      <c r="C125" s="118">
        <f t="shared" si="33"/>
        <v>23.620381171332561</v>
      </c>
      <c r="D125" s="118">
        <f>((($B$103*C47+$B$102*(1-C47))*(1+($B$105*C79+$B$104*(1-C79))))+(($B$103*C47+$B$102*(1-C47))*$B$108*$B$109))*D113*(1-$B$107)</f>
        <v>23.620381171332561</v>
      </c>
      <c r="E125" s="118">
        <f t="shared" ref="E125:Q125" si="34">((($B$103*D47+$B$102*(1-D47))*(1+($B$105*D79+$B$104*(1-D79))))+(($B$103*D47+$B$102*(1-D47))*$B$108*$B$109))*E113*(1-$B$107)</f>
        <v>23.620381171332561</v>
      </c>
      <c r="F125" s="118">
        <f t="shared" si="34"/>
        <v>23.620381171332561</v>
      </c>
      <c r="G125" s="118">
        <f t="shared" si="34"/>
        <v>23.620381171332561</v>
      </c>
      <c r="H125" s="118">
        <f t="shared" si="34"/>
        <v>23.620381171332561</v>
      </c>
      <c r="I125" s="118">
        <f t="shared" si="34"/>
        <v>23.620381171332561</v>
      </c>
      <c r="J125" s="118">
        <f t="shared" si="34"/>
        <v>23.620381171332561</v>
      </c>
      <c r="K125" s="118">
        <f t="shared" si="34"/>
        <v>23.620381171332561</v>
      </c>
      <c r="L125" s="118">
        <f>((($B$103*K47+$B$102*(1-K47))*(1+($B$105*K79+$B$104*(1-K79))))+(($B$103*K47+$B$102*(1-K47))*$B$108*$B$109))*L113*(1-$B$107)</f>
        <v>23.620381171332561</v>
      </c>
      <c r="M125" s="118">
        <f>((($B$103*L47+$B$102*(1-L47))*(1+($B$105*L79+$B$104*(1-L79))))+(($B$103*L47+$B$102*(1-L47))*$B$108*$B$109))*M113*(1-$B$107)</f>
        <v>23.620381171332561</v>
      </c>
      <c r="N125" s="118">
        <f>((($B$103*M47+$B$102*(1-M47))*(1+($B$105*M79+$B$104*(1-M79))))+(($B$103*M47+$B$102*(1-M47))*$B$108*$B$109))*N113*(1-$B$107)</f>
        <v>23.620381171332561</v>
      </c>
      <c r="O125" s="118">
        <f t="shared" si="34"/>
        <v>23.620381171332561</v>
      </c>
      <c r="P125" s="118">
        <f t="shared" si="34"/>
        <v>23.620381171332561</v>
      </c>
      <c r="Q125" s="118">
        <f t="shared" si="34"/>
        <v>23.620381171332561</v>
      </c>
      <c r="R125" s="118">
        <f t="shared" ref="R125:AC125" si="35">((($B$103*Q47+$B$102*(1-Q47))*(1+($B$105*Q79+$B$104*(1-Q79))))+(($B$103*Q47+$B$102*(1-Q47))*$B$108*$B$109))*R113*(1-P107)</f>
        <v>25.535547212251416</v>
      </c>
      <c r="S125" s="118">
        <f t="shared" si="35"/>
        <v>25.535547212251416</v>
      </c>
      <c r="T125" s="118">
        <f t="shared" si="35"/>
        <v>25.535547212251416</v>
      </c>
      <c r="U125" s="118">
        <f t="shared" si="35"/>
        <v>19.151660409188562</v>
      </c>
      <c r="V125" s="118">
        <f t="shared" si="35"/>
        <v>12.767773606125708</v>
      </c>
      <c r="W125" s="118">
        <f t="shared" si="35"/>
        <v>0</v>
      </c>
      <c r="X125" s="118">
        <f t="shared" si="35"/>
        <v>0</v>
      </c>
      <c r="Y125" s="118">
        <f t="shared" si="35"/>
        <v>0</v>
      </c>
      <c r="Z125" s="118">
        <f t="shared" si="35"/>
        <v>0</v>
      </c>
      <c r="AA125" s="118">
        <f t="shared" si="35"/>
        <v>0</v>
      </c>
      <c r="AB125" s="118">
        <f t="shared" si="35"/>
        <v>0</v>
      </c>
      <c r="AC125" s="118">
        <f t="shared" si="35"/>
        <v>0</v>
      </c>
      <c r="AD125" s="103"/>
      <c r="AE125" s="103"/>
      <c r="AF125" s="77"/>
      <c r="AG125" s="77"/>
      <c r="AH125" s="77"/>
      <c r="AI125" s="77"/>
      <c r="AJ125" s="77"/>
    </row>
    <row r="126" spans="1:36" ht="13.5" x14ac:dyDescent="0.7">
      <c r="A126" s="103" t="s">
        <v>740</v>
      </c>
      <c r="B126" s="118">
        <f>B125*$B$99*(1-$B$107)</f>
        <v>18.464045540966026</v>
      </c>
      <c r="C126" s="118">
        <f t="shared" ref="C126" si="36">C125*$B$99*(1-$B$107)</f>
        <v>18.464045540966026</v>
      </c>
      <c r="D126" s="118">
        <f t="shared" ref="D126" si="37">D125*$B$99*(1-$B$107)</f>
        <v>18.464045540966026</v>
      </c>
      <c r="E126" s="118">
        <f t="shared" ref="E126" si="38">E125*$B$99*(1-$B$107)</f>
        <v>18.464045540966026</v>
      </c>
      <c r="F126" s="118">
        <f t="shared" ref="F126" si="39">F125*$B$99*(1-$B$107)</f>
        <v>18.464045540966026</v>
      </c>
      <c r="G126" s="118">
        <f t="shared" ref="G126" si="40">G125*$B$99*(1-$B$107)</f>
        <v>18.464045540966026</v>
      </c>
      <c r="H126" s="118">
        <f t="shared" ref="H126" si="41">H125*$B$99*(1-$B$107)</f>
        <v>18.464045540966026</v>
      </c>
      <c r="I126" s="118">
        <f t="shared" ref="I126" si="42">I125*$B$99*(1-$B$107)</f>
        <v>18.464045540966026</v>
      </c>
      <c r="J126" s="118">
        <f t="shared" ref="J126" si="43">J125*$B$99*(1-$B$107)</f>
        <v>18.464045540966026</v>
      </c>
      <c r="K126" s="118">
        <f t="shared" ref="K126" si="44">K125*$B$99*(1-$B$107)</f>
        <v>18.464045540966026</v>
      </c>
      <c r="L126" s="118">
        <f t="shared" ref="L126" si="45">L125*$B$99*(1-$B$107)</f>
        <v>18.464045540966026</v>
      </c>
      <c r="M126" s="118">
        <f t="shared" ref="M126" si="46">M125*$B$99*(1-$B$107)</f>
        <v>18.464045540966026</v>
      </c>
      <c r="N126" s="118">
        <f t="shared" ref="N126" si="47">N125*$B$99*(1-$B$107)</f>
        <v>18.464045540966026</v>
      </c>
      <c r="O126" s="118">
        <f t="shared" ref="O126" si="48">O125*$B$99*(1-$B$107)</f>
        <v>18.464045540966026</v>
      </c>
      <c r="P126" s="118">
        <f t="shared" ref="P126" si="49">P125*$B$99*(1-$B$107)</f>
        <v>18.464045540966026</v>
      </c>
      <c r="Q126" s="118">
        <f t="shared" ref="Q126" si="50">Q125*$B$99*(1-$B$107)</f>
        <v>18.464045540966026</v>
      </c>
      <c r="R126" s="118">
        <f t="shared" ref="R126" si="51">R125*$B$99*(1-$B$107)</f>
        <v>19.961130314557867</v>
      </c>
      <c r="S126" s="118">
        <f t="shared" ref="S126" si="52">S125*$B$99*(1-$B$107)</f>
        <v>19.961130314557867</v>
      </c>
      <c r="T126" s="118">
        <f t="shared" ref="T126" si="53">T125*$B$99*(1-$B$107)</f>
        <v>19.961130314557867</v>
      </c>
      <c r="U126" s="118">
        <f t="shared" ref="U126" si="54">U125*$B$99*(1-$B$107)</f>
        <v>14.970847735918401</v>
      </c>
      <c r="V126" s="118">
        <f t="shared" ref="V126" si="55">V125*$B$99*(1-$B$107)</f>
        <v>9.9805651572789333</v>
      </c>
      <c r="W126" s="118">
        <f t="shared" ref="W126" si="56">W125*$B$99*(1-$B$107)</f>
        <v>0</v>
      </c>
      <c r="X126" s="118">
        <f t="shared" ref="X126" si="57">X125*$B$99*(1-$B$107)</f>
        <v>0</v>
      </c>
      <c r="Y126" s="118">
        <f t="shared" ref="Y126" si="58">Y125*$B$99*(1-$B$107)</f>
        <v>0</v>
      </c>
      <c r="Z126" s="118">
        <f t="shared" ref="Z126" si="59">Z125*$B$99*(1-$B$107)</f>
        <v>0</v>
      </c>
      <c r="AA126" s="118">
        <f t="shared" ref="AA126" si="60">AA125*$B$99*(1-$B$107)</f>
        <v>0</v>
      </c>
      <c r="AB126" s="118">
        <f t="shared" ref="AB126" si="61">AB125*$B$99*(1-$B$107)</f>
        <v>0</v>
      </c>
      <c r="AC126" s="118">
        <f t="shared" ref="AC126" si="62">AC125*$B$99*(1-$B$107)</f>
        <v>0</v>
      </c>
      <c r="AD126" s="103"/>
      <c r="AE126" s="103"/>
      <c r="AF126" s="77"/>
      <c r="AG126" s="77"/>
      <c r="AH126" s="77"/>
      <c r="AI126" s="77"/>
      <c r="AJ126" s="77"/>
    </row>
    <row r="127" spans="1:36" ht="13.5" x14ac:dyDescent="0.7">
      <c r="A127" s="103" t="s">
        <v>741</v>
      </c>
      <c r="B127" s="118">
        <f>B126*$B$93</f>
        <v>16.379651838339772</v>
      </c>
      <c r="C127" s="118">
        <f t="shared" ref="C127:AC127" si="63">C126*$B$93</f>
        <v>16.379651838339772</v>
      </c>
      <c r="D127" s="118">
        <f t="shared" si="63"/>
        <v>16.379651838339772</v>
      </c>
      <c r="E127" s="118">
        <f t="shared" si="63"/>
        <v>16.379651838339772</v>
      </c>
      <c r="F127" s="118">
        <f t="shared" si="63"/>
        <v>16.379651838339772</v>
      </c>
      <c r="G127" s="118">
        <f t="shared" si="63"/>
        <v>16.379651838339772</v>
      </c>
      <c r="H127" s="118">
        <f t="shared" si="63"/>
        <v>16.379651838339772</v>
      </c>
      <c r="I127" s="118">
        <f t="shared" si="63"/>
        <v>16.379651838339772</v>
      </c>
      <c r="J127" s="118">
        <f t="shared" si="63"/>
        <v>16.379651838339772</v>
      </c>
      <c r="K127" s="118">
        <f t="shared" si="63"/>
        <v>16.379651838339772</v>
      </c>
      <c r="L127" s="118">
        <f t="shared" si="63"/>
        <v>16.379651838339772</v>
      </c>
      <c r="M127" s="118">
        <f t="shared" si="63"/>
        <v>16.379651838339772</v>
      </c>
      <c r="N127" s="118">
        <f t="shared" si="63"/>
        <v>16.379651838339772</v>
      </c>
      <c r="O127" s="118">
        <f t="shared" si="63"/>
        <v>16.379651838339772</v>
      </c>
      <c r="P127" s="118">
        <f t="shared" si="63"/>
        <v>16.379651838339772</v>
      </c>
      <c r="Q127" s="118">
        <f t="shared" si="63"/>
        <v>16.379651838339772</v>
      </c>
      <c r="R127" s="118">
        <f t="shared" si="63"/>
        <v>17.707731717124076</v>
      </c>
      <c r="S127" s="118">
        <f t="shared" si="63"/>
        <v>17.707731717124076</v>
      </c>
      <c r="T127" s="118">
        <f t="shared" si="63"/>
        <v>17.707731717124076</v>
      </c>
      <c r="U127" s="118">
        <f t="shared" si="63"/>
        <v>13.280798787843057</v>
      </c>
      <c r="V127" s="118">
        <f t="shared" si="63"/>
        <v>8.8538658585620382</v>
      </c>
      <c r="W127" s="118">
        <f t="shared" si="63"/>
        <v>0</v>
      </c>
      <c r="X127" s="118">
        <f t="shared" si="63"/>
        <v>0</v>
      </c>
      <c r="Y127" s="118">
        <f t="shared" si="63"/>
        <v>0</v>
      </c>
      <c r="Z127" s="118">
        <f t="shared" si="63"/>
        <v>0</v>
      </c>
      <c r="AA127" s="118">
        <f t="shared" si="63"/>
        <v>0</v>
      </c>
      <c r="AB127" s="118">
        <f t="shared" si="63"/>
        <v>0</v>
      </c>
      <c r="AC127" s="118">
        <f t="shared" si="63"/>
        <v>0</v>
      </c>
      <c r="AD127" s="103"/>
      <c r="AE127" s="103"/>
      <c r="AF127" s="77"/>
      <c r="AG127" s="77"/>
      <c r="AH127" s="77"/>
      <c r="AI127" s="77"/>
      <c r="AJ127" s="77"/>
    </row>
    <row r="128" spans="1:36" ht="13.5" x14ac:dyDescent="0.7">
      <c r="A128" s="103"/>
      <c r="B128" s="118"/>
      <c r="C128" s="118"/>
      <c r="D128" s="118"/>
      <c r="E128" s="118"/>
      <c r="F128" s="118"/>
      <c r="G128" s="118"/>
      <c r="H128" s="118"/>
      <c r="I128" s="118"/>
      <c r="J128" s="118"/>
      <c r="K128" s="118"/>
      <c r="L128" s="118"/>
      <c r="M128" s="118"/>
      <c r="N128" s="118"/>
      <c r="O128" s="118"/>
      <c r="P128" s="118"/>
      <c r="Q128" s="118"/>
      <c r="R128" s="118"/>
      <c r="S128" s="118"/>
      <c r="T128" s="118"/>
      <c r="U128" s="118"/>
      <c r="V128" s="118"/>
      <c r="W128" s="118"/>
      <c r="X128" s="118"/>
      <c r="Y128" s="118"/>
      <c r="Z128" s="118"/>
      <c r="AA128" s="118"/>
      <c r="AB128" s="118"/>
      <c r="AC128" s="118"/>
      <c r="AD128" s="103"/>
      <c r="AE128" s="103"/>
      <c r="AF128" s="77"/>
      <c r="AG128" s="77"/>
      <c r="AH128" s="77"/>
      <c r="AI128" s="77"/>
      <c r="AJ128" s="77"/>
    </row>
    <row r="129" spans="1:36" ht="13.5" x14ac:dyDescent="0.7">
      <c r="A129" s="103" t="s">
        <v>742</v>
      </c>
      <c r="B129" s="118">
        <f t="shared" ref="B129:C129" si="64">C129</f>
        <v>23.620381171332561</v>
      </c>
      <c r="C129" s="118">
        <f t="shared" si="64"/>
        <v>23.620381171332561</v>
      </c>
      <c r="D129" s="118">
        <f>((($B$103*C47+$B$102*(1-C47))*(1+($B$105*C79+$B$104*(1-C79))))+(($B$103*C47+$B$102*(1-C47))*$B$108*$B$109))*D113*(1-$B$107)</f>
        <v>23.620381171332561</v>
      </c>
      <c r="E129" s="118">
        <f t="shared" ref="E129:P129" si="65">((($B$103*D47+$B$102*(1-D47))*(1+($B$105*D79+$B$104*(1-D79))))+(($B$103*D47+$B$102*(1-D47))*$B$108*$B$109))*E113*(1-$B$107)</f>
        <v>23.620381171332561</v>
      </c>
      <c r="F129" s="118">
        <f t="shared" si="65"/>
        <v>23.620381171332561</v>
      </c>
      <c r="G129" s="118">
        <f t="shared" si="65"/>
        <v>23.620381171332561</v>
      </c>
      <c r="H129" s="118">
        <f t="shared" si="65"/>
        <v>23.620381171332561</v>
      </c>
      <c r="I129" s="118">
        <f t="shared" si="65"/>
        <v>23.620381171332561</v>
      </c>
      <c r="J129" s="118">
        <f t="shared" si="65"/>
        <v>23.620381171332561</v>
      </c>
      <c r="K129" s="118">
        <f t="shared" si="65"/>
        <v>23.620381171332561</v>
      </c>
      <c r="L129" s="118">
        <f>((($B$103*K47+$B$102*(1-K47))*(1+($B$105*K79+$B$104*(1-K79))))+(($B$103*K47+$B$102*(1-K47))*$B$108*$B$109))*L113*(1-$B$107)</f>
        <v>23.620381171332561</v>
      </c>
      <c r="M129" s="118">
        <f>((($B$103*L47+$B$102*(1-L47))*(1+($B$105*L79+$B$104*(1-L79))))+(($B$103*L47+$B$102*(1-L47))*$B$108*$B$109))*M113*(1-$B$107)</f>
        <v>23.620381171332561</v>
      </c>
      <c r="N129" s="118">
        <f>((($B$103*M47+$B$102*(1-M47))*(1+($B$105*M79+$B$104*(1-M79))))+(($B$103*M47+$B$102*(1-M47))*$B$108*$B$109))*N113*(1-$B$107)</f>
        <v>23.620381171332561</v>
      </c>
      <c r="O129" s="118">
        <f t="shared" si="65"/>
        <v>23.620381171332561</v>
      </c>
      <c r="P129" s="118">
        <f t="shared" si="65"/>
        <v>23.620381171332561</v>
      </c>
      <c r="Q129" s="118">
        <f>((($B$103*P47+$B$102*(1-P47))*(1+($B$105*P79+$B$104*(1-P79))))+(($B$103*P47+$B$102*(1-P47))*$B$108*$B$109))*Q113*(1-$B$107)</f>
        <v>23.620381171332561</v>
      </c>
      <c r="R129" s="118">
        <f t="shared" ref="R129:AC129" si="66">((($B$103*Q47+$B$102*(1-Q47))*(1+($B$105*Q79+$B$104*(1-Q79))))+(($B$103*Q47+$B$102*(1-Q47))*$B$108*$B$109))*R113*(1-P107)</f>
        <v>25.535547212251416</v>
      </c>
      <c r="S129" s="118">
        <f t="shared" si="66"/>
        <v>25.535547212251416</v>
      </c>
      <c r="T129" s="118">
        <f t="shared" si="66"/>
        <v>25.535547212251416</v>
      </c>
      <c r="U129" s="118">
        <f t="shared" si="66"/>
        <v>19.151660409188562</v>
      </c>
      <c r="V129" s="118">
        <f t="shared" si="66"/>
        <v>12.767773606125708</v>
      </c>
      <c r="W129" s="118">
        <f t="shared" si="66"/>
        <v>0</v>
      </c>
      <c r="X129" s="118">
        <f t="shared" si="66"/>
        <v>0</v>
      </c>
      <c r="Y129" s="118">
        <f t="shared" si="66"/>
        <v>0</v>
      </c>
      <c r="Z129" s="118">
        <f t="shared" si="66"/>
        <v>0</v>
      </c>
      <c r="AA129" s="118">
        <f t="shared" si="66"/>
        <v>0</v>
      </c>
      <c r="AB129" s="118">
        <f t="shared" si="66"/>
        <v>0</v>
      </c>
      <c r="AC129" s="118">
        <f t="shared" si="66"/>
        <v>0</v>
      </c>
      <c r="AD129" s="103"/>
      <c r="AE129" s="103"/>
      <c r="AF129" s="77"/>
      <c r="AG129" s="77"/>
      <c r="AH129" s="77"/>
      <c r="AI129" s="77"/>
      <c r="AJ129" s="77"/>
    </row>
    <row r="130" spans="1:36" ht="13.5" x14ac:dyDescent="0.7">
      <c r="A130" s="103" t="s">
        <v>743</v>
      </c>
      <c r="B130" s="118">
        <f>B129*$B$99*(1-$B$107)</f>
        <v>18.464045540966026</v>
      </c>
      <c r="C130" s="118">
        <f t="shared" ref="C130" si="67">C129*$B$99*(1-$B$107)</f>
        <v>18.464045540966026</v>
      </c>
      <c r="D130" s="118">
        <f t="shared" ref="D130" si="68">D129*$B$99*(1-$B$107)</f>
        <v>18.464045540966026</v>
      </c>
      <c r="E130" s="118">
        <f t="shared" ref="E130" si="69">E129*$B$99*(1-$B$107)</f>
        <v>18.464045540966026</v>
      </c>
      <c r="F130" s="118">
        <f t="shared" ref="F130" si="70">F129*$B$99*(1-$B$107)</f>
        <v>18.464045540966026</v>
      </c>
      <c r="G130" s="118">
        <f t="shared" ref="G130" si="71">G129*$B$99*(1-$B$107)</f>
        <v>18.464045540966026</v>
      </c>
      <c r="H130" s="118">
        <f t="shared" ref="H130" si="72">H129*$B$99*(1-$B$107)</f>
        <v>18.464045540966026</v>
      </c>
      <c r="I130" s="118">
        <f t="shared" ref="I130" si="73">I129*$B$99*(1-$B$107)</f>
        <v>18.464045540966026</v>
      </c>
      <c r="J130" s="118">
        <f t="shared" ref="J130" si="74">J129*$B$99*(1-$B$107)</f>
        <v>18.464045540966026</v>
      </c>
      <c r="K130" s="118">
        <f t="shared" ref="K130" si="75">K129*$B$99*(1-$B$107)</f>
        <v>18.464045540966026</v>
      </c>
      <c r="L130" s="118">
        <f t="shared" ref="L130" si="76">L129*$B$99*(1-$B$107)</f>
        <v>18.464045540966026</v>
      </c>
      <c r="M130" s="118">
        <f t="shared" ref="M130" si="77">M129*$B$99*(1-$B$107)</f>
        <v>18.464045540966026</v>
      </c>
      <c r="N130" s="118">
        <f t="shared" ref="N130" si="78">N129*$B$99*(1-$B$107)</f>
        <v>18.464045540966026</v>
      </c>
      <c r="O130" s="118">
        <f t="shared" ref="O130" si="79">O129*$B$99*(1-$B$107)</f>
        <v>18.464045540966026</v>
      </c>
      <c r="P130" s="118">
        <f t="shared" ref="P130" si="80">P129*$B$99*(1-$B$107)</f>
        <v>18.464045540966026</v>
      </c>
      <c r="Q130" s="118">
        <f t="shared" ref="Q130" si="81">Q129*$B$99*(1-$B$107)</f>
        <v>18.464045540966026</v>
      </c>
      <c r="R130" s="118">
        <f t="shared" ref="R130" si="82">R129*$B$99*(1-$B$107)</f>
        <v>19.961130314557867</v>
      </c>
      <c r="S130" s="118">
        <f t="shared" ref="S130" si="83">S129*$B$99*(1-$B$107)</f>
        <v>19.961130314557867</v>
      </c>
      <c r="T130" s="118">
        <f t="shared" ref="T130" si="84">T129*$B$99*(1-$B$107)</f>
        <v>19.961130314557867</v>
      </c>
      <c r="U130" s="118">
        <f t="shared" ref="U130" si="85">U129*$B$99*(1-$B$107)</f>
        <v>14.970847735918401</v>
      </c>
      <c r="V130" s="118">
        <f t="shared" ref="V130" si="86">V129*$B$99*(1-$B$107)</f>
        <v>9.9805651572789333</v>
      </c>
      <c r="W130" s="118">
        <f t="shared" ref="W130" si="87">W129*$B$99*(1-$B$107)</f>
        <v>0</v>
      </c>
      <c r="X130" s="118">
        <f t="shared" ref="X130" si="88">X129*$B$99*(1-$B$107)</f>
        <v>0</v>
      </c>
      <c r="Y130" s="118">
        <f t="shared" ref="Y130" si="89">Y129*$B$99*(1-$B$107)</f>
        <v>0</v>
      </c>
      <c r="Z130" s="118">
        <f t="shared" ref="Z130" si="90">Z129*$B$99*(1-$B$107)</f>
        <v>0</v>
      </c>
      <c r="AA130" s="118">
        <f t="shared" ref="AA130" si="91">AA129*$B$99*(1-$B$107)</f>
        <v>0</v>
      </c>
      <c r="AB130" s="118">
        <f t="shared" ref="AB130" si="92">AB129*$B$99*(1-$B$107)</f>
        <v>0</v>
      </c>
      <c r="AC130" s="118">
        <f t="shared" ref="AC130" si="93">AC129*$B$99*(1-$B$107)</f>
        <v>0</v>
      </c>
      <c r="AD130" s="103"/>
      <c r="AE130" s="103"/>
      <c r="AF130" s="77"/>
      <c r="AG130" s="77"/>
      <c r="AH130" s="77"/>
      <c r="AI130" s="77"/>
      <c r="AJ130" s="77"/>
    </row>
    <row r="131" spans="1:36" ht="13.5" x14ac:dyDescent="0.7">
      <c r="A131" s="103" t="s">
        <v>744</v>
      </c>
      <c r="B131" s="118">
        <f>B130*$B$93</f>
        <v>16.379651838339772</v>
      </c>
      <c r="C131" s="118">
        <f t="shared" ref="C131:AC131" si="94">C130*$B$93</f>
        <v>16.379651838339772</v>
      </c>
      <c r="D131" s="118">
        <f t="shared" si="94"/>
        <v>16.379651838339772</v>
      </c>
      <c r="E131" s="118">
        <f t="shared" si="94"/>
        <v>16.379651838339772</v>
      </c>
      <c r="F131" s="118">
        <f t="shared" si="94"/>
        <v>16.379651838339772</v>
      </c>
      <c r="G131" s="118">
        <f t="shared" si="94"/>
        <v>16.379651838339772</v>
      </c>
      <c r="H131" s="118">
        <f t="shared" si="94"/>
        <v>16.379651838339772</v>
      </c>
      <c r="I131" s="118">
        <f t="shared" si="94"/>
        <v>16.379651838339772</v>
      </c>
      <c r="J131" s="118">
        <f t="shared" si="94"/>
        <v>16.379651838339772</v>
      </c>
      <c r="K131" s="118">
        <f t="shared" si="94"/>
        <v>16.379651838339772</v>
      </c>
      <c r="L131" s="118">
        <f t="shared" si="94"/>
        <v>16.379651838339772</v>
      </c>
      <c r="M131" s="118">
        <f t="shared" si="94"/>
        <v>16.379651838339772</v>
      </c>
      <c r="N131" s="118">
        <f t="shared" si="94"/>
        <v>16.379651838339772</v>
      </c>
      <c r="O131" s="118">
        <f t="shared" si="94"/>
        <v>16.379651838339772</v>
      </c>
      <c r="P131" s="118">
        <f t="shared" si="94"/>
        <v>16.379651838339772</v>
      </c>
      <c r="Q131" s="118">
        <f t="shared" si="94"/>
        <v>16.379651838339772</v>
      </c>
      <c r="R131" s="118">
        <f t="shared" si="94"/>
        <v>17.707731717124076</v>
      </c>
      <c r="S131" s="118">
        <f t="shared" si="94"/>
        <v>17.707731717124076</v>
      </c>
      <c r="T131" s="118">
        <f t="shared" si="94"/>
        <v>17.707731717124076</v>
      </c>
      <c r="U131" s="118">
        <f t="shared" si="94"/>
        <v>13.280798787843057</v>
      </c>
      <c r="V131" s="118">
        <f t="shared" si="94"/>
        <v>8.8538658585620382</v>
      </c>
      <c r="W131" s="118">
        <f t="shared" si="94"/>
        <v>0</v>
      </c>
      <c r="X131" s="118">
        <f t="shared" si="94"/>
        <v>0</v>
      </c>
      <c r="Y131" s="118">
        <f t="shared" si="94"/>
        <v>0</v>
      </c>
      <c r="Z131" s="118">
        <f t="shared" si="94"/>
        <v>0</v>
      </c>
      <c r="AA131" s="118">
        <f t="shared" si="94"/>
        <v>0</v>
      </c>
      <c r="AB131" s="118">
        <f t="shared" si="94"/>
        <v>0</v>
      </c>
      <c r="AC131" s="118">
        <f t="shared" si="94"/>
        <v>0</v>
      </c>
      <c r="AD131" s="103"/>
      <c r="AE131" s="103"/>
      <c r="AF131" s="77"/>
      <c r="AG131" s="77"/>
      <c r="AH131" s="77"/>
      <c r="AI131" s="77"/>
      <c r="AJ131" s="77"/>
    </row>
    <row r="132" spans="1:36" ht="13.5" x14ac:dyDescent="0.7">
      <c r="A132" s="103"/>
      <c r="B132" s="118"/>
      <c r="C132" s="118"/>
      <c r="D132" s="118"/>
      <c r="E132" s="118"/>
      <c r="F132" s="118"/>
      <c r="G132" s="118"/>
      <c r="H132" s="118"/>
      <c r="I132" s="118"/>
      <c r="J132" s="118"/>
      <c r="K132" s="118"/>
      <c r="L132" s="118"/>
      <c r="M132" s="118"/>
      <c r="N132" s="118"/>
      <c r="O132" s="118"/>
      <c r="P132" s="118"/>
      <c r="Q132" s="118"/>
      <c r="R132" s="118"/>
      <c r="S132" s="118"/>
      <c r="T132" s="118"/>
      <c r="U132" s="118"/>
      <c r="V132" s="118"/>
      <c r="W132" s="118"/>
      <c r="X132" s="118"/>
      <c r="Y132" s="118"/>
      <c r="Z132" s="118"/>
      <c r="AA132" s="118"/>
      <c r="AB132" s="118"/>
      <c r="AC132" s="118"/>
      <c r="AD132" s="103"/>
      <c r="AE132" s="103"/>
      <c r="AF132" s="77"/>
      <c r="AG132" s="77"/>
      <c r="AH132" s="77"/>
      <c r="AI132" s="77"/>
      <c r="AJ132" s="77"/>
    </row>
    <row r="133" spans="1:36" ht="13.5" x14ac:dyDescent="0.7">
      <c r="A133" s="103" t="s">
        <v>745</v>
      </c>
      <c r="B133" s="118">
        <f t="shared" ref="B133:C133" si="95">C133</f>
        <v>23.620381171332561</v>
      </c>
      <c r="C133" s="118">
        <f t="shared" si="95"/>
        <v>23.620381171332561</v>
      </c>
      <c r="D133" s="118">
        <f>((($B$103*C47+$B$102*(1-C47))*(1+($B$105*C79+$B$104*(1-C79))))+(($B$103*C47+$B$102*(1-C47))*$B$108*$B$109))*D113*(1-$B$107)</f>
        <v>23.620381171332561</v>
      </c>
      <c r="E133" s="118">
        <f t="shared" ref="E133:P133" si="96">((($B$103*D47+$B$102*(1-D47))*(1+($B$105*D79+$B$104*(1-D79))))+(($B$103*D47+$B$102*(1-D47))*$B$108*$B$109))*E113*(1-$B$107)</f>
        <v>23.620381171332561</v>
      </c>
      <c r="F133" s="118">
        <f t="shared" si="96"/>
        <v>23.620381171332561</v>
      </c>
      <c r="G133" s="118">
        <f t="shared" si="96"/>
        <v>23.620381171332561</v>
      </c>
      <c r="H133" s="118">
        <f t="shared" si="96"/>
        <v>23.620381171332561</v>
      </c>
      <c r="I133" s="118">
        <f t="shared" si="96"/>
        <v>23.620381171332561</v>
      </c>
      <c r="J133" s="118">
        <f t="shared" si="96"/>
        <v>23.620381171332561</v>
      </c>
      <c r="K133" s="118">
        <f t="shared" si="96"/>
        <v>23.620381171332561</v>
      </c>
      <c r="L133" s="118">
        <f>((($B$103*K47+$B$102*(1-K47))*(1+($B$105*K79+$B$104*(1-K79))))+(($B$103*K47+$B$102*(1-K47))*$B$108*$B$109))*L113*(1-$B$107)</f>
        <v>23.620381171332561</v>
      </c>
      <c r="M133" s="118">
        <f>((($B$103*L47+$B$102*(1-L47))*(1+($B$105*L79+$B$104*(1-L79))))+(($B$103*L47+$B$102*(1-L47))*$B$108*$B$109))*M113*(1-$B$107)</f>
        <v>23.620381171332561</v>
      </c>
      <c r="N133" s="118">
        <f>((($B$103*M47+$B$102*(1-M47))*(1+($B$105*M79+$B$104*(1-M79))))+(($B$103*M47+$B$102*(1-M47))*$B$108*$B$109))*N113*(1-$B$107)</f>
        <v>23.620381171332561</v>
      </c>
      <c r="O133" s="118">
        <f t="shared" si="96"/>
        <v>23.620381171332561</v>
      </c>
      <c r="P133" s="118">
        <f t="shared" si="96"/>
        <v>23.620381171332561</v>
      </c>
      <c r="Q133" s="118">
        <f>((($B$103*P47+$B$102*(1-P47))*(1+($B$105*P79+$B$104*(1-P79))))+(($B$103*P47+$B$102*(1-P47))*$B$108*$B$109))*Q113*(1-$B$107)</f>
        <v>23.620381171332561</v>
      </c>
      <c r="R133" s="118">
        <f t="shared" ref="R133:AC133" si="97">((($B$103*Q47+$B$102*(1-Q47))*(1+($B$105*Q79+$B$104*(1-Q79))))+(($B$103*Q47+$B$102*(1-Q47))*$B$108*$B$109))*R113*(1-P107)</f>
        <v>25.535547212251416</v>
      </c>
      <c r="S133" s="118">
        <f t="shared" si="97"/>
        <v>25.535547212251416</v>
      </c>
      <c r="T133" s="118">
        <f t="shared" si="97"/>
        <v>25.535547212251416</v>
      </c>
      <c r="U133" s="118">
        <f t="shared" si="97"/>
        <v>19.151660409188562</v>
      </c>
      <c r="V133" s="118">
        <f t="shared" si="97"/>
        <v>12.767773606125708</v>
      </c>
      <c r="W133" s="118">
        <f t="shared" si="97"/>
        <v>0</v>
      </c>
      <c r="X133" s="118">
        <f t="shared" si="97"/>
        <v>0</v>
      </c>
      <c r="Y133" s="118">
        <f t="shared" si="97"/>
        <v>0</v>
      </c>
      <c r="Z133" s="118">
        <f t="shared" si="97"/>
        <v>0</v>
      </c>
      <c r="AA133" s="118">
        <f t="shared" si="97"/>
        <v>0</v>
      </c>
      <c r="AB133" s="118">
        <f t="shared" si="97"/>
        <v>0</v>
      </c>
      <c r="AC133" s="118">
        <f t="shared" si="97"/>
        <v>0</v>
      </c>
      <c r="AD133" s="103"/>
      <c r="AE133" s="103"/>
      <c r="AF133" s="77"/>
      <c r="AG133" s="77"/>
      <c r="AH133" s="77"/>
      <c r="AI133" s="77"/>
      <c r="AJ133" s="77"/>
    </row>
    <row r="134" spans="1:36" ht="13.5" x14ac:dyDescent="0.7">
      <c r="A134" s="103" t="s">
        <v>746</v>
      </c>
      <c r="B134" s="118">
        <f>B133*$B$99*(1-$B$107)</f>
        <v>18.464045540966026</v>
      </c>
      <c r="C134" s="118">
        <f t="shared" ref="C134" si="98">C133*$B$99*(1-$B$107)</f>
        <v>18.464045540966026</v>
      </c>
      <c r="D134" s="118">
        <f t="shared" ref="D134" si="99">D133*$B$99*(1-$B$107)</f>
        <v>18.464045540966026</v>
      </c>
      <c r="E134" s="118">
        <f t="shared" ref="E134" si="100">E133*$B$99*(1-$B$107)</f>
        <v>18.464045540966026</v>
      </c>
      <c r="F134" s="118">
        <f t="shared" ref="F134" si="101">F133*$B$99*(1-$B$107)</f>
        <v>18.464045540966026</v>
      </c>
      <c r="G134" s="118">
        <f t="shared" ref="G134" si="102">G133*$B$99*(1-$B$107)</f>
        <v>18.464045540966026</v>
      </c>
      <c r="H134" s="118">
        <f t="shared" ref="H134" si="103">H133*$B$99*(1-$B$107)</f>
        <v>18.464045540966026</v>
      </c>
      <c r="I134" s="118">
        <f t="shared" ref="I134" si="104">I133*$B$99*(1-$B$107)</f>
        <v>18.464045540966026</v>
      </c>
      <c r="J134" s="118">
        <f t="shared" ref="J134" si="105">J133*$B$99*(1-$B$107)</f>
        <v>18.464045540966026</v>
      </c>
      <c r="K134" s="118">
        <f t="shared" ref="K134" si="106">K133*$B$99*(1-$B$107)</f>
        <v>18.464045540966026</v>
      </c>
      <c r="L134" s="118">
        <f t="shared" ref="L134" si="107">L133*$B$99*(1-$B$107)</f>
        <v>18.464045540966026</v>
      </c>
      <c r="M134" s="118">
        <f t="shared" ref="M134" si="108">M133*$B$99*(1-$B$107)</f>
        <v>18.464045540966026</v>
      </c>
      <c r="N134" s="118">
        <f t="shared" ref="N134" si="109">N133*$B$99*(1-$B$107)</f>
        <v>18.464045540966026</v>
      </c>
      <c r="O134" s="118">
        <f t="shared" ref="O134" si="110">O133*$B$99*(1-$B$107)</f>
        <v>18.464045540966026</v>
      </c>
      <c r="P134" s="118">
        <f t="shared" ref="P134" si="111">P133*$B$99*(1-$B$107)</f>
        <v>18.464045540966026</v>
      </c>
      <c r="Q134" s="118">
        <f t="shared" ref="Q134" si="112">Q133*$B$99*(1-$B$107)</f>
        <v>18.464045540966026</v>
      </c>
      <c r="R134" s="118">
        <f t="shared" ref="R134" si="113">R133*$B$99*(1-$B$107)</f>
        <v>19.961130314557867</v>
      </c>
      <c r="S134" s="118">
        <f t="shared" ref="S134" si="114">S133*$B$99*(1-$B$107)</f>
        <v>19.961130314557867</v>
      </c>
      <c r="T134" s="118">
        <f t="shared" ref="T134" si="115">T133*$B$99*(1-$B$107)</f>
        <v>19.961130314557867</v>
      </c>
      <c r="U134" s="118">
        <f t="shared" ref="U134" si="116">U133*$B$99*(1-$B$107)</f>
        <v>14.970847735918401</v>
      </c>
      <c r="V134" s="118">
        <f t="shared" ref="V134" si="117">V133*$B$99*(1-$B$107)</f>
        <v>9.9805651572789333</v>
      </c>
      <c r="W134" s="118">
        <f t="shared" ref="W134" si="118">W133*$B$99*(1-$B$107)</f>
        <v>0</v>
      </c>
      <c r="X134" s="118">
        <f t="shared" ref="X134" si="119">X133*$B$99*(1-$B$107)</f>
        <v>0</v>
      </c>
      <c r="Y134" s="118">
        <f t="shared" ref="Y134" si="120">Y133*$B$99*(1-$B$107)</f>
        <v>0</v>
      </c>
      <c r="Z134" s="118">
        <f t="shared" ref="Z134" si="121">Z133*$B$99*(1-$B$107)</f>
        <v>0</v>
      </c>
      <c r="AA134" s="118">
        <f t="shared" ref="AA134" si="122">AA133*$B$99*(1-$B$107)</f>
        <v>0</v>
      </c>
      <c r="AB134" s="118">
        <f t="shared" ref="AB134" si="123">AB133*$B$99*(1-$B$107)</f>
        <v>0</v>
      </c>
      <c r="AC134" s="118">
        <f t="shared" ref="AC134" si="124">AC133*$B$99*(1-$B$107)</f>
        <v>0</v>
      </c>
      <c r="AD134" s="103"/>
      <c r="AE134" s="103"/>
      <c r="AF134" s="77"/>
      <c r="AG134" s="77"/>
      <c r="AH134" s="77"/>
      <c r="AI134" s="77"/>
      <c r="AJ134" s="77"/>
    </row>
    <row r="135" spans="1:36" ht="13.5" x14ac:dyDescent="0.7">
      <c r="A135" s="103" t="s">
        <v>747</v>
      </c>
      <c r="B135" s="118">
        <f>B134*$B$93</f>
        <v>16.379651838339772</v>
      </c>
      <c r="C135" s="118">
        <f t="shared" ref="C135:AC135" si="125">C134*$B$93</f>
        <v>16.379651838339772</v>
      </c>
      <c r="D135" s="118">
        <f t="shared" si="125"/>
        <v>16.379651838339772</v>
      </c>
      <c r="E135" s="118">
        <f t="shared" si="125"/>
        <v>16.379651838339772</v>
      </c>
      <c r="F135" s="118">
        <f t="shared" si="125"/>
        <v>16.379651838339772</v>
      </c>
      <c r="G135" s="118">
        <f t="shared" si="125"/>
        <v>16.379651838339772</v>
      </c>
      <c r="H135" s="118">
        <f t="shared" si="125"/>
        <v>16.379651838339772</v>
      </c>
      <c r="I135" s="118">
        <f t="shared" si="125"/>
        <v>16.379651838339772</v>
      </c>
      <c r="J135" s="118">
        <f t="shared" si="125"/>
        <v>16.379651838339772</v>
      </c>
      <c r="K135" s="118">
        <f t="shared" si="125"/>
        <v>16.379651838339772</v>
      </c>
      <c r="L135" s="118">
        <f t="shared" si="125"/>
        <v>16.379651838339772</v>
      </c>
      <c r="M135" s="118">
        <f t="shared" si="125"/>
        <v>16.379651838339772</v>
      </c>
      <c r="N135" s="118">
        <f t="shared" si="125"/>
        <v>16.379651838339772</v>
      </c>
      <c r="O135" s="118">
        <f t="shared" si="125"/>
        <v>16.379651838339772</v>
      </c>
      <c r="P135" s="118">
        <f t="shared" si="125"/>
        <v>16.379651838339772</v>
      </c>
      <c r="Q135" s="118">
        <f t="shared" si="125"/>
        <v>16.379651838339772</v>
      </c>
      <c r="R135" s="118">
        <f t="shared" si="125"/>
        <v>17.707731717124076</v>
      </c>
      <c r="S135" s="118">
        <f t="shared" si="125"/>
        <v>17.707731717124076</v>
      </c>
      <c r="T135" s="118">
        <f t="shared" si="125"/>
        <v>17.707731717124076</v>
      </c>
      <c r="U135" s="118">
        <f t="shared" si="125"/>
        <v>13.280798787843057</v>
      </c>
      <c r="V135" s="118">
        <f t="shared" si="125"/>
        <v>8.8538658585620382</v>
      </c>
      <c r="W135" s="118">
        <f t="shared" si="125"/>
        <v>0</v>
      </c>
      <c r="X135" s="118">
        <f t="shared" si="125"/>
        <v>0</v>
      </c>
      <c r="Y135" s="118">
        <f t="shared" si="125"/>
        <v>0</v>
      </c>
      <c r="Z135" s="118">
        <f t="shared" si="125"/>
        <v>0</v>
      </c>
      <c r="AA135" s="118">
        <f t="shared" si="125"/>
        <v>0</v>
      </c>
      <c r="AB135" s="118">
        <f t="shared" si="125"/>
        <v>0</v>
      </c>
      <c r="AC135" s="118">
        <f t="shared" si="125"/>
        <v>0</v>
      </c>
      <c r="AD135" s="103"/>
      <c r="AE135" s="103"/>
      <c r="AF135" s="77"/>
      <c r="AG135" s="77"/>
      <c r="AH135" s="77"/>
      <c r="AI135" s="77"/>
      <c r="AJ135" s="77"/>
    </row>
    <row r="136" spans="1:36" ht="13.5" x14ac:dyDescent="0.7">
      <c r="A136" s="103"/>
      <c r="B136" s="118"/>
      <c r="C136" s="118"/>
      <c r="D136" s="118"/>
      <c r="E136" s="118"/>
      <c r="F136" s="118"/>
      <c r="G136" s="118"/>
      <c r="H136" s="118"/>
      <c r="I136" s="118"/>
      <c r="J136" s="118"/>
      <c r="K136" s="118"/>
      <c r="L136" s="118"/>
      <c r="M136" s="118"/>
      <c r="N136" s="118"/>
      <c r="O136" s="118"/>
      <c r="P136" s="118"/>
      <c r="Q136" s="118"/>
      <c r="R136" s="118"/>
      <c r="S136" s="118"/>
      <c r="T136" s="118"/>
      <c r="U136" s="118"/>
      <c r="V136" s="118"/>
      <c r="W136" s="118"/>
      <c r="X136" s="118"/>
      <c r="Y136" s="118"/>
      <c r="Z136" s="118"/>
      <c r="AA136" s="118"/>
      <c r="AB136" s="118"/>
      <c r="AC136" s="118"/>
      <c r="AD136" s="103"/>
      <c r="AE136" s="103"/>
      <c r="AF136" s="77"/>
      <c r="AG136" s="77"/>
      <c r="AH136" s="77"/>
      <c r="AI136" s="77"/>
      <c r="AJ136" s="77"/>
    </row>
    <row r="137" spans="1:36" ht="13.5" x14ac:dyDescent="0.7">
      <c r="A137" s="103" t="s">
        <v>825</v>
      </c>
      <c r="B137" s="118">
        <f>15</f>
        <v>15</v>
      </c>
      <c r="C137" s="118">
        <f>15</f>
        <v>15</v>
      </c>
      <c r="D137" s="118">
        <f>15</f>
        <v>15</v>
      </c>
      <c r="E137" s="118">
        <f>15</f>
        <v>15</v>
      </c>
      <c r="F137" s="118">
        <f>15</f>
        <v>15</v>
      </c>
      <c r="G137" s="118">
        <f>15</f>
        <v>15</v>
      </c>
      <c r="H137" s="118">
        <f>15</f>
        <v>15</v>
      </c>
      <c r="I137" s="118">
        <f>15</f>
        <v>15</v>
      </c>
      <c r="J137" s="118">
        <f>15</f>
        <v>15</v>
      </c>
      <c r="K137" s="118">
        <f>15</f>
        <v>15</v>
      </c>
      <c r="L137" s="118">
        <f>15</f>
        <v>15</v>
      </c>
      <c r="M137" s="118">
        <f>15</f>
        <v>15</v>
      </c>
      <c r="N137" s="118">
        <f>15</f>
        <v>15</v>
      </c>
      <c r="O137" s="118">
        <f>15</f>
        <v>15</v>
      </c>
      <c r="P137" s="118">
        <f>15</f>
        <v>15</v>
      </c>
      <c r="Q137" s="118">
        <f>15</f>
        <v>15</v>
      </c>
      <c r="R137" s="118">
        <f>15</f>
        <v>15</v>
      </c>
      <c r="S137" s="118">
        <f>15</f>
        <v>15</v>
      </c>
      <c r="T137" s="118">
        <f>15</f>
        <v>15</v>
      </c>
      <c r="U137" s="118">
        <f>15</f>
        <v>15</v>
      </c>
      <c r="V137" s="118">
        <f>15</f>
        <v>15</v>
      </c>
      <c r="W137" s="118">
        <f>15</f>
        <v>15</v>
      </c>
      <c r="X137" s="118">
        <f>15</f>
        <v>15</v>
      </c>
      <c r="Y137" s="118">
        <f>15</f>
        <v>15</v>
      </c>
      <c r="Z137" s="118">
        <f>15</f>
        <v>15</v>
      </c>
      <c r="AA137" s="118">
        <f>15</f>
        <v>15</v>
      </c>
      <c r="AB137" s="118">
        <f>15</f>
        <v>15</v>
      </c>
      <c r="AC137" s="118">
        <f>15</f>
        <v>15</v>
      </c>
      <c r="AD137" s="103"/>
      <c r="AE137" s="103"/>
      <c r="AF137" s="77"/>
      <c r="AG137" s="77"/>
      <c r="AH137" s="77"/>
      <c r="AI137" s="77"/>
      <c r="AJ137" s="77"/>
    </row>
    <row r="138" spans="1:36" ht="13.5" x14ac:dyDescent="0.7">
      <c r="A138" s="103" t="s">
        <v>826</v>
      </c>
      <c r="B138" s="118">
        <f>B137*$B$99*(1-$B$107)</f>
        <v>11.725495922590374</v>
      </c>
      <c r="C138" s="118">
        <f t="shared" ref="C138" si="126">C137*$B$99*(1-$B$107)</f>
        <v>11.725495922590374</v>
      </c>
      <c r="D138" s="118">
        <f t="shared" ref="D138" si="127">D137*$B$99*(1-$B$107)</f>
        <v>11.725495922590374</v>
      </c>
      <c r="E138" s="118">
        <f t="shared" ref="E138" si="128">E137*$B$99*(1-$B$107)</f>
        <v>11.725495922590374</v>
      </c>
      <c r="F138" s="118">
        <f t="shared" ref="F138" si="129">F137*$B$99*(1-$B$107)</f>
        <v>11.725495922590374</v>
      </c>
      <c r="G138" s="118">
        <f t="shared" ref="G138" si="130">G137*$B$99*(1-$B$107)</f>
        <v>11.725495922590374</v>
      </c>
      <c r="H138" s="118">
        <f t="shared" ref="H138" si="131">H137*$B$99*(1-$B$107)</f>
        <v>11.725495922590374</v>
      </c>
      <c r="I138" s="118">
        <f t="shared" ref="I138" si="132">I137*$B$99*(1-$B$107)</f>
        <v>11.725495922590374</v>
      </c>
      <c r="J138" s="118">
        <f t="shared" ref="J138" si="133">J137*$B$99*(1-$B$107)</f>
        <v>11.725495922590374</v>
      </c>
      <c r="K138" s="118">
        <f t="shared" ref="K138" si="134">K137*$B$99*(1-$B$107)</f>
        <v>11.725495922590374</v>
      </c>
      <c r="L138" s="118">
        <f t="shared" ref="L138" si="135">L137*$B$99*(1-$B$107)</f>
        <v>11.725495922590374</v>
      </c>
      <c r="M138" s="118">
        <f t="shared" ref="M138" si="136">M137*$B$99*(1-$B$107)</f>
        <v>11.725495922590374</v>
      </c>
      <c r="N138" s="118">
        <f t="shared" ref="N138" si="137">N137*$B$99*(1-$B$107)</f>
        <v>11.725495922590374</v>
      </c>
      <c r="O138" s="118">
        <f t="shared" ref="O138" si="138">O137*$B$99*(1-$B$107)</f>
        <v>11.725495922590374</v>
      </c>
      <c r="P138" s="118">
        <f t="shared" ref="P138" si="139">P137*$B$99*(1-$B$107)</f>
        <v>11.725495922590374</v>
      </c>
      <c r="Q138" s="118">
        <f t="shared" ref="Q138" si="140">Q137*$B$99*(1-$B$107)</f>
        <v>11.725495922590374</v>
      </c>
      <c r="R138" s="118">
        <f t="shared" ref="R138" si="141">R137*$B$99*(1-$B$107)</f>
        <v>11.725495922590374</v>
      </c>
      <c r="S138" s="118">
        <f t="shared" ref="S138" si="142">S137*$B$99*(1-$B$107)</f>
        <v>11.725495922590374</v>
      </c>
      <c r="T138" s="118">
        <f t="shared" ref="T138" si="143">T137*$B$99*(1-$B$107)</f>
        <v>11.725495922590374</v>
      </c>
      <c r="U138" s="118">
        <f t="shared" ref="U138" si="144">U137*$B$99*(1-$B$107)</f>
        <v>11.725495922590374</v>
      </c>
      <c r="V138" s="118">
        <f t="shared" ref="V138" si="145">V137*$B$99*(1-$B$107)</f>
        <v>11.725495922590374</v>
      </c>
      <c r="W138" s="118">
        <f t="shared" ref="W138" si="146">W137*$B$99*(1-$B$107)</f>
        <v>11.725495922590374</v>
      </c>
      <c r="X138" s="118">
        <f t="shared" ref="X138" si="147">X137*$B$99*(1-$B$107)</f>
        <v>11.725495922590374</v>
      </c>
      <c r="Y138" s="118">
        <f t="shared" ref="Y138" si="148">Y137*$B$99*(1-$B$107)</f>
        <v>11.725495922590374</v>
      </c>
      <c r="Z138" s="118">
        <f t="shared" ref="Z138" si="149">Z137*$B$99*(1-$B$107)</f>
        <v>11.725495922590374</v>
      </c>
      <c r="AA138" s="118">
        <f t="shared" ref="AA138" si="150">AA137*$B$99*(1-$B$107)</f>
        <v>11.725495922590374</v>
      </c>
      <c r="AB138" s="118">
        <f t="shared" ref="AB138" si="151">AB137*$B$99*(1-$B$107)</f>
        <v>11.725495922590374</v>
      </c>
      <c r="AC138" s="118">
        <f t="shared" ref="AC138" si="152">AC137*$B$99*(1-$B$107)</f>
        <v>11.725495922590374</v>
      </c>
      <c r="AD138" s="103"/>
      <c r="AE138" s="103"/>
      <c r="AF138" s="77"/>
      <c r="AG138" s="77"/>
      <c r="AH138" s="77"/>
      <c r="AI138" s="77"/>
      <c r="AJ138" s="77"/>
    </row>
    <row r="139" spans="1:36" ht="13.5" x14ac:dyDescent="0.7">
      <c r="A139" s="103" t="s">
        <v>827</v>
      </c>
      <c r="B139" s="118">
        <f>B138*$B$93</f>
        <v>10.401812561487784</v>
      </c>
      <c r="C139" s="118">
        <f t="shared" ref="C139:AC139" si="153">C138*$B$93</f>
        <v>10.401812561487784</v>
      </c>
      <c r="D139" s="118">
        <f t="shared" si="153"/>
        <v>10.401812561487784</v>
      </c>
      <c r="E139" s="118">
        <f t="shared" si="153"/>
        <v>10.401812561487784</v>
      </c>
      <c r="F139" s="118">
        <f t="shared" si="153"/>
        <v>10.401812561487784</v>
      </c>
      <c r="G139" s="118">
        <f t="shared" si="153"/>
        <v>10.401812561487784</v>
      </c>
      <c r="H139" s="118">
        <f t="shared" si="153"/>
        <v>10.401812561487784</v>
      </c>
      <c r="I139" s="118">
        <f t="shared" si="153"/>
        <v>10.401812561487784</v>
      </c>
      <c r="J139" s="118">
        <f t="shared" si="153"/>
        <v>10.401812561487784</v>
      </c>
      <c r="K139" s="118">
        <f t="shared" si="153"/>
        <v>10.401812561487784</v>
      </c>
      <c r="L139" s="118">
        <f t="shared" si="153"/>
        <v>10.401812561487784</v>
      </c>
      <c r="M139" s="118">
        <f t="shared" si="153"/>
        <v>10.401812561487784</v>
      </c>
      <c r="N139" s="118">
        <f t="shared" si="153"/>
        <v>10.401812561487784</v>
      </c>
      <c r="O139" s="118">
        <f t="shared" si="153"/>
        <v>10.401812561487784</v>
      </c>
      <c r="P139" s="118">
        <f t="shared" si="153"/>
        <v>10.401812561487784</v>
      </c>
      <c r="Q139" s="118">
        <f t="shared" si="153"/>
        <v>10.401812561487784</v>
      </c>
      <c r="R139" s="118">
        <f t="shared" si="153"/>
        <v>10.401812561487784</v>
      </c>
      <c r="S139" s="118">
        <f t="shared" si="153"/>
        <v>10.401812561487784</v>
      </c>
      <c r="T139" s="118">
        <f t="shared" si="153"/>
        <v>10.401812561487784</v>
      </c>
      <c r="U139" s="118">
        <f t="shared" si="153"/>
        <v>10.401812561487784</v>
      </c>
      <c r="V139" s="118">
        <f t="shared" si="153"/>
        <v>10.401812561487784</v>
      </c>
      <c r="W139" s="118">
        <f t="shared" si="153"/>
        <v>10.401812561487784</v>
      </c>
      <c r="X139" s="118">
        <f t="shared" si="153"/>
        <v>10.401812561487784</v>
      </c>
      <c r="Y139" s="118">
        <f t="shared" si="153"/>
        <v>10.401812561487784</v>
      </c>
      <c r="Z139" s="118">
        <f t="shared" si="153"/>
        <v>10.401812561487784</v>
      </c>
      <c r="AA139" s="118">
        <f t="shared" si="153"/>
        <v>10.401812561487784</v>
      </c>
      <c r="AB139" s="118">
        <f t="shared" si="153"/>
        <v>10.401812561487784</v>
      </c>
      <c r="AC139" s="118">
        <f t="shared" si="153"/>
        <v>10.401812561487784</v>
      </c>
      <c r="AD139" s="103"/>
      <c r="AE139" s="103"/>
      <c r="AF139" s="77"/>
      <c r="AG139" s="77"/>
      <c r="AH139" s="77"/>
      <c r="AI139" s="77"/>
      <c r="AJ139" s="77"/>
    </row>
    <row r="140" spans="1:36" ht="13.5" x14ac:dyDescent="0.7">
      <c r="A140" s="103"/>
      <c r="B140" s="118"/>
      <c r="C140" s="118"/>
      <c r="D140" s="118"/>
      <c r="E140" s="118"/>
      <c r="F140" s="118"/>
      <c r="G140" s="118"/>
      <c r="H140" s="118"/>
      <c r="I140" s="118"/>
      <c r="J140" s="118"/>
      <c r="K140" s="118"/>
      <c r="L140" s="118"/>
      <c r="M140" s="118"/>
      <c r="N140" s="118"/>
      <c r="O140" s="118"/>
      <c r="P140" s="118"/>
      <c r="Q140" s="118"/>
      <c r="R140" s="118"/>
      <c r="S140" s="118"/>
      <c r="T140" s="118"/>
      <c r="U140" s="118"/>
      <c r="V140" s="118"/>
      <c r="W140" s="118"/>
      <c r="X140" s="118"/>
      <c r="Y140" s="118"/>
      <c r="Z140" s="118"/>
      <c r="AA140" s="118"/>
      <c r="AB140" s="118"/>
      <c r="AC140" s="118"/>
      <c r="AD140" s="103"/>
      <c r="AE140" s="103"/>
      <c r="AF140" s="77"/>
      <c r="AG140" s="77"/>
      <c r="AH140" s="77"/>
      <c r="AI140" s="77"/>
      <c r="AJ140" s="77"/>
    </row>
    <row r="141" spans="1:36" s="116" customFormat="1" ht="13.5" x14ac:dyDescent="0.7">
      <c r="A141" s="113" t="s">
        <v>748</v>
      </c>
      <c r="B141" s="121"/>
      <c r="C141" s="121"/>
      <c r="D141" s="121"/>
      <c r="E141" s="121"/>
      <c r="F141" s="121"/>
      <c r="G141" s="121"/>
      <c r="H141" s="121"/>
      <c r="I141" s="121"/>
      <c r="J141" s="121"/>
      <c r="K141" s="121"/>
      <c r="L141" s="121"/>
      <c r="M141" s="121"/>
      <c r="N141" s="121"/>
      <c r="O141" s="121"/>
      <c r="P141" s="121"/>
      <c r="Q141" s="121"/>
      <c r="R141" s="121"/>
      <c r="S141" s="121"/>
      <c r="T141" s="121"/>
      <c r="U141" s="121"/>
      <c r="V141" s="121"/>
      <c r="W141" s="121"/>
      <c r="X141" s="121"/>
      <c r="Y141" s="121"/>
      <c r="Z141" s="121"/>
      <c r="AA141" s="121"/>
      <c r="AB141" s="121"/>
      <c r="AC141" s="121"/>
      <c r="AD141" s="114"/>
      <c r="AE141" s="114"/>
      <c r="AF141" s="115"/>
      <c r="AG141" s="115"/>
      <c r="AH141" s="115"/>
      <c r="AI141" s="115"/>
      <c r="AJ141" s="115"/>
    </row>
    <row r="142" spans="1:36" ht="13.5" x14ac:dyDescent="0.7">
      <c r="A142" s="103" t="s">
        <v>749</v>
      </c>
      <c r="B142" s="103">
        <v>2022</v>
      </c>
      <c r="C142" s="103">
        <v>2023</v>
      </c>
      <c r="D142" s="103">
        <v>2024</v>
      </c>
      <c r="E142" s="103">
        <v>2025</v>
      </c>
      <c r="F142" s="103">
        <v>2026</v>
      </c>
      <c r="G142" s="103">
        <v>2027</v>
      </c>
      <c r="H142" s="103">
        <v>2028</v>
      </c>
      <c r="I142" s="103">
        <v>2029</v>
      </c>
      <c r="J142" s="103">
        <v>2030</v>
      </c>
      <c r="K142" s="103">
        <v>2031</v>
      </c>
      <c r="L142" s="103">
        <v>2032</v>
      </c>
      <c r="M142" s="77">
        <v>2033</v>
      </c>
      <c r="N142" s="77">
        <v>2034</v>
      </c>
      <c r="O142" s="77">
        <v>2035</v>
      </c>
      <c r="P142" s="77">
        <v>2036</v>
      </c>
      <c r="Q142" s="77">
        <v>2037</v>
      </c>
      <c r="R142" s="77">
        <v>2038</v>
      </c>
      <c r="S142" s="77">
        <v>2039</v>
      </c>
      <c r="T142" s="77">
        <v>2040</v>
      </c>
      <c r="U142" s="77">
        <v>2041</v>
      </c>
      <c r="V142" s="77">
        <v>2042</v>
      </c>
      <c r="W142" s="77">
        <v>2043</v>
      </c>
      <c r="X142" s="77">
        <v>2044</v>
      </c>
      <c r="Y142" s="77">
        <v>2045</v>
      </c>
      <c r="Z142" s="77">
        <v>2046</v>
      </c>
      <c r="AA142" s="77">
        <v>2047</v>
      </c>
      <c r="AB142" s="77">
        <v>2048</v>
      </c>
      <c r="AC142" s="77">
        <v>2049</v>
      </c>
      <c r="AD142" s="77">
        <v>2050</v>
      </c>
      <c r="AE142" s="77"/>
      <c r="AF142" s="77"/>
      <c r="AG142" s="77"/>
      <c r="AH142" s="77"/>
      <c r="AI142" s="77"/>
      <c r="AJ142" s="77"/>
    </row>
    <row r="143" spans="1:36" ht="13.5" x14ac:dyDescent="0.7">
      <c r="A143" s="103" t="s">
        <v>750</v>
      </c>
      <c r="B143" s="117">
        <v>0</v>
      </c>
      <c r="C143" s="117">
        <f>B113</f>
        <v>1</v>
      </c>
      <c r="D143" s="117">
        <f t="shared" ref="D143:AD143" si="154">C113</f>
        <v>1</v>
      </c>
      <c r="E143" s="117">
        <f t="shared" si="154"/>
        <v>1</v>
      </c>
      <c r="F143" s="117">
        <f t="shared" si="154"/>
        <v>1</v>
      </c>
      <c r="G143" s="117">
        <f t="shared" si="154"/>
        <v>1</v>
      </c>
      <c r="H143" s="117">
        <f t="shared" si="154"/>
        <v>1</v>
      </c>
      <c r="I143" s="117">
        <f t="shared" si="154"/>
        <v>1</v>
      </c>
      <c r="J143" s="117">
        <f t="shared" si="154"/>
        <v>1</v>
      </c>
      <c r="K143" s="117">
        <f t="shared" si="154"/>
        <v>1</v>
      </c>
      <c r="L143" s="117">
        <f t="shared" si="154"/>
        <v>1</v>
      </c>
      <c r="M143" s="117">
        <f t="shared" si="154"/>
        <v>1</v>
      </c>
      <c r="N143" s="117">
        <f t="shared" si="154"/>
        <v>1</v>
      </c>
      <c r="O143" s="117">
        <f t="shared" si="154"/>
        <v>1</v>
      </c>
      <c r="P143" s="117">
        <f t="shared" si="154"/>
        <v>1</v>
      </c>
      <c r="Q143" s="117">
        <f t="shared" si="154"/>
        <v>1</v>
      </c>
      <c r="R143" s="117">
        <f t="shared" si="154"/>
        <v>1</v>
      </c>
      <c r="S143" s="117">
        <f t="shared" si="154"/>
        <v>1</v>
      </c>
      <c r="T143" s="117">
        <f t="shared" si="154"/>
        <v>1</v>
      </c>
      <c r="U143" s="117">
        <f t="shared" si="154"/>
        <v>1</v>
      </c>
      <c r="V143" s="117">
        <f t="shared" si="154"/>
        <v>0.75</v>
      </c>
      <c r="W143" s="117">
        <f t="shared" si="154"/>
        <v>0.5</v>
      </c>
      <c r="X143" s="117">
        <f t="shared" si="154"/>
        <v>0</v>
      </c>
      <c r="Y143" s="117">
        <f t="shared" si="154"/>
        <v>0</v>
      </c>
      <c r="Z143" s="117">
        <f t="shared" si="154"/>
        <v>0</v>
      </c>
      <c r="AA143" s="117">
        <f t="shared" si="154"/>
        <v>0</v>
      </c>
      <c r="AB143" s="117">
        <f t="shared" si="154"/>
        <v>0</v>
      </c>
      <c r="AC143" s="117">
        <f t="shared" si="154"/>
        <v>0</v>
      </c>
      <c r="AD143" s="117">
        <f t="shared" si="154"/>
        <v>0</v>
      </c>
      <c r="AE143" s="77"/>
      <c r="AF143" s="77"/>
      <c r="AG143" s="77"/>
      <c r="AH143" s="77"/>
      <c r="AI143" s="77"/>
      <c r="AJ143" s="77"/>
    </row>
    <row r="144" spans="1:36" ht="13.5" x14ac:dyDescent="0.7">
      <c r="A144" s="85"/>
      <c r="B144" s="77"/>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751</v>
      </c>
      <c r="B145" s="122">
        <v>0.06</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103" t="s">
        <v>752</v>
      </c>
      <c r="B146" s="122">
        <v>0.3</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725</v>
      </c>
      <c r="B147" s="122">
        <v>0.02</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726</v>
      </c>
      <c r="B148" s="122">
        <v>0.1</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77" t="s">
        <v>727</v>
      </c>
      <c r="B149" s="96">
        <v>7.4999999999999997E-2</v>
      </c>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03" t="s">
        <v>728</v>
      </c>
      <c r="B150" s="110">
        <v>0.1</v>
      </c>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t="s">
        <v>729</v>
      </c>
      <c r="B151" s="110">
        <v>0.5</v>
      </c>
      <c r="C151" s="77"/>
      <c r="D151" s="77"/>
      <c r="E151" s="77"/>
      <c r="F151" s="77"/>
      <c r="G151" s="77"/>
      <c r="H151" s="77"/>
      <c r="I151" s="77"/>
      <c r="J151" s="77"/>
      <c r="K151" s="77"/>
      <c r="L151" s="77"/>
      <c r="M151" s="77"/>
      <c r="N151" s="77"/>
      <c r="O151" s="77"/>
      <c r="P151" s="77"/>
      <c r="Q151" s="77"/>
      <c r="R151" s="77"/>
      <c r="S151" s="77"/>
      <c r="T151" s="77"/>
      <c r="U151" s="77"/>
      <c r="V151" s="77"/>
      <c r="W151" s="77"/>
      <c r="X151" s="77"/>
      <c r="Y151" s="77"/>
      <c r="Z151" s="77"/>
      <c r="AA151" s="77"/>
      <c r="AB151" s="77"/>
      <c r="AC151" s="77"/>
      <c r="AD151" s="77"/>
      <c r="AE151" s="77"/>
      <c r="AF151" s="77"/>
      <c r="AG151" s="77"/>
      <c r="AH151" s="77"/>
      <c r="AI151" s="77"/>
      <c r="AJ151" s="77"/>
    </row>
    <row r="152" spans="1:36" ht="13.5" x14ac:dyDescent="0.7">
      <c r="A152" s="85"/>
      <c r="B152" s="77"/>
      <c r="C152" s="77"/>
      <c r="D152" s="77"/>
      <c r="E152" s="77"/>
      <c r="F152" s="77"/>
      <c r="G152" s="77"/>
      <c r="H152" s="77"/>
      <c r="I152" s="77"/>
      <c r="J152" s="77"/>
      <c r="K152" s="77"/>
      <c r="L152" s="77"/>
      <c r="M152" s="77"/>
      <c r="N152" s="77"/>
      <c r="O152" s="77"/>
      <c r="P152" s="77"/>
      <c r="Q152" s="77"/>
      <c r="R152" s="77"/>
      <c r="S152" s="77"/>
      <c r="T152" s="77"/>
      <c r="U152" s="77"/>
      <c r="V152" s="77"/>
      <c r="W152" s="77"/>
      <c r="X152" s="77"/>
      <c r="Y152" s="77"/>
      <c r="Z152" s="77"/>
      <c r="AA152" s="77"/>
      <c r="AB152" s="77"/>
      <c r="AC152" s="77"/>
      <c r="AD152" s="77"/>
      <c r="AE152" s="77"/>
      <c r="AF152" s="77"/>
      <c r="AG152" s="77"/>
      <c r="AH152" s="77"/>
      <c r="AI152" s="77"/>
      <c r="AJ152" s="77"/>
    </row>
    <row r="153" spans="1:36" ht="13.5" x14ac:dyDescent="0.7">
      <c r="A153" s="123" t="s">
        <v>753</v>
      </c>
      <c r="B153" s="77"/>
      <c r="C153" s="77"/>
      <c r="D153" s="77"/>
      <c r="E153" s="77"/>
      <c r="F153" s="77"/>
      <c r="G153" s="77"/>
      <c r="H153" s="77"/>
      <c r="I153" s="77"/>
      <c r="J153" s="77"/>
      <c r="K153" s="77"/>
      <c r="L153" s="77"/>
      <c r="M153" s="77"/>
      <c r="N153" s="77"/>
      <c r="O153" s="77"/>
      <c r="P153" s="77"/>
      <c r="Q153" s="77"/>
      <c r="R153" s="77"/>
      <c r="S153" s="77"/>
      <c r="T153" s="77"/>
      <c r="U153" s="77"/>
      <c r="V153" s="77"/>
      <c r="W153" s="77"/>
      <c r="X153" s="77"/>
      <c r="Y153" s="77"/>
      <c r="Z153" s="77"/>
      <c r="AA153" s="77"/>
      <c r="AB153" s="77"/>
      <c r="AC153" s="77"/>
      <c r="AD153" s="77"/>
      <c r="AE153" s="77"/>
      <c r="AF153" s="77"/>
      <c r="AG153" s="77"/>
      <c r="AH153" s="77"/>
      <c r="AI153" s="77"/>
      <c r="AJ153" s="77"/>
    </row>
    <row r="154" spans="1:36" ht="13.5" x14ac:dyDescent="0.7">
      <c r="A154" s="103"/>
      <c r="B154" s="103"/>
      <c r="C154" s="103"/>
      <c r="D154" s="103"/>
      <c r="E154" s="103"/>
      <c r="F154" s="103"/>
      <c r="G154" s="103"/>
      <c r="H154" s="103"/>
      <c r="I154" s="103"/>
      <c r="J154" s="103"/>
      <c r="K154" s="103"/>
      <c r="L154" s="103"/>
      <c r="M154" s="103"/>
      <c r="N154" s="103"/>
      <c r="O154" s="103"/>
      <c r="P154" s="103"/>
      <c r="Q154" s="103"/>
      <c r="R154" s="103"/>
      <c r="S154" s="103"/>
      <c r="T154" s="103"/>
      <c r="U154" s="103"/>
      <c r="V154" s="103"/>
      <c r="W154" s="103"/>
      <c r="X154" s="103"/>
      <c r="Y154" s="103"/>
      <c r="Z154" s="103"/>
      <c r="AA154" s="103"/>
      <c r="AB154" s="103"/>
      <c r="AC154" s="103"/>
      <c r="AD154" s="103"/>
      <c r="AE154" s="103"/>
      <c r="AF154" s="77"/>
      <c r="AG154" s="77"/>
      <c r="AH154" s="77"/>
      <c r="AI154" s="77"/>
      <c r="AJ154" s="77"/>
    </row>
    <row r="155" spans="1:36" ht="13.5" x14ac:dyDescent="0.7">
      <c r="A155" s="103"/>
      <c r="B155" s="103">
        <v>2023</v>
      </c>
      <c r="C155" s="103">
        <v>2024</v>
      </c>
      <c r="D155" s="103">
        <v>2025</v>
      </c>
      <c r="E155" s="103">
        <v>2026</v>
      </c>
      <c r="F155" s="103">
        <v>2027</v>
      </c>
      <c r="G155" s="103">
        <v>2028</v>
      </c>
      <c r="H155" s="103">
        <v>2029</v>
      </c>
      <c r="I155" s="103">
        <v>2030</v>
      </c>
      <c r="J155" s="103">
        <v>2031</v>
      </c>
      <c r="K155" s="103">
        <v>2032</v>
      </c>
      <c r="L155" s="103">
        <v>2033</v>
      </c>
      <c r="M155" s="103">
        <v>2034</v>
      </c>
      <c r="N155" s="103">
        <v>2035</v>
      </c>
      <c r="O155" s="103">
        <v>2036</v>
      </c>
      <c r="P155" s="103">
        <v>2037</v>
      </c>
      <c r="Q155" s="103">
        <v>2038</v>
      </c>
      <c r="R155" s="103">
        <v>2039</v>
      </c>
      <c r="S155" s="103">
        <v>2040</v>
      </c>
      <c r="T155" s="103">
        <v>2041</v>
      </c>
      <c r="U155" s="103">
        <v>2042</v>
      </c>
      <c r="V155" s="103">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754</v>
      </c>
      <c r="B156" s="118">
        <f t="shared" ref="B156:C156" si="155">C156</f>
        <v>0.37940369807497465</v>
      </c>
      <c r="C156" s="118">
        <f t="shared" si="155"/>
        <v>0.37940369807497465</v>
      </c>
      <c r="D156" s="118">
        <f t="shared" ref="D156:AC156" si="156">(($B$146*C47+$B$145*(1-C47))+($B$148*C77+$B$147*(1-C77))+($B$150*$B$151))*(1-$B$149)*E143</f>
        <v>0.37940369807497465</v>
      </c>
      <c r="E156" s="118">
        <f t="shared" si="156"/>
        <v>0.38527608915906791</v>
      </c>
      <c r="F156" s="118">
        <f t="shared" si="156"/>
        <v>0.39114848024316112</v>
      </c>
      <c r="G156" s="118">
        <f t="shared" si="156"/>
        <v>0.39093521895755939</v>
      </c>
      <c r="H156" s="118">
        <f t="shared" si="156"/>
        <v>0.39076460992907802</v>
      </c>
      <c r="I156" s="118">
        <f t="shared" si="156"/>
        <v>0.39062502072395688</v>
      </c>
      <c r="J156" s="118">
        <f t="shared" si="156"/>
        <v>0.39062502072395688</v>
      </c>
      <c r="K156" s="118">
        <f t="shared" si="156"/>
        <v>0.39062502072395688</v>
      </c>
      <c r="L156" s="118">
        <f t="shared" si="156"/>
        <v>0.39062502072395688</v>
      </c>
      <c r="M156" s="118">
        <f t="shared" si="156"/>
        <v>0.39062502072395688</v>
      </c>
      <c r="N156" s="118">
        <f t="shared" si="156"/>
        <v>0.39062502072395688</v>
      </c>
      <c r="O156" s="118">
        <f t="shared" si="156"/>
        <v>0.39062502072395688</v>
      </c>
      <c r="P156" s="118">
        <f t="shared" si="156"/>
        <v>0.39062502072395688</v>
      </c>
      <c r="Q156" s="118">
        <f t="shared" si="156"/>
        <v>0.39062502072395688</v>
      </c>
      <c r="R156" s="118">
        <f t="shared" si="156"/>
        <v>0.39062502072395688</v>
      </c>
      <c r="S156" s="118">
        <f t="shared" si="156"/>
        <v>0.39062502072395688</v>
      </c>
      <c r="T156" s="118">
        <f t="shared" si="156"/>
        <v>0.39062502072395688</v>
      </c>
      <c r="U156" s="118">
        <f t="shared" si="156"/>
        <v>0.29296876554296769</v>
      </c>
      <c r="V156" s="118">
        <f t="shared" si="156"/>
        <v>0.19531251036197844</v>
      </c>
      <c r="W156" s="103">
        <f t="shared" si="156"/>
        <v>0</v>
      </c>
      <c r="X156" s="103">
        <f t="shared" si="156"/>
        <v>0</v>
      </c>
      <c r="Y156" s="103">
        <f t="shared" si="156"/>
        <v>0</v>
      </c>
      <c r="Z156" s="103">
        <f t="shared" si="156"/>
        <v>0</v>
      </c>
      <c r="AA156" s="103">
        <f t="shared" si="156"/>
        <v>0</v>
      </c>
      <c r="AB156" s="103">
        <f t="shared" si="156"/>
        <v>0</v>
      </c>
      <c r="AC156" s="103">
        <f t="shared" si="156"/>
        <v>0</v>
      </c>
      <c r="AD156" s="103"/>
      <c r="AE156" s="103"/>
      <c r="AF156" s="77"/>
      <c r="AG156" s="77"/>
      <c r="AH156" s="77"/>
      <c r="AI156" s="77"/>
      <c r="AJ156" s="77"/>
    </row>
    <row r="157" spans="1:36" ht="13.5" x14ac:dyDescent="0.7">
      <c r="A157" s="103"/>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755</v>
      </c>
      <c r="B159" s="118">
        <f t="shared" ref="B159:C159" si="157">C159</f>
        <v>0.41625000000000001</v>
      </c>
      <c r="C159" s="118">
        <f t="shared" si="157"/>
        <v>0.41625000000000001</v>
      </c>
      <c r="D159" s="118">
        <f t="shared" ref="D159:AC159" si="158">(($B$146*C47+$B$145*(1-C47))+($B$148*C79+$B$147*(1-C79))+($B$150*$B$151))*(1-$B$149)*E143</f>
        <v>0.41625000000000001</v>
      </c>
      <c r="E159" s="118">
        <f t="shared" si="158"/>
        <v>0.41625000000000001</v>
      </c>
      <c r="F159" s="118">
        <f t="shared" si="158"/>
        <v>0.41625000000000001</v>
      </c>
      <c r="G159" s="118">
        <f t="shared" si="158"/>
        <v>0.41625000000000001</v>
      </c>
      <c r="H159" s="118">
        <f t="shared" si="158"/>
        <v>0.41625000000000001</v>
      </c>
      <c r="I159" s="118">
        <f t="shared" si="158"/>
        <v>0.41625000000000001</v>
      </c>
      <c r="J159" s="118">
        <f t="shared" si="158"/>
        <v>0.41625000000000001</v>
      </c>
      <c r="K159" s="118">
        <f t="shared" si="158"/>
        <v>0.41625000000000001</v>
      </c>
      <c r="L159" s="118">
        <f t="shared" si="158"/>
        <v>0.41625000000000001</v>
      </c>
      <c r="M159" s="118">
        <f t="shared" si="158"/>
        <v>0.41625000000000001</v>
      </c>
      <c r="N159" s="118">
        <f t="shared" si="158"/>
        <v>0.41625000000000001</v>
      </c>
      <c r="O159" s="118">
        <f t="shared" si="158"/>
        <v>0.41625000000000001</v>
      </c>
      <c r="P159" s="118">
        <f t="shared" si="158"/>
        <v>0.41625000000000001</v>
      </c>
      <c r="Q159" s="118">
        <f t="shared" si="158"/>
        <v>0.41625000000000001</v>
      </c>
      <c r="R159" s="118">
        <f t="shared" si="158"/>
        <v>0.41625000000000001</v>
      </c>
      <c r="S159" s="118">
        <f t="shared" si="158"/>
        <v>0.41625000000000001</v>
      </c>
      <c r="T159" s="118">
        <f t="shared" si="158"/>
        <v>0.41625000000000001</v>
      </c>
      <c r="U159" s="118">
        <f t="shared" si="158"/>
        <v>0.31218750000000001</v>
      </c>
      <c r="V159" s="118">
        <f t="shared" si="158"/>
        <v>0.208125</v>
      </c>
      <c r="W159" s="103">
        <f t="shared" si="158"/>
        <v>0</v>
      </c>
      <c r="X159" s="103">
        <f t="shared" si="158"/>
        <v>0</v>
      </c>
      <c r="Y159" s="103">
        <f t="shared" si="158"/>
        <v>0</v>
      </c>
      <c r="Z159" s="103">
        <f t="shared" si="158"/>
        <v>0</v>
      </c>
      <c r="AA159" s="103">
        <f t="shared" si="158"/>
        <v>0</v>
      </c>
      <c r="AB159" s="103">
        <f t="shared" si="158"/>
        <v>0</v>
      </c>
      <c r="AC159" s="103">
        <f t="shared" si="158"/>
        <v>0</v>
      </c>
      <c r="AD159" s="103"/>
      <c r="AE159" s="103"/>
      <c r="AF159" s="77"/>
      <c r="AG159" s="77"/>
      <c r="AH159" s="77"/>
      <c r="AI159" s="77"/>
      <c r="AJ159" s="77"/>
    </row>
    <row r="160" spans="1:36" ht="13.5" x14ac:dyDescent="0.7">
      <c r="A160" s="77"/>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756</v>
      </c>
      <c r="B162" s="118">
        <f t="shared" ref="B162:C162" si="159">C162</f>
        <v>0.41625000000000001</v>
      </c>
      <c r="C162" s="118">
        <f t="shared" si="159"/>
        <v>0.41625000000000001</v>
      </c>
      <c r="D162" s="118">
        <f t="shared" ref="D162:AC162" si="160">(($B$146*C47+$B$145*(1-C47))+($B$148*C79+$B$147*(1-C79))+($B$150*$B$151))*(1-$B$149)*E143</f>
        <v>0.41625000000000001</v>
      </c>
      <c r="E162" s="118">
        <f t="shared" si="160"/>
        <v>0.41625000000000001</v>
      </c>
      <c r="F162" s="118">
        <f t="shared" si="160"/>
        <v>0.41625000000000001</v>
      </c>
      <c r="G162" s="118">
        <f t="shared" si="160"/>
        <v>0.41625000000000001</v>
      </c>
      <c r="H162" s="118">
        <f t="shared" si="160"/>
        <v>0.41625000000000001</v>
      </c>
      <c r="I162" s="118">
        <f t="shared" si="160"/>
        <v>0.41625000000000001</v>
      </c>
      <c r="J162" s="118">
        <f t="shared" si="160"/>
        <v>0.41625000000000001</v>
      </c>
      <c r="K162" s="118">
        <f t="shared" si="160"/>
        <v>0.41625000000000001</v>
      </c>
      <c r="L162" s="118">
        <f t="shared" si="160"/>
        <v>0.41625000000000001</v>
      </c>
      <c r="M162" s="118">
        <f t="shared" si="160"/>
        <v>0.41625000000000001</v>
      </c>
      <c r="N162" s="118">
        <f t="shared" si="160"/>
        <v>0.41625000000000001</v>
      </c>
      <c r="O162" s="118">
        <f t="shared" si="160"/>
        <v>0.41625000000000001</v>
      </c>
      <c r="P162" s="118">
        <f t="shared" si="160"/>
        <v>0.41625000000000001</v>
      </c>
      <c r="Q162" s="118">
        <f t="shared" si="160"/>
        <v>0.41625000000000001</v>
      </c>
      <c r="R162" s="118">
        <f t="shared" si="160"/>
        <v>0.41625000000000001</v>
      </c>
      <c r="S162" s="118">
        <f t="shared" si="160"/>
        <v>0.41625000000000001</v>
      </c>
      <c r="T162" s="118">
        <f t="shared" si="160"/>
        <v>0.41625000000000001</v>
      </c>
      <c r="U162" s="118">
        <f t="shared" si="160"/>
        <v>0.31218750000000001</v>
      </c>
      <c r="V162" s="118">
        <f t="shared" si="160"/>
        <v>0.208125</v>
      </c>
      <c r="W162" s="103">
        <f t="shared" si="160"/>
        <v>0</v>
      </c>
      <c r="X162" s="103">
        <f t="shared" si="160"/>
        <v>0</v>
      </c>
      <c r="Y162" s="103">
        <f t="shared" si="160"/>
        <v>0</v>
      </c>
      <c r="Z162" s="103">
        <f t="shared" si="160"/>
        <v>0</v>
      </c>
      <c r="AA162" s="103">
        <f t="shared" si="160"/>
        <v>0</v>
      </c>
      <c r="AB162" s="103">
        <f t="shared" si="160"/>
        <v>0</v>
      </c>
      <c r="AC162" s="103">
        <f t="shared" si="160"/>
        <v>0</v>
      </c>
      <c r="AD162" s="103"/>
      <c r="AE162" s="103"/>
      <c r="AF162" s="77"/>
      <c r="AG162" s="77"/>
      <c r="AH162" s="77"/>
      <c r="AI162" s="77"/>
      <c r="AJ162" s="77"/>
    </row>
    <row r="163" spans="1:36" ht="13.5" x14ac:dyDescent="0.7">
      <c r="A163" s="103"/>
      <c r="B163" s="118"/>
      <c r="C163" s="118"/>
      <c r="D163" s="118"/>
      <c r="E163" s="118"/>
      <c r="F163" s="118"/>
      <c r="G163" s="118"/>
      <c r="H163" s="118"/>
      <c r="I163" s="118"/>
      <c r="J163" s="118"/>
      <c r="K163" s="118"/>
      <c r="L163" s="118"/>
      <c r="M163" s="118"/>
      <c r="N163" s="118"/>
      <c r="O163" s="118"/>
      <c r="P163" s="118"/>
      <c r="Q163" s="118"/>
      <c r="R163" s="118"/>
      <c r="S163" s="118"/>
      <c r="T163" s="118"/>
      <c r="U163" s="118"/>
      <c r="V163" s="118"/>
      <c r="W163" s="103"/>
      <c r="X163" s="103"/>
      <c r="Y163" s="103"/>
      <c r="Z163" s="103"/>
      <c r="AA163" s="103"/>
      <c r="AB163" s="103"/>
      <c r="AC163" s="103"/>
      <c r="AD163" s="103"/>
      <c r="AE163" s="103"/>
      <c r="AF163" s="77"/>
      <c r="AG163" s="77"/>
      <c r="AH163" s="77"/>
      <c r="AI163" s="77"/>
      <c r="AJ163" s="77"/>
    </row>
    <row r="164" spans="1:36" ht="13.5" x14ac:dyDescent="0.7">
      <c r="A164" s="103"/>
      <c r="B164" s="118">
        <v>2023</v>
      </c>
      <c r="C164" s="118">
        <v>2024</v>
      </c>
      <c r="D164" s="118">
        <v>2025</v>
      </c>
      <c r="E164" s="118">
        <v>2026</v>
      </c>
      <c r="F164" s="118">
        <v>2027</v>
      </c>
      <c r="G164" s="118">
        <v>2028</v>
      </c>
      <c r="H164" s="118">
        <v>2029</v>
      </c>
      <c r="I164" s="118">
        <v>2030</v>
      </c>
      <c r="J164" s="118">
        <v>2031</v>
      </c>
      <c r="K164" s="118">
        <v>2032</v>
      </c>
      <c r="L164" s="118">
        <v>2033</v>
      </c>
      <c r="M164" s="118">
        <v>2034</v>
      </c>
      <c r="N164" s="118">
        <v>2035</v>
      </c>
      <c r="O164" s="118">
        <v>2036</v>
      </c>
      <c r="P164" s="118">
        <v>2037</v>
      </c>
      <c r="Q164" s="118">
        <v>2038</v>
      </c>
      <c r="R164" s="118">
        <v>2039</v>
      </c>
      <c r="S164" s="118">
        <v>2040</v>
      </c>
      <c r="T164" s="118">
        <v>2041</v>
      </c>
      <c r="U164" s="118">
        <v>2042</v>
      </c>
      <c r="V164" s="118">
        <v>2043</v>
      </c>
      <c r="W164" s="103">
        <v>2044</v>
      </c>
      <c r="X164" s="103">
        <v>2045</v>
      </c>
      <c r="Y164" s="103">
        <v>2046</v>
      </c>
      <c r="Z164" s="103">
        <v>2047</v>
      </c>
      <c r="AA164" s="103">
        <v>2048</v>
      </c>
      <c r="AB164" s="103">
        <v>2049</v>
      </c>
      <c r="AC164" s="103">
        <v>2050</v>
      </c>
      <c r="AD164" s="103"/>
      <c r="AE164" s="103"/>
      <c r="AF164" s="77"/>
      <c r="AG164" s="77"/>
      <c r="AH164" s="77"/>
      <c r="AI164" s="77"/>
      <c r="AJ164" s="77"/>
    </row>
    <row r="165" spans="1:36" ht="13.5" x14ac:dyDescent="0.7">
      <c r="A165" s="77" t="s">
        <v>757</v>
      </c>
      <c r="B165" s="118">
        <f t="shared" ref="B165:C165" si="161">C165</f>
        <v>0.41625000000000001</v>
      </c>
      <c r="C165" s="118">
        <f t="shared" si="161"/>
        <v>0.41625000000000001</v>
      </c>
      <c r="D165" s="118">
        <f t="shared" ref="D165:AC165" si="162">(($B$146*C47+$B$145*(1-C47))+($B$148*C79+$B$147*(1-C79))+($B$150*$B$151))*(1-$B$149)*E143</f>
        <v>0.41625000000000001</v>
      </c>
      <c r="E165" s="118">
        <f t="shared" si="162"/>
        <v>0.41625000000000001</v>
      </c>
      <c r="F165" s="118">
        <f t="shared" si="162"/>
        <v>0.41625000000000001</v>
      </c>
      <c r="G165" s="118">
        <f t="shared" si="162"/>
        <v>0.41625000000000001</v>
      </c>
      <c r="H165" s="118">
        <f t="shared" si="162"/>
        <v>0.41625000000000001</v>
      </c>
      <c r="I165" s="118">
        <f t="shared" si="162"/>
        <v>0.41625000000000001</v>
      </c>
      <c r="J165" s="118">
        <f t="shared" si="162"/>
        <v>0.41625000000000001</v>
      </c>
      <c r="K165" s="118">
        <f t="shared" si="162"/>
        <v>0.41625000000000001</v>
      </c>
      <c r="L165" s="118">
        <f t="shared" si="162"/>
        <v>0.41625000000000001</v>
      </c>
      <c r="M165" s="118">
        <f t="shared" si="162"/>
        <v>0.41625000000000001</v>
      </c>
      <c r="N165" s="118">
        <f t="shared" si="162"/>
        <v>0.41625000000000001</v>
      </c>
      <c r="O165" s="118">
        <f t="shared" si="162"/>
        <v>0.41625000000000001</v>
      </c>
      <c r="P165" s="118">
        <f t="shared" si="162"/>
        <v>0.41625000000000001</v>
      </c>
      <c r="Q165" s="118">
        <f t="shared" si="162"/>
        <v>0.41625000000000001</v>
      </c>
      <c r="R165" s="118">
        <f t="shared" si="162"/>
        <v>0.41625000000000001</v>
      </c>
      <c r="S165" s="118">
        <f t="shared" si="162"/>
        <v>0.41625000000000001</v>
      </c>
      <c r="T165" s="118">
        <f t="shared" si="162"/>
        <v>0.41625000000000001</v>
      </c>
      <c r="U165" s="118">
        <f t="shared" si="162"/>
        <v>0.31218750000000001</v>
      </c>
      <c r="V165" s="118">
        <f t="shared" si="162"/>
        <v>0.208125</v>
      </c>
      <c r="W165" s="103">
        <f t="shared" si="162"/>
        <v>0</v>
      </c>
      <c r="X165" s="103">
        <f t="shared" si="162"/>
        <v>0</v>
      </c>
      <c r="Y165" s="103">
        <f t="shared" si="162"/>
        <v>0</v>
      </c>
      <c r="Z165" s="103">
        <f t="shared" si="162"/>
        <v>0</v>
      </c>
      <c r="AA165" s="103">
        <f t="shared" si="162"/>
        <v>0</v>
      </c>
      <c r="AB165" s="103">
        <f t="shared" si="162"/>
        <v>0</v>
      </c>
      <c r="AC165" s="103">
        <f t="shared" si="162"/>
        <v>0</v>
      </c>
      <c r="AD165" s="103"/>
      <c r="AE165" s="103"/>
      <c r="AF165" s="77"/>
      <c r="AG165" s="77"/>
      <c r="AH165" s="77"/>
      <c r="AI165" s="77"/>
      <c r="AJ165" s="77"/>
    </row>
    <row r="166" spans="1:36" ht="13.5" x14ac:dyDescent="0.7">
      <c r="A166" s="85"/>
      <c r="B166" s="85"/>
      <c r="C166" s="85"/>
      <c r="D166" s="85"/>
      <c r="E166" s="85"/>
      <c r="F166" s="85"/>
      <c r="G166" s="85"/>
      <c r="H166" s="85"/>
      <c r="I166" s="85"/>
      <c r="J166" s="85"/>
      <c r="K166" s="85"/>
      <c r="L166" s="85"/>
      <c r="M166" s="85"/>
      <c r="N166" s="85"/>
      <c r="O166" s="85"/>
      <c r="P166" s="85"/>
      <c r="Q166" s="85"/>
      <c r="R166" s="85"/>
      <c r="S166" s="85"/>
      <c r="T166" s="85"/>
      <c r="U166" s="85"/>
      <c r="V166" s="85"/>
      <c r="W166" s="85"/>
      <c r="X166" s="85"/>
      <c r="Y166" s="85"/>
      <c r="Z166" s="85"/>
      <c r="AA166" s="85"/>
      <c r="AB166" s="85"/>
      <c r="AC166" s="85"/>
      <c r="AD166" s="85"/>
      <c r="AE166" s="85"/>
      <c r="AF166" s="85"/>
      <c r="AG166" s="85"/>
      <c r="AH166" s="85"/>
      <c r="AI166" s="85"/>
      <c r="AJ166" s="85"/>
    </row>
    <row r="167" spans="1:36" ht="13.5" x14ac:dyDescent="0.7">
      <c r="A167" s="81" t="s">
        <v>821</v>
      </c>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c r="AA167" s="81"/>
      <c r="AB167" s="81"/>
      <c r="AC167" s="81"/>
      <c r="AD167" s="81"/>
      <c r="AE167" s="81"/>
      <c r="AF167" s="81"/>
      <c r="AG167" s="81"/>
      <c r="AH167" s="81"/>
      <c r="AI167" s="81"/>
      <c r="AJ167" s="81"/>
    </row>
    <row r="168" spans="1:36" ht="13.5" x14ac:dyDescent="0.7">
      <c r="A168" s="77" t="s">
        <v>823</v>
      </c>
      <c r="B168" s="77">
        <v>2021</v>
      </c>
      <c r="C168" s="77">
        <v>2022</v>
      </c>
      <c r="D168" s="77">
        <v>2023</v>
      </c>
      <c r="E168" s="77">
        <v>2024</v>
      </c>
      <c r="F168" s="77">
        <v>2025</v>
      </c>
      <c r="G168" s="77">
        <v>2026</v>
      </c>
      <c r="H168" s="77">
        <v>2027</v>
      </c>
      <c r="I168" s="77">
        <v>2028</v>
      </c>
      <c r="J168" s="77">
        <v>2029</v>
      </c>
      <c r="K168" s="77">
        <v>2030</v>
      </c>
      <c r="L168" s="77">
        <v>2031</v>
      </c>
      <c r="M168" s="77">
        <v>2032</v>
      </c>
      <c r="N168" s="77">
        <v>2033</v>
      </c>
      <c r="O168" s="77">
        <v>2034</v>
      </c>
      <c r="P168" s="77">
        <v>2035</v>
      </c>
      <c r="Q168" s="77">
        <v>2036</v>
      </c>
      <c r="R168" s="77">
        <v>2037</v>
      </c>
      <c r="S168" s="77">
        <v>2038</v>
      </c>
      <c r="T168" s="77">
        <v>2039</v>
      </c>
      <c r="U168" s="77">
        <v>2040</v>
      </c>
      <c r="V168" s="77">
        <v>2041</v>
      </c>
      <c r="W168" s="77">
        <v>2042</v>
      </c>
      <c r="X168" s="77">
        <v>2043</v>
      </c>
      <c r="Y168" s="77">
        <v>2044</v>
      </c>
      <c r="Z168" s="77">
        <v>2045</v>
      </c>
      <c r="AA168" s="77">
        <v>2046</v>
      </c>
      <c r="AB168" s="77">
        <v>2047</v>
      </c>
      <c r="AC168" s="77">
        <v>2048</v>
      </c>
      <c r="AD168" s="77">
        <v>2049</v>
      </c>
      <c r="AE168" s="77">
        <v>2050</v>
      </c>
      <c r="AF168" s="77">
        <v>2050</v>
      </c>
      <c r="AG168" s="77">
        <v>2050</v>
      </c>
      <c r="AH168" s="77"/>
      <c r="AI168" s="77"/>
      <c r="AJ168" s="77"/>
    </row>
    <row r="169" spans="1:36" ht="13.5" x14ac:dyDescent="0.7">
      <c r="A169" s="77" t="s">
        <v>824</v>
      </c>
      <c r="B169" s="77">
        <v>20</v>
      </c>
      <c r="C169" s="77">
        <v>20</v>
      </c>
      <c r="D169" s="77">
        <v>20</v>
      </c>
      <c r="E169" s="77">
        <v>20</v>
      </c>
      <c r="F169" s="77">
        <v>20</v>
      </c>
      <c r="G169" s="77">
        <v>20</v>
      </c>
      <c r="H169" s="77">
        <v>20</v>
      </c>
      <c r="I169" s="77">
        <v>20</v>
      </c>
      <c r="J169" s="77">
        <v>20</v>
      </c>
      <c r="K169" s="77">
        <v>20</v>
      </c>
      <c r="L169" s="77">
        <v>20</v>
      </c>
      <c r="M169" s="77">
        <v>20</v>
      </c>
      <c r="N169" s="77">
        <v>20</v>
      </c>
      <c r="O169" s="77">
        <v>20</v>
      </c>
      <c r="P169" s="77">
        <v>20</v>
      </c>
      <c r="Q169" s="77">
        <v>20</v>
      </c>
      <c r="R169" s="77">
        <v>20</v>
      </c>
      <c r="S169" s="77">
        <v>20</v>
      </c>
      <c r="T169" s="77">
        <v>20</v>
      </c>
      <c r="U169" s="77">
        <v>20</v>
      </c>
      <c r="V169" s="77">
        <v>20</v>
      </c>
      <c r="W169" s="77">
        <v>20</v>
      </c>
      <c r="X169" s="77">
        <v>20</v>
      </c>
      <c r="Y169" s="77">
        <v>20</v>
      </c>
      <c r="Z169" s="77">
        <v>20</v>
      </c>
      <c r="AA169" s="77">
        <v>20</v>
      </c>
      <c r="AB169" s="77">
        <v>20</v>
      </c>
      <c r="AC169" s="77">
        <v>20</v>
      </c>
      <c r="AD169" s="77">
        <v>20</v>
      </c>
      <c r="AE169" s="77">
        <v>20</v>
      </c>
      <c r="AF169" s="77">
        <v>20</v>
      </c>
      <c r="AG169" s="77">
        <v>20</v>
      </c>
      <c r="AH169" s="77"/>
      <c r="AI169" s="77"/>
      <c r="AJ169" s="77"/>
    </row>
    <row r="170" spans="1:36" ht="13.5" x14ac:dyDescent="0.7">
      <c r="A170" s="77"/>
      <c r="B170" s="77"/>
      <c r="C170" s="77"/>
      <c r="D170" s="77"/>
      <c r="E170" s="77"/>
      <c r="F170" s="77"/>
      <c r="G170" s="77"/>
      <c r="H170" s="77"/>
      <c r="I170" s="77"/>
      <c r="J170" s="77"/>
      <c r="K170" s="77"/>
      <c r="L170" s="77"/>
      <c r="M170" s="77"/>
      <c r="N170" s="77"/>
      <c r="O170" s="77"/>
      <c r="P170" s="77"/>
      <c r="Q170" s="77"/>
      <c r="R170" s="77"/>
      <c r="S170" s="77"/>
      <c r="T170" s="77"/>
      <c r="U170" s="77"/>
      <c r="V170" s="77"/>
      <c r="W170" s="77"/>
      <c r="X170" s="77"/>
      <c r="Y170" s="77"/>
      <c r="Z170" s="77"/>
      <c r="AA170" s="77"/>
      <c r="AB170" s="77"/>
      <c r="AC170" s="77"/>
      <c r="AD170" s="77"/>
      <c r="AE170" s="77"/>
      <c r="AF170" s="77"/>
      <c r="AG170" s="77"/>
      <c r="AH170" s="77"/>
      <c r="AI170" s="77"/>
      <c r="AJ170" s="77"/>
    </row>
    <row r="171" spans="1:36" ht="13.5" x14ac:dyDescent="0.7">
      <c r="A171" s="77" t="s">
        <v>758</v>
      </c>
      <c r="B171" s="77">
        <v>2020</v>
      </c>
      <c r="C171" s="77">
        <v>2021</v>
      </c>
      <c r="D171" s="77">
        <v>2022</v>
      </c>
      <c r="E171" s="77">
        <v>2023</v>
      </c>
      <c r="F171" s="77">
        <v>2024</v>
      </c>
      <c r="G171" s="77">
        <v>2025</v>
      </c>
      <c r="H171" s="77">
        <v>2026</v>
      </c>
      <c r="I171" s="77">
        <v>2027</v>
      </c>
      <c r="J171" s="77">
        <v>2028</v>
      </c>
      <c r="K171" s="77">
        <v>2029</v>
      </c>
      <c r="L171" s="77">
        <v>2030</v>
      </c>
      <c r="M171" s="77">
        <v>2031</v>
      </c>
      <c r="N171" s="77">
        <v>2032</v>
      </c>
      <c r="O171" s="77">
        <v>2033</v>
      </c>
      <c r="P171" s="77">
        <v>2034</v>
      </c>
      <c r="Q171" s="77">
        <v>2035</v>
      </c>
      <c r="R171" s="77">
        <v>2036</v>
      </c>
      <c r="S171" s="77">
        <v>2037</v>
      </c>
      <c r="T171" s="77">
        <v>2038</v>
      </c>
      <c r="U171" s="77">
        <v>2039</v>
      </c>
      <c r="V171" s="77">
        <v>2040</v>
      </c>
      <c r="W171" s="77">
        <v>2041</v>
      </c>
      <c r="X171" s="77">
        <v>2042</v>
      </c>
      <c r="Y171" s="77">
        <v>2043</v>
      </c>
      <c r="Z171" s="77">
        <v>2044</v>
      </c>
      <c r="AA171" s="77">
        <v>2045</v>
      </c>
      <c r="AB171" s="77">
        <v>2046</v>
      </c>
      <c r="AC171" s="77">
        <v>2047</v>
      </c>
      <c r="AD171" s="77">
        <v>2048</v>
      </c>
      <c r="AE171" s="77">
        <v>2049</v>
      </c>
      <c r="AF171" s="77">
        <v>2050</v>
      </c>
      <c r="AG171" s="77"/>
      <c r="AH171" s="77"/>
      <c r="AI171" s="77"/>
      <c r="AJ171" s="77"/>
    </row>
    <row r="172" spans="1:36" ht="13.5" x14ac:dyDescent="0.7">
      <c r="A172" s="77" t="s">
        <v>759</v>
      </c>
      <c r="B172" s="77">
        <v>0.44</v>
      </c>
      <c r="C172" s="77">
        <v>0.44</v>
      </c>
      <c r="D172" s="77">
        <v>0.44</v>
      </c>
      <c r="E172" s="77">
        <v>0.44</v>
      </c>
      <c r="F172" s="77">
        <v>0.44</v>
      </c>
      <c r="G172" s="77">
        <v>0.44</v>
      </c>
      <c r="H172" s="77">
        <v>0.44</v>
      </c>
      <c r="I172" s="77">
        <v>0.44</v>
      </c>
      <c r="J172" s="77">
        <v>0.44</v>
      </c>
      <c r="K172" s="77">
        <v>0.44</v>
      </c>
      <c r="L172" s="77">
        <v>0.44</v>
      </c>
      <c r="M172" s="77">
        <v>0.44</v>
      </c>
      <c r="N172" s="77">
        <v>0.44</v>
      </c>
      <c r="O172" s="77">
        <v>0.44</v>
      </c>
      <c r="P172" s="77">
        <v>0.44</v>
      </c>
      <c r="Q172" s="77">
        <v>0.44</v>
      </c>
      <c r="R172" s="77">
        <v>0.44</v>
      </c>
      <c r="S172" s="77">
        <v>0.44</v>
      </c>
      <c r="T172" s="77">
        <v>0.44</v>
      </c>
      <c r="U172" s="77">
        <v>0.44</v>
      </c>
      <c r="V172" s="77">
        <v>0.44</v>
      </c>
      <c r="W172" s="77">
        <v>0.44</v>
      </c>
      <c r="X172" s="77">
        <v>0.44</v>
      </c>
      <c r="Y172" s="77">
        <v>0.44</v>
      </c>
      <c r="Z172" s="77">
        <v>0.44</v>
      </c>
      <c r="AA172" s="77">
        <v>0.44</v>
      </c>
      <c r="AB172" s="77">
        <v>0.44</v>
      </c>
      <c r="AC172" s="77">
        <v>0.44</v>
      </c>
      <c r="AD172" s="77">
        <v>0.44</v>
      </c>
      <c r="AE172" s="77">
        <v>0.44</v>
      </c>
      <c r="AF172" s="77">
        <v>0.44</v>
      </c>
      <c r="AG172" s="77"/>
      <c r="AH172" s="77"/>
      <c r="AI172" s="77"/>
      <c r="AJ172" s="77"/>
    </row>
    <row r="173" spans="1:36" ht="13.5" x14ac:dyDescent="0.7">
      <c r="A173" s="77" t="s">
        <v>760</v>
      </c>
      <c r="B173" s="77">
        <v>0</v>
      </c>
      <c r="C173" s="77">
        <v>0</v>
      </c>
      <c r="D173" s="77">
        <v>0</v>
      </c>
      <c r="E173" s="77">
        <v>0</v>
      </c>
      <c r="F173" s="77">
        <v>0</v>
      </c>
      <c r="G173" s="77">
        <v>0</v>
      </c>
      <c r="H173" s="77">
        <v>0</v>
      </c>
      <c r="I173" s="77">
        <v>0</v>
      </c>
      <c r="J173" s="77">
        <v>0</v>
      </c>
      <c r="K173" s="77">
        <v>0</v>
      </c>
      <c r="L173" s="77">
        <v>0</v>
      </c>
      <c r="M173" s="77">
        <v>0</v>
      </c>
      <c r="N173" s="77">
        <v>0</v>
      </c>
      <c r="O173" s="77">
        <v>0</v>
      </c>
      <c r="P173" s="77">
        <v>0</v>
      </c>
      <c r="Q173" s="77">
        <v>0</v>
      </c>
      <c r="R173" s="77">
        <v>0</v>
      </c>
      <c r="S173" s="77">
        <v>0</v>
      </c>
      <c r="T173" s="77">
        <v>0</v>
      </c>
      <c r="U173" s="77">
        <v>0</v>
      </c>
      <c r="V173" s="77">
        <v>0</v>
      </c>
      <c r="W173" s="77">
        <v>0</v>
      </c>
      <c r="X173" s="77">
        <v>0</v>
      </c>
      <c r="Y173" s="77">
        <v>0</v>
      </c>
      <c r="Z173" s="77">
        <v>0</v>
      </c>
      <c r="AA173" s="77">
        <v>0</v>
      </c>
      <c r="AB173" s="77">
        <v>0</v>
      </c>
      <c r="AC173" s="77">
        <v>0</v>
      </c>
      <c r="AD173" s="77">
        <v>0</v>
      </c>
      <c r="AE173" s="77">
        <v>0</v>
      </c>
      <c r="AF173" s="77">
        <v>0</v>
      </c>
      <c r="AG173" s="77"/>
      <c r="AH173" s="77"/>
      <c r="AI173" s="77"/>
      <c r="AJ173" s="77"/>
    </row>
    <row r="174" spans="1:36" ht="13.5" x14ac:dyDescent="0.7">
      <c r="A174" s="77" t="s">
        <v>761</v>
      </c>
      <c r="B174" s="77">
        <v>0.48399999999999999</v>
      </c>
      <c r="C174" s="77">
        <v>0.48399999999999999</v>
      </c>
      <c r="D174" s="77">
        <v>0.48399999999999999</v>
      </c>
      <c r="E174" s="77">
        <v>0.48399999999999999</v>
      </c>
      <c r="F174" s="77">
        <v>0.48399999999999999</v>
      </c>
      <c r="G174" s="77">
        <v>0.48399999999999999</v>
      </c>
      <c r="H174" s="77">
        <v>0.48399999999999999</v>
      </c>
      <c r="I174" s="77">
        <v>0.48399999999999999</v>
      </c>
      <c r="J174" s="77">
        <v>0.48399999999999999</v>
      </c>
      <c r="K174" s="77">
        <v>0.48399999999999999</v>
      </c>
      <c r="L174" s="77">
        <v>0.48399999999999999</v>
      </c>
      <c r="M174" s="77">
        <v>0.48399999999999999</v>
      </c>
      <c r="N174" s="77">
        <v>0.48399999999999999</v>
      </c>
      <c r="O174" s="77">
        <v>0.48399999999999999</v>
      </c>
      <c r="P174" s="77">
        <v>0.48399999999999999</v>
      </c>
      <c r="Q174" s="77">
        <v>0.48399999999999999</v>
      </c>
      <c r="R174" s="77">
        <v>0.48399999999999999</v>
      </c>
      <c r="S174" s="77">
        <v>0.48399999999999999</v>
      </c>
      <c r="T174" s="77">
        <v>0.48399999999999999</v>
      </c>
      <c r="U174" s="77">
        <v>0.48399999999999999</v>
      </c>
      <c r="V174" s="77">
        <v>0.48399999999999999</v>
      </c>
      <c r="W174" s="77">
        <v>0.48399999999999999</v>
      </c>
      <c r="X174" s="77">
        <v>0.48399999999999999</v>
      </c>
      <c r="Y174" s="77">
        <v>0.48399999999999999</v>
      </c>
      <c r="Z174" s="77">
        <v>0.48399999999999999</v>
      </c>
      <c r="AA174" s="77">
        <v>0.48399999999999999</v>
      </c>
      <c r="AB174" s="77">
        <v>0.48399999999999999</v>
      </c>
      <c r="AC174" s="77">
        <v>0.48399999999999999</v>
      </c>
      <c r="AD174" s="77">
        <v>0.48399999999999999</v>
      </c>
      <c r="AE174" s="77">
        <v>0.48399999999999999</v>
      </c>
      <c r="AF174" s="77">
        <v>0.48399999999999999</v>
      </c>
      <c r="AG174" s="77"/>
      <c r="AH174" s="77"/>
      <c r="AI174" s="77"/>
      <c r="AJ174" s="77"/>
    </row>
    <row r="175" spans="1:36" ht="13.5" x14ac:dyDescent="0.7">
      <c r="A175" s="77" t="s">
        <v>762</v>
      </c>
      <c r="B175" s="77">
        <v>0.14199999999999999</v>
      </c>
      <c r="C175" s="77">
        <v>0.14199999999999999</v>
      </c>
      <c r="D175" s="77">
        <v>0.14199999999999999</v>
      </c>
      <c r="E175" s="77">
        <v>0.14199999999999999</v>
      </c>
      <c r="F175" s="77">
        <v>0.14199999999999999</v>
      </c>
      <c r="G175" s="77">
        <v>0.14199999999999999</v>
      </c>
      <c r="H175" s="77">
        <v>0.14199999999999999</v>
      </c>
      <c r="I175" s="77">
        <v>0.14199999999999999</v>
      </c>
      <c r="J175" s="77">
        <v>0.14199999999999999</v>
      </c>
      <c r="K175" s="77">
        <v>0.14199999999999999</v>
      </c>
      <c r="L175" s="77">
        <v>0.14199999999999999</v>
      </c>
      <c r="M175" s="77">
        <v>0.14199999999999999</v>
      </c>
      <c r="N175" s="77">
        <v>0.14199999999999999</v>
      </c>
      <c r="O175" s="77">
        <v>0.14199999999999999</v>
      </c>
      <c r="P175" s="77">
        <v>0.14199999999999999</v>
      </c>
      <c r="Q175" s="77">
        <v>0.14199999999999999</v>
      </c>
      <c r="R175" s="77">
        <v>0.14199999999999999</v>
      </c>
      <c r="S175" s="77">
        <v>0.14199999999999999</v>
      </c>
      <c r="T175" s="77">
        <v>0.14199999999999999</v>
      </c>
      <c r="U175" s="77">
        <v>0.14199999999999999</v>
      </c>
      <c r="V175" s="77">
        <v>0.14199999999999999</v>
      </c>
      <c r="W175" s="77">
        <v>0.14199999999999999</v>
      </c>
      <c r="X175" s="77">
        <v>0.14199999999999999</v>
      </c>
      <c r="Y175" s="77">
        <v>0.14199999999999999</v>
      </c>
      <c r="Z175" s="77">
        <v>0.14199999999999999</v>
      </c>
      <c r="AA175" s="77">
        <v>0.14199999999999999</v>
      </c>
      <c r="AB175" s="77">
        <v>0.14199999999999999</v>
      </c>
      <c r="AC175" s="77">
        <v>0.14199999999999999</v>
      </c>
      <c r="AD175" s="77">
        <v>0.14199999999999999</v>
      </c>
      <c r="AE175" s="77">
        <v>0.14199999999999999</v>
      </c>
      <c r="AF175" s="77">
        <v>0.14199999999999999</v>
      </c>
      <c r="AG175" s="77"/>
      <c r="AH175" s="77"/>
      <c r="AI175" s="77"/>
      <c r="AJ175" s="77"/>
    </row>
    <row r="176" spans="1:36" ht="13.5" x14ac:dyDescent="0.7">
      <c r="A176" s="77" t="s">
        <v>763</v>
      </c>
      <c r="B176" s="77">
        <v>0.56999999999999995</v>
      </c>
      <c r="C176" s="77">
        <v>0.56999999999999995</v>
      </c>
      <c r="D176" s="77">
        <v>0.56999999999999995</v>
      </c>
      <c r="E176" s="77">
        <v>0.56999999999999995</v>
      </c>
      <c r="F176" s="77">
        <v>0.56999999999999995</v>
      </c>
      <c r="G176" s="77">
        <v>0.56999999999999995</v>
      </c>
      <c r="H176" s="77">
        <v>0.56999999999999995</v>
      </c>
      <c r="I176" s="77">
        <v>0.56999999999999995</v>
      </c>
      <c r="J176" s="77">
        <v>0.56999999999999995</v>
      </c>
      <c r="K176" s="77">
        <v>0.56999999999999995</v>
      </c>
      <c r="L176" s="77">
        <v>0.56999999999999995</v>
      </c>
      <c r="M176" s="77">
        <v>0.56999999999999995</v>
      </c>
      <c r="N176" s="77">
        <v>0.56999999999999995</v>
      </c>
      <c r="O176" s="77">
        <v>0.56999999999999995</v>
      </c>
      <c r="P176" s="77">
        <v>0.56999999999999995</v>
      </c>
      <c r="Q176" s="77">
        <v>0.56999999999999995</v>
      </c>
      <c r="R176" s="77">
        <v>0.56999999999999995</v>
      </c>
      <c r="S176" s="77">
        <v>0.56999999999999995</v>
      </c>
      <c r="T176" s="77">
        <v>0.56999999999999995</v>
      </c>
      <c r="U176" s="77">
        <v>0.56999999999999995</v>
      </c>
      <c r="V176" s="77">
        <v>0.56999999999999995</v>
      </c>
      <c r="W176" s="77">
        <v>0.56999999999999995</v>
      </c>
      <c r="X176" s="77">
        <v>0.56999999999999995</v>
      </c>
      <c r="Y176" s="77">
        <v>0.56999999999999995</v>
      </c>
      <c r="Z176" s="77">
        <v>0.56999999999999995</v>
      </c>
      <c r="AA176" s="77">
        <v>0.56999999999999995</v>
      </c>
      <c r="AB176" s="77">
        <v>0.56999999999999995</v>
      </c>
      <c r="AC176" s="77">
        <v>0.56999999999999995</v>
      </c>
      <c r="AD176" s="77">
        <v>0.56999999999999995</v>
      </c>
      <c r="AE176" s="77">
        <v>0.56999999999999995</v>
      </c>
      <c r="AF176" s="77">
        <v>0.56999999999999995</v>
      </c>
      <c r="AG176" s="77"/>
      <c r="AH176" s="77"/>
      <c r="AI176" s="77"/>
      <c r="AJ176" s="77"/>
    </row>
    <row r="177" spans="1:36" ht="13.5" x14ac:dyDescent="0.7">
      <c r="A177" s="77" t="s">
        <v>764</v>
      </c>
      <c r="B177" s="77">
        <v>0.627</v>
      </c>
      <c r="C177" s="77">
        <v>0.627</v>
      </c>
      <c r="D177" s="77">
        <v>0.627</v>
      </c>
      <c r="E177" s="77">
        <v>0.627</v>
      </c>
      <c r="F177" s="77">
        <v>0.627</v>
      </c>
      <c r="G177" s="77">
        <v>0.627</v>
      </c>
      <c r="H177" s="77">
        <v>0.627</v>
      </c>
      <c r="I177" s="77">
        <v>0.627</v>
      </c>
      <c r="J177" s="77">
        <v>0.627</v>
      </c>
      <c r="K177" s="77">
        <v>0.627</v>
      </c>
      <c r="L177" s="77">
        <v>0.627</v>
      </c>
      <c r="M177" s="77">
        <v>0.627</v>
      </c>
      <c r="N177" s="77">
        <v>0.627</v>
      </c>
      <c r="O177" s="77">
        <v>0.627</v>
      </c>
      <c r="P177" s="77">
        <v>0.627</v>
      </c>
      <c r="Q177" s="77">
        <v>0.627</v>
      </c>
      <c r="R177" s="77">
        <v>0.627</v>
      </c>
      <c r="S177" s="77">
        <v>0.627</v>
      </c>
      <c r="T177" s="77">
        <v>0.627</v>
      </c>
      <c r="U177" s="77">
        <v>0.627</v>
      </c>
      <c r="V177" s="77">
        <v>0.627</v>
      </c>
      <c r="W177" s="77">
        <v>0.627</v>
      </c>
      <c r="X177" s="77">
        <v>0.627</v>
      </c>
      <c r="Y177" s="77">
        <v>0.627</v>
      </c>
      <c r="Z177" s="77">
        <v>0.627</v>
      </c>
      <c r="AA177" s="77">
        <v>0.627</v>
      </c>
      <c r="AB177" s="77">
        <v>0.627</v>
      </c>
      <c r="AC177" s="77">
        <v>0.627</v>
      </c>
      <c r="AD177" s="77">
        <v>0.627</v>
      </c>
      <c r="AE177" s="77">
        <v>0.627</v>
      </c>
      <c r="AF177" s="77">
        <v>0.627</v>
      </c>
      <c r="AG177" s="77"/>
      <c r="AH177" s="77"/>
      <c r="AI177" s="77"/>
      <c r="AJ177" s="77"/>
    </row>
    <row r="178" spans="1:36" ht="13.5" x14ac:dyDescent="0.7">
      <c r="A178" s="77" t="s">
        <v>765</v>
      </c>
      <c r="B178" s="77">
        <v>0.92400000000000004</v>
      </c>
      <c r="C178" s="77">
        <v>0.92400000000000004</v>
      </c>
      <c r="D178" s="77">
        <v>0.92400000000000004</v>
      </c>
      <c r="E178" s="77">
        <v>0.92400000000000004</v>
      </c>
      <c r="F178" s="77">
        <v>0.92400000000000004</v>
      </c>
      <c r="G178" s="77">
        <v>0.92400000000000004</v>
      </c>
      <c r="H178" s="77">
        <v>0.92400000000000004</v>
      </c>
      <c r="I178" s="77">
        <v>0.92400000000000004</v>
      </c>
      <c r="J178" s="77">
        <v>0.92400000000000004</v>
      </c>
      <c r="K178" s="77">
        <v>0.92400000000000004</v>
      </c>
      <c r="L178" s="77">
        <v>0.92400000000000004</v>
      </c>
      <c r="M178" s="77">
        <v>0.92400000000000004</v>
      </c>
      <c r="N178" s="77">
        <v>0.92400000000000004</v>
      </c>
      <c r="O178" s="77">
        <v>0.92400000000000004</v>
      </c>
      <c r="P178" s="77">
        <v>0.92400000000000004</v>
      </c>
      <c r="Q178" s="77">
        <v>0.92400000000000004</v>
      </c>
      <c r="R178" s="77">
        <v>0.92400000000000004</v>
      </c>
      <c r="S178" s="77">
        <v>0.92400000000000004</v>
      </c>
      <c r="T178" s="77">
        <v>0.92400000000000004</v>
      </c>
      <c r="U178" s="77">
        <v>0.92400000000000004</v>
      </c>
      <c r="V178" s="77">
        <v>0.92400000000000004</v>
      </c>
      <c r="W178" s="77">
        <v>0.92400000000000004</v>
      </c>
      <c r="X178" s="77">
        <v>0.92400000000000004</v>
      </c>
      <c r="Y178" s="77">
        <v>0.92400000000000004</v>
      </c>
      <c r="Z178" s="77">
        <v>0.92400000000000004</v>
      </c>
      <c r="AA178" s="77">
        <v>0.92400000000000004</v>
      </c>
      <c r="AB178" s="77">
        <v>0.92400000000000004</v>
      </c>
      <c r="AC178" s="77">
        <v>0.92400000000000004</v>
      </c>
      <c r="AD178" s="77">
        <v>0.92400000000000004</v>
      </c>
      <c r="AE178" s="77">
        <v>0.92400000000000004</v>
      </c>
      <c r="AF178" s="77">
        <v>0.92400000000000004</v>
      </c>
      <c r="AG178" s="77"/>
      <c r="AH178" s="77"/>
      <c r="AI178" s="77"/>
      <c r="AJ178" s="77"/>
    </row>
    <row r="179" spans="1:36" ht="13.5" x14ac:dyDescent="0.7">
      <c r="A179" s="77" t="s">
        <v>766</v>
      </c>
      <c r="B179" s="77">
        <v>0</v>
      </c>
      <c r="C179" s="77">
        <v>0</v>
      </c>
      <c r="D179" s="77">
        <v>0</v>
      </c>
      <c r="E179" s="77">
        <v>0</v>
      </c>
      <c r="F179" s="77">
        <v>0</v>
      </c>
      <c r="G179" s="77">
        <v>0</v>
      </c>
      <c r="H179" s="77">
        <v>0</v>
      </c>
      <c r="I179" s="77">
        <v>0</v>
      </c>
      <c r="J179" s="77">
        <v>0</v>
      </c>
      <c r="K179" s="124">
        <v>0</v>
      </c>
      <c r="L179" s="124">
        <v>0</v>
      </c>
      <c r="M179" s="124">
        <v>0</v>
      </c>
      <c r="N179" s="124">
        <v>0</v>
      </c>
      <c r="O179" s="124">
        <v>0</v>
      </c>
      <c r="P179" s="124">
        <v>0</v>
      </c>
      <c r="Q179" s="124">
        <v>0</v>
      </c>
      <c r="R179" s="124">
        <v>0</v>
      </c>
      <c r="S179" s="124">
        <v>0</v>
      </c>
      <c r="T179" s="124">
        <v>0</v>
      </c>
      <c r="U179" s="124">
        <v>0</v>
      </c>
      <c r="V179" s="124">
        <v>0</v>
      </c>
      <c r="W179" s="124">
        <v>0</v>
      </c>
      <c r="X179" s="124">
        <v>0</v>
      </c>
      <c r="Y179" s="124">
        <v>0</v>
      </c>
      <c r="Z179" s="124">
        <v>0</v>
      </c>
      <c r="AA179" s="124">
        <v>0</v>
      </c>
      <c r="AB179" s="124">
        <v>0</v>
      </c>
      <c r="AC179" s="124">
        <v>0</v>
      </c>
      <c r="AD179" s="124">
        <v>0</v>
      </c>
      <c r="AE179" s="124">
        <v>0</v>
      </c>
      <c r="AF179" s="124">
        <v>0</v>
      </c>
      <c r="AG179" s="124"/>
      <c r="AH179" s="124"/>
      <c r="AI179" s="124"/>
      <c r="AJ179" s="124"/>
    </row>
    <row r="180" spans="1:36" ht="13.5" x14ac:dyDescent="0.7">
      <c r="A180" s="77" t="s">
        <v>767</v>
      </c>
      <c r="B180" s="77">
        <v>0.92400000000000004</v>
      </c>
      <c r="C180" s="77">
        <v>0.92400000000000004</v>
      </c>
      <c r="D180" s="77">
        <v>0.92400000000000004</v>
      </c>
      <c r="E180" s="77">
        <v>0.92400000000000004</v>
      </c>
      <c r="F180" s="77">
        <v>0.92400000000000004</v>
      </c>
      <c r="G180" s="77">
        <v>0.92400000000000004</v>
      </c>
      <c r="H180" s="77">
        <v>0.92400000000000004</v>
      </c>
      <c r="I180" s="77">
        <v>0.92400000000000004</v>
      </c>
      <c r="J180" s="77">
        <v>0.92400000000000004</v>
      </c>
      <c r="K180" s="77">
        <v>0.92400000000000004</v>
      </c>
      <c r="L180" s="77">
        <v>0.92400000000000004</v>
      </c>
      <c r="M180" s="77">
        <v>0.92400000000000004</v>
      </c>
      <c r="N180" s="77">
        <v>0.92400000000000004</v>
      </c>
      <c r="O180" s="77">
        <v>0.92400000000000004</v>
      </c>
      <c r="P180" s="77">
        <v>0.92400000000000004</v>
      </c>
      <c r="Q180" s="77">
        <v>0.92400000000000004</v>
      </c>
      <c r="R180" s="77">
        <v>0.92400000000000004</v>
      </c>
      <c r="S180" s="77">
        <v>0.92400000000000004</v>
      </c>
      <c r="T180" s="77">
        <v>0.92400000000000004</v>
      </c>
      <c r="U180" s="77">
        <v>0.92400000000000004</v>
      </c>
      <c r="V180" s="77">
        <v>0.92400000000000004</v>
      </c>
      <c r="W180" s="77">
        <v>0.92400000000000004</v>
      </c>
      <c r="X180" s="77">
        <v>0.92400000000000004</v>
      </c>
      <c r="Y180" s="77">
        <v>0.92400000000000004</v>
      </c>
      <c r="Z180" s="77">
        <v>0.92400000000000004</v>
      </c>
      <c r="AA180" s="77">
        <v>0.92400000000000004</v>
      </c>
      <c r="AB180" s="77">
        <v>0.92400000000000004</v>
      </c>
      <c r="AC180" s="77">
        <v>0.92400000000000004</v>
      </c>
      <c r="AD180" s="77">
        <v>0.92400000000000004</v>
      </c>
      <c r="AE180" s="77">
        <v>0.92400000000000004</v>
      </c>
      <c r="AF180" s="77">
        <v>0.92400000000000004</v>
      </c>
      <c r="AG180" s="77"/>
      <c r="AH180" s="77"/>
      <c r="AI180" s="77"/>
      <c r="AJ180" s="77"/>
    </row>
    <row r="181" spans="1:36" ht="13.5" x14ac:dyDescent="0.7">
      <c r="A181" s="77" t="s">
        <v>768</v>
      </c>
      <c r="B181" s="77">
        <v>0.40699999999999997</v>
      </c>
      <c r="C181" s="77">
        <v>0.40699999999999997</v>
      </c>
      <c r="D181" s="77">
        <v>0.40699999999999997</v>
      </c>
      <c r="E181" s="77">
        <v>0.40699999999999997</v>
      </c>
      <c r="F181" s="77">
        <v>0.40699999999999997</v>
      </c>
      <c r="G181" s="77">
        <v>0.40699999999999997</v>
      </c>
      <c r="H181" s="77">
        <v>0.40699999999999997</v>
      </c>
      <c r="I181" s="77">
        <v>0.40699999999999997</v>
      </c>
      <c r="J181" s="77">
        <v>0.40699999999999997</v>
      </c>
      <c r="K181" s="77">
        <v>0.40699999999999997</v>
      </c>
      <c r="L181" s="77">
        <v>0.40699999999999997</v>
      </c>
      <c r="M181" s="77">
        <v>0.40699999999999997</v>
      </c>
      <c r="N181" s="77">
        <v>0.40699999999999997</v>
      </c>
      <c r="O181" s="77">
        <v>0.40699999999999997</v>
      </c>
      <c r="P181" s="77">
        <v>0.40699999999999997</v>
      </c>
      <c r="Q181" s="77">
        <v>0.40699999999999997</v>
      </c>
      <c r="R181" s="77">
        <v>0.40699999999999997</v>
      </c>
      <c r="S181" s="77">
        <v>0.40699999999999997</v>
      </c>
      <c r="T181" s="77">
        <v>0.40699999999999997</v>
      </c>
      <c r="U181" s="77">
        <v>0.40699999999999997</v>
      </c>
      <c r="V181" s="77">
        <v>0.40699999999999997</v>
      </c>
      <c r="W181" s="77">
        <v>0.40699999999999997</v>
      </c>
      <c r="X181" s="77">
        <v>0.40699999999999997</v>
      </c>
      <c r="Y181" s="77">
        <v>0.40699999999999997</v>
      </c>
      <c r="Z181" s="77">
        <v>0.40699999999999997</v>
      </c>
      <c r="AA181" s="77">
        <v>0.40699999999999997</v>
      </c>
      <c r="AB181" s="77">
        <v>0.40699999999999997</v>
      </c>
      <c r="AC181" s="77">
        <v>0.40699999999999997</v>
      </c>
      <c r="AD181" s="77">
        <v>0.40699999999999997</v>
      </c>
      <c r="AE181" s="77">
        <v>0.40699999999999997</v>
      </c>
      <c r="AF181" s="77">
        <v>0.40699999999999997</v>
      </c>
      <c r="AG181" s="77"/>
      <c r="AH181" s="77"/>
      <c r="AI181" s="77"/>
      <c r="AJ181" s="77"/>
    </row>
    <row r="182" spans="1:36" ht="13.5" x14ac:dyDescent="0.7">
      <c r="A182" s="77" t="s">
        <v>769</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770</v>
      </c>
      <c r="B183" s="77">
        <v>0.44800000000000001</v>
      </c>
      <c r="C183" s="77">
        <v>0.44800000000000001</v>
      </c>
      <c r="D183" s="77">
        <v>0.44800000000000001</v>
      </c>
      <c r="E183" s="77">
        <v>0.44800000000000001</v>
      </c>
      <c r="F183" s="77">
        <v>0.44800000000000001</v>
      </c>
      <c r="G183" s="77">
        <v>0.44800000000000001</v>
      </c>
      <c r="H183" s="77">
        <v>0.44800000000000001</v>
      </c>
      <c r="I183" s="77">
        <v>0.44800000000000001</v>
      </c>
      <c r="J183" s="77">
        <v>0.44800000000000001</v>
      </c>
      <c r="K183" s="77">
        <v>0.44800000000000001</v>
      </c>
      <c r="L183" s="77">
        <v>0.44800000000000001</v>
      </c>
      <c r="M183" s="77">
        <v>0.44800000000000001</v>
      </c>
      <c r="N183" s="77">
        <v>0.44800000000000001</v>
      </c>
      <c r="O183" s="77">
        <v>0.44800000000000001</v>
      </c>
      <c r="P183" s="77">
        <v>0.44800000000000001</v>
      </c>
      <c r="Q183" s="77">
        <v>0.44800000000000001</v>
      </c>
      <c r="R183" s="77">
        <v>0.44800000000000001</v>
      </c>
      <c r="S183" s="77">
        <v>0.44800000000000001</v>
      </c>
      <c r="T183" s="77">
        <v>0.44800000000000001</v>
      </c>
      <c r="U183" s="77">
        <v>0.44800000000000001</v>
      </c>
      <c r="V183" s="77">
        <v>0.44800000000000001</v>
      </c>
      <c r="W183" s="77">
        <v>0.44800000000000001</v>
      </c>
      <c r="X183" s="77">
        <v>0.44800000000000001</v>
      </c>
      <c r="Y183" s="77">
        <v>0.44800000000000001</v>
      </c>
      <c r="Z183" s="77">
        <v>0.44800000000000001</v>
      </c>
      <c r="AA183" s="77">
        <v>0.44800000000000001</v>
      </c>
      <c r="AB183" s="77">
        <v>0.44800000000000001</v>
      </c>
      <c r="AC183" s="77">
        <v>0.44800000000000001</v>
      </c>
      <c r="AD183" s="77">
        <v>0.44800000000000001</v>
      </c>
      <c r="AE183" s="77">
        <v>0.44800000000000001</v>
      </c>
      <c r="AF183" s="77">
        <v>0.44800000000000001</v>
      </c>
      <c r="AG183" s="77"/>
      <c r="AH183" s="77"/>
      <c r="AI183" s="77"/>
      <c r="AJ183" s="77"/>
    </row>
    <row r="184" spans="1:36" ht="13.5" x14ac:dyDescent="0.7">
      <c r="A184" s="77" t="s">
        <v>771</v>
      </c>
      <c r="B184" s="77">
        <v>0.35299999999999998</v>
      </c>
      <c r="C184" s="77">
        <v>0.35299999999999998</v>
      </c>
      <c r="D184" s="77">
        <v>0.35299999999999998</v>
      </c>
      <c r="E184" s="77">
        <v>0.35299999999999998</v>
      </c>
      <c r="F184" s="77">
        <v>0.35299999999999998</v>
      </c>
      <c r="G184" s="77">
        <v>0.35299999999999998</v>
      </c>
      <c r="H184" s="77">
        <v>0.35299999999999998</v>
      </c>
      <c r="I184" s="77">
        <v>0.35299999999999998</v>
      </c>
      <c r="J184" s="77">
        <v>0.35299999999999998</v>
      </c>
      <c r="K184" s="77">
        <v>0.35299999999999998</v>
      </c>
      <c r="L184" s="77">
        <v>0.35299999999999998</v>
      </c>
      <c r="M184" s="77">
        <v>0.35299999999999998</v>
      </c>
      <c r="N184" s="77">
        <v>0.35299999999999998</v>
      </c>
      <c r="O184" s="77">
        <v>0.35299999999999998</v>
      </c>
      <c r="P184" s="77">
        <v>0.35299999999999998</v>
      </c>
      <c r="Q184" s="77">
        <v>0.35299999999999998</v>
      </c>
      <c r="R184" s="77">
        <v>0.35299999999999998</v>
      </c>
      <c r="S184" s="77">
        <v>0.35299999999999998</v>
      </c>
      <c r="T184" s="77">
        <v>0.35299999999999998</v>
      </c>
      <c r="U184" s="77">
        <v>0.35299999999999998</v>
      </c>
      <c r="V184" s="77">
        <v>0.35299999999999998</v>
      </c>
      <c r="W184" s="77">
        <v>0.35299999999999998</v>
      </c>
      <c r="X184" s="77">
        <v>0.35299999999999998</v>
      </c>
      <c r="Y184" s="77">
        <v>0.35299999999999998</v>
      </c>
      <c r="Z184" s="77">
        <v>0.35299999999999998</v>
      </c>
      <c r="AA184" s="77">
        <v>0.35299999999999998</v>
      </c>
      <c r="AB184" s="77">
        <v>0.35299999999999998</v>
      </c>
      <c r="AC184" s="77">
        <v>0.35299999999999998</v>
      </c>
      <c r="AD184" s="77">
        <v>0.35299999999999998</v>
      </c>
      <c r="AE184" s="77">
        <v>0.35299999999999998</v>
      </c>
      <c r="AF184" s="77">
        <v>0.35299999999999998</v>
      </c>
      <c r="AG184" s="77"/>
      <c r="AH184" s="77"/>
      <c r="AI184" s="77"/>
      <c r="AJ184" s="77"/>
    </row>
    <row r="185" spans="1:36" ht="13.5" x14ac:dyDescent="0.7">
      <c r="A185" s="77" t="s">
        <v>772</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773</v>
      </c>
      <c r="B186" s="77">
        <v>0.40100000000000002</v>
      </c>
      <c r="C186" s="77">
        <v>0.40400000000000003</v>
      </c>
      <c r="D186" s="77">
        <v>0.40699999999999997</v>
      </c>
      <c r="E186" s="77">
        <v>0.41</v>
      </c>
      <c r="F186" s="77">
        <v>0.41299999999999998</v>
      </c>
      <c r="G186" s="77">
        <v>0.41499999999999998</v>
      </c>
      <c r="H186" s="77">
        <v>0.41799999999999998</v>
      </c>
      <c r="I186" s="77">
        <v>0.42099999999999999</v>
      </c>
      <c r="J186" s="77">
        <v>0.42399999999999999</v>
      </c>
      <c r="K186" s="77">
        <v>0.42699999999999999</v>
      </c>
      <c r="L186" s="77">
        <v>0.43</v>
      </c>
      <c r="M186" s="77">
        <v>0.43099999999999999</v>
      </c>
      <c r="N186" s="77">
        <v>0.43099999999999999</v>
      </c>
      <c r="O186" s="77">
        <v>0.432</v>
      </c>
      <c r="P186" s="77">
        <v>0.433</v>
      </c>
      <c r="Q186" s="77">
        <v>0.434</v>
      </c>
      <c r="R186" s="77">
        <v>0.434</v>
      </c>
      <c r="S186" s="77">
        <v>0.435</v>
      </c>
      <c r="T186" s="77">
        <v>0.436</v>
      </c>
      <c r="U186" s="77">
        <v>0.437</v>
      </c>
      <c r="V186" s="77">
        <v>0.437</v>
      </c>
      <c r="W186" s="77">
        <v>0.438</v>
      </c>
      <c r="X186" s="77">
        <v>0.439</v>
      </c>
      <c r="Y186" s="77">
        <v>0.44</v>
      </c>
      <c r="Z186" s="77">
        <v>0.44</v>
      </c>
      <c r="AA186" s="77">
        <v>0.441</v>
      </c>
      <c r="AB186" s="77">
        <v>0.442</v>
      </c>
      <c r="AC186" s="77">
        <v>0.443</v>
      </c>
      <c r="AD186" s="77">
        <v>0.443</v>
      </c>
      <c r="AE186" s="77">
        <v>0.44400000000000001</v>
      </c>
      <c r="AF186" s="77">
        <v>0.44500000000000001</v>
      </c>
      <c r="AG186" s="77"/>
      <c r="AH186" s="77"/>
      <c r="AI186" s="77"/>
      <c r="AJ186" s="77"/>
    </row>
    <row r="187" spans="1:36" ht="13.5" x14ac:dyDescent="0.7">
      <c r="A187" s="77" t="s">
        <v>774</v>
      </c>
      <c r="B187" s="77">
        <v>0.24199999999999999</v>
      </c>
      <c r="C187" s="77">
        <v>0.24199999999999999</v>
      </c>
      <c r="D187" s="77">
        <v>0.24199999999999999</v>
      </c>
      <c r="E187" s="77">
        <v>0.24199999999999999</v>
      </c>
      <c r="F187" s="77">
        <v>0.24199999999999999</v>
      </c>
      <c r="G187" s="77">
        <v>0.24199999999999999</v>
      </c>
      <c r="H187" s="77">
        <v>0.24199999999999999</v>
      </c>
      <c r="I187" s="77">
        <v>0.24199999999999999</v>
      </c>
      <c r="J187" s="77">
        <v>0.24199999999999999</v>
      </c>
      <c r="K187" s="77">
        <v>0.24199999999999999</v>
      </c>
      <c r="L187" s="77">
        <v>0.24199999999999999</v>
      </c>
      <c r="M187" s="77">
        <v>0.24199999999999999</v>
      </c>
      <c r="N187" s="77">
        <v>0.24199999999999999</v>
      </c>
      <c r="O187" s="77">
        <v>0.24199999999999999</v>
      </c>
      <c r="P187" s="77">
        <v>0.24199999999999999</v>
      </c>
      <c r="Q187" s="77">
        <v>0.24199999999999999</v>
      </c>
      <c r="R187" s="77">
        <v>0.24199999999999999</v>
      </c>
      <c r="S187" s="77">
        <v>0.24199999999999999</v>
      </c>
      <c r="T187" s="77">
        <v>0.24199999999999999</v>
      </c>
      <c r="U187" s="77">
        <v>0.24199999999999999</v>
      </c>
      <c r="V187" s="77">
        <v>0.24199999999999999</v>
      </c>
      <c r="W187" s="77">
        <v>0.24199999999999999</v>
      </c>
      <c r="X187" s="77">
        <v>0.24199999999999999</v>
      </c>
      <c r="Y187" s="77">
        <v>0.24199999999999999</v>
      </c>
      <c r="Z187" s="77">
        <v>0.24199999999999999</v>
      </c>
      <c r="AA187" s="77">
        <v>0.24199999999999999</v>
      </c>
      <c r="AB187" s="77">
        <v>0.24199999999999999</v>
      </c>
      <c r="AC187" s="77">
        <v>0.24199999999999999</v>
      </c>
      <c r="AD187" s="77">
        <v>0.24199999999999999</v>
      </c>
      <c r="AE187" s="77">
        <v>0.24199999999999999</v>
      </c>
      <c r="AF187" s="77">
        <v>0.24199999999999999</v>
      </c>
      <c r="AG187" s="77"/>
      <c r="AH187" s="77"/>
      <c r="AI187" s="77"/>
      <c r="AJ187" s="77"/>
    </row>
    <row r="188" spans="1:36" ht="13.5" x14ac:dyDescent="0.7">
      <c r="A188" s="77" t="s">
        <v>775</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776</v>
      </c>
      <c r="B189" s="77">
        <v>0.24299999999999999</v>
      </c>
      <c r="C189" s="77">
        <v>0.245</v>
      </c>
      <c r="D189" s="77">
        <v>0.247</v>
      </c>
      <c r="E189" s="77">
        <v>0.249</v>
      </c>
      <c r="F189" s="77">
        <v>0.252</v>
      </c>
      <c r="G189" s="77">
        <v>0.254</v>
      </c>
      <c r="H189" s="77">
        <v>0.25600000000000001</v>
      </c>
      <c r="I189" s="77">
        <v>0.25900000000000001</v>
      </c>
      <c r="J189" s="77">
        <v>0.26100000000000001</v>
      </c>
      <c r="K189" s="77">
        <v>0.26300000000000001</v>
      </c>
      <c r="L189" s="77">
        <v>0.26600000000000001</v>
      </c>
      <c r="M189" s="77">
        <v>0.26700000000000002</v>
      </c>
      <c r="N189" s="77">
        <v>0.26800000000000002</v>
      </c>
      <c r="O189" s="77">
        <v>0.26900000000000002</v>
      </c>
      <c r="P189" s="77">
        <v>0.27</v>
      </c>
      <c r="Q189" s="77">
        <v>0.27100000000000002</v>
      </c>
      <c r="R189" s="77">
        <v>0.27200000000000002</v>
      </c>
      <c r="S189" s="77">
        <v>0.27300000000000002</v>
      </c>
      <c r="T189" s="77">
        <v>0.27400000000000002</v>
      </c>
      <c r="U189" s="77">
        <v>0.27500000000000002</v>
      </c>
      <c r="V189" s="77">
        <v>0.27600000000000002</v>
      </c>
      <c r="W189" s="77">
        <v>0.27700000000000002</v>
      </c>
      <c r="X189" s="77">
        <v>0.27800000000000002</v>
      </c>
      <c r="Y189" s="77">
        <v>0.27900000000000003</v>
      </c>
      <c r="Z189" s="77">
        <v>0.28000000000000003</v>
      </c>
      <c r="AA189" s="77">
        <v>0.28100000000000003</v>
      </c>
      <c r="AB189" s="77">
        <v>0.28199999999999997</v>
      </c>
      <c r="AC189" s="77">
        <v>0.28299999999999997</v>
      </c>
      <c r="AD189" s="77">
        <v>0.28399999999999997</v>
      </c>
      <c r="AE189" s="77">
        <v>0.28499999999999998</v>
      </c>
      <c r="AF189" s="77">
        <v>0.28599999999999998</v>
      </c>
      <c r="AG189" s="77"/>
      <c r="AH189" s="77"/>
      <c r="AI189" s="77"/>
      <c r="AJ189" s="77"/>
    </row>
    <row r="190" spans="1:36" ht="13.5" x14ac:dyDescent="0.7">
      <c r="A190" s="77" t="s">
        <v>777</v>
      </c>
      <c r="B190" s="77">
        <v>0.20599999999999999</v>
      </c>
      <c r="C190" s="77">
        <v>0.20599999999999999</v>
      </c>
      <c r="D190" s="77">
        <v>0.20599999999999999</v>
      </c>
      <c r="E190" s="77">
        <v>0.20599999999999999</v>
      </c>
      <c r="F190" s="77">
        <v>0.20599999999999999</v>
      </c>
      <c r="G190" s="77">
        <v>0.20599999999999999</v>
      </c>
      <c r="H190" s="77">
        <v>0.20599999999999999</v>
      </c>
      <c r="I190" s="77">
        <v>0.20599999999999999</v>
      </c>
      <c r="J190" s="77">
        <v>0.20599999999999999</v>
      </c>
      <c r="K190" s="77">
        <v>0.20599999999999999</v>
      </c>
      <c r="L190" s="77">
        <v>0.20599999999999999</v>
      </c>
      <c r="M190" s="77">
        <v>0.20599999999999999</v>
      </c>
      <c r="N190" s="77">
        <v>0.20599999999999999</v>
      </c>
      <c r="O190" s="77">
        <v>0.20599999999999999</v>
      </c>
      <c r="P190" s="77">
        <v>0.20599999999999999</v>
      </c>
      <c r="Q190" s="77">
        <v>0.20599999999999999</v>
      </c>
      <c r="R190" s="77">
        <v>0.20599999999999999</v>
      </c>
      <c r="S190" s="77">
        <v>0.20599999999999999</v>
      </c>
      <c r="T190" s="77">
        <v>0.20599999999999999</v>
      </c>
      <c r="U190" s="77">
        <v>0.20599999999999999</v>
      </c>
      <c r="V190" s="77">
        <v>0.20599999999999999</v>
      </c>
      <c r="W190" s="77">
        <v>0.20599999999999999</v>
      </c>
      <c r="X190" s="77">
        <v>0.20599999999999999</v>
      </c>
      <c r="Y190" s="77">
        <v>0.20599999999999999</v>
      </c>
      <c r="Z190" s="77">
        <v>0.20599999999999999</v>
      </c>
      <c r="AA190" s="77">
        <v>0.20599999999999999</v>
      </c>
      <c r="AB190" s="77">
        <v>0.20599999999999999</v>
      </c>
      <c r="AC190" s="77">
        <v>0.20599999999999999</v>
      </c>
      <c r="AD190" s="77">
        <v>0.20599999999999999</v>
      </c>
      <c r="AE190" s="77">
        <v>0.20599999999999999</v>
      </c>
      <c r="AF190" s="77">
        <v>0.20599999999999999</v>
      </c>
      <c r="AG190" s="77"/>
      <c r="AH190" s="77"/>
      <c r="AI190" s="77"/>
      <c r="AJ190" s="77"/>
    </row>
    <row r="191" spans="1:36" ht="13.5" x14ac:dyDescent="0.7">
      <c r="A191" s="77" t="s">
        <v>778</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779</v>
      </c>
      <c r="B192" s="77">
        <v>0.57599999999999996</v>
      </c>
      <c r="C192" s="77">
        <v>0.57599999999999996</v>
      </c>
      <c r="D192" s="77">
        <v>0.57599999999999996</v>
      </c>
      <c r="E192" s="77">
        <v>0.57599999999999996</v>
      </c>
      <c r="F192" s="77">
        <v>0.57599999999999996</v>
      </c>
      <c r="G192" s="77">
        <v>0.57599999999999996</v>
      </c>
      <c r="H192" s="77">
        <v>0.57599999999999996</v>
      </c>
      <c r="I192" s="77">
        <v>0.57599999999999996</v>
      </c>
      <c r="J192" s="77">
        <v>0.57599999999999996</v>
      </c>
      <c r="K192" s="77">
        <v>0.57599999999999996</v>
      </c>
      <c r="L192" s="77">
        <v>0.57599999999999996</v>
      </c>
      <c r="M192" s="77">
        <v>0.57599999999999996</v>
      </c>
      <c r="N192" s="77">
        <v>0.57599999999999996</v>
      </c>
      <c r="O192" s="77">
        <v>0.57599999999999996</v>
      </c>
      <c r="P192" s="77">
        <v>0.57599999999999996</v>
      </c>
      <c r="Q192" s="77">
        <v>0.57599999999999996</v>
      </c>
      <c r="R192" s="77">
        <v>0.57599999999999996</v>
      </c>
      <c r="S192" s="77">
        <v>0.57599999999999996</v>
      </c>
      <c r="T192" s="77">
        <v>0.57599999999999996</v>
      </c>
      <c r="U192" s="77">
        <v>0.57599999999999996</v>
      </c>
      <c r="V192" s="77">
        <v>0.57599999999999996</v>
      </c>
      <c r="W192" s="77">
        <v>0.57599999999999996</v>
      </c>
      <c r="X192" s="77">
        <v>0.57599999999999996</v>
      </c>
      <c r="Y192" s="77">
        <v>0.57599999999999996</v>
      </c>
      <c r="Z192" s="77">
        <v>0.57599999999999996</v>
      </c>
      <c r="AA192" s="77">
        <v>0.57599999999999996</v>
      </c>
      <c r="AB192" s="77">
        <v>0.57599999999999996</v>
      </c>
      <c r="AC192" s="77">
        <v>0.57599999999999996</v>
      </c>
      <c r="AD192" s="77">
        <v>0.57599999999999996</v>
      </c>
      <c r="AE192" s="77">
        <v>0.57599999999999996</v>
      </c>
      <c r="AF192" s="77">
        <v>0.57599999999999996</v>
      </c>
      <c r="AG192" s="77"/>
      <c r="AH192" s="77"/>
      <c r="AI192" s="77"/>
      <c r="AJ192" s="77"/>
    </row>
    <row r="193" spans="1:36" ht="13.5" x14ac:dyDescent="0.7">
      <c r="A193" s="77" t="s">
        <v>780</v>
      </c>
      <c r="B193" s="77">
        <v>0.625</v>
      </c>
      <c r="C193" s="77">
        <v>0.625</v>
      </c>
      <c r="D193" s="77">
        <v>0.625</v>
      </c>
      <c r="E193" s="77">
        <v>0.625</v>
      </c>
      <c r="F193" s="77">
        <v>0.625</v>
      </c>
      <c r="G193" s="77">
        <v>0.625</v>
      </c>
      <c r="H193" s="77">
        <v>0.625</v>
      </c>
      <c r="I193" s="77">
        <v>0.625</v>
      </c>
      <c r="J193" s="77">
        <v>0.625</v>
      </c>
      <c r="K193" s="77">
        <v>0.625</v>
      </c>
      <c r="L193" s="77">
        <v>0.625</v>
      </c>
      <c r="M193" s="77">
        <v>0.625</v>
      </c>
      <c r="N193" s="77">
        <v>0.625</v>
      </c>
      <c r="O193" s="77">
        <v>0.625</v>
      </c>
      <c r="P193" s="77">
        <v>0.625</v>
      </c>
      <c r="Q193" s="77">
        <v>0.625</v>
      </c>
      <c r="R193" s="77">
        <v>0.625</v>
      </c>
      <c r="S193" s="77">
        <v>0.625</v>
      </c>
      <c r="T193" s="77">
        <v>0.625</v>
      </c>
      <c r="U193" s="77">
        <v>0.625</v>
      </c>
      <c r="V193" s="77">
        <v>0.625</v>
      </c>
      <c r="W193" s="77">
        <v>0.625</v>
      </c>
      <c r="X193" s="77">
        <v>0.625</v>
      </c>
      <c r="Y193" s="77">
        <v>0.625</v>
      </c>
      <c r="Z193" s="77">
        <v>0.625</v>
      </c>
      <c r="AA193" s="77">
        <v>0.625</v>
      </c>
      <c r="AB193" s="77">
        <v>0.625</v>
      </c>
      <c r="AC193" s="77">
        <v>0.625</v>
      </c>
      <c r="AD193" s="77">
        <v>0.625</v>
      </c>
      <c r="AE193" s="77">
        <v>0.625</v>
      </c>
      <c r="AF193" s="77">
        <v>0.625</v>
      </c>
      <c r="AG193" s="77"/>
      <c r="AH193" s="77"/>
      <c r="AI193" s="77"/>
      <c r="AJ193" s="77"/>
    </row>
    <row r="194" spans="1:36" ht="13.5" x14ac:dyDescent="0.7">
      <c r="A194" s="77" t="s">
        <v>781</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782</v>
      </c>
      <c r="B195" s="77">
        <v>0.68799999999999994</v>
      </c>
      <c r="C195" s="77">
        <v>0.68799999999999994</v>
      </c>
      <c r="D195" s="77">
        <v>0.68799999999999994</v>
      </c>
      <c r="E195" s="77">
        <v>0.68799999999999994</v>
      </c>
      <c r="F195" s="77">
        <v>0.68799999999999994</v>
      </c>
      <c r="G195" s="77">
        <v>0.68799999999999994</v>
      </c>
      <c r="H195" s="77">
        <v>0.68799999999999994</v>
      </c>
      <c r="I195" s="77">
        <v>0.68799999999999994</v>
      </c>
      <c r="J195" s="77">
        <v>0.68799999999999994</v>
      </c>
      <c r="K195" s="77">
        <v>0.68799999999999994</v>
      </c>
      <c r="L195" s="77">
        <v>0.68799999999999994</v>
      </c>
      <c r="M195" s="77">
        <v>0.68799999999999994</v>
      </c>
      <c r="N195" s="77">
        <v>0.68799999999999994</v>
      </c>
      <c r="O195" s="77">
        <v>0.68799999999999994</v>
      </c>
      <c r="P195" s="77">
        <v>0.68799999999999994</v>
      </c>
      <c r="Q195" s="77">
        <v>0.68799999999999994</v>
      </c>
      <c r="R195" s="77">
        <v>0.68799999999999994</v>
      </c>
      <c r="S195" s="77">
        <v>0.68799999999999994</v>
      </c>
      <c r="T195" s="77">
        <v>0.68799999999999994</v>
      </c>
      <c r="U195" s="77">
        <v>0.68799999999999994</v>
      </c>
      <c r="V195" s="77">
        <v>0.68799999999999994</v>
      </c>
      <c r="W195" s="77">
        <v>0.68799999999999994</v>
      </c>
      <c r="X195" s="77">
        <v>0.68799999999999994</v>
      </c>
      <c r="Y195" s="77">
        <v>0.68799999999999994</v>
      </c>
      <c r="Z195" s="77">
        <v>0.68799999999999994</v>
      </c>
      <c r="AA195" s="77">
        <v>0.68799999999999994</v>
      </c>
      <c r="AB195" s="77">
        <v>0.68799999999999994</v>
      </c>
      <c r="AC195" s="77">
        <v>0.68799999999999994</v>
      </c>
      <c r="AD195" s="77">
        <v>0.68799999999999994</v>
      </c>
      <c r="AE195" s="77">
        <v>0.68799999999999994</v>
      </c>
      <c r="AF195" s="77">
        <v>0.68799999999999994</v>
      </c>
      <c r="AG195" s="77"/>
      <c r="AH195" s="77"/>
      <c r="AI195" s="77"/>
      <c r="AJ195" s="77"/>
    </row>
    <row r="196" spans="1:36" ht="13.5" x14ac:dyDescent="0.7">
      <c r="A196" s="77" t="s">
        <v>783</v>
      </c>
      <c r="B196" s="77">
        <v>0.69099999999999995</v>
      </c>
      <c r="C196" s="77">
        <v>0.69099999999999995</v>
      </c>
      <c r="D196" s="77">
        <v>0.69099999999999995</v>
      </c>
      <c r="E196" s="77">
        <v>0.69099999999999995</v>
      </c>
      <c r="F196" s="77">
        <v>0.69099999999999995</v>
      </c>
      <c r="G196" s="77">
        <v>0.69099999999999995</v>
      </c>
      <c r="H196" s="77">
        <v>0.69099999999999995</v>
      </c>
      <c r="I196" s="77">
        <v>0.69099999999999995</v>
      </c>
      <c r="J196" s="77">
        <v>0.69099999999999995</v>
      </c>
      <c r="K196" s="77">
        <v>0.69099999999999995</v>
      </c>
      <c r="L196" s="77">
        <v>0.69099999999999995</v>
      </c>
      <c r="M196" s="77">
        <v>0.69099999999999995</v>
      </c>
      <c r="N196" s="77">
        <v>0.69099999999999995</v>
      </c>
      <c r="O196" s="77">
        <v>0.69099999999999995</v>
      </c>
      <c r="P196" s="77">
        <v>0.69099999999999995</v>
      </c>
      <c r="Q196" s="77">
        <v>0.69099999999999995</v>
      </c>
      <c r="R196" s="77">
        <v>0.69099999999999995</v>
      </c>
      <c r="S196" s="77">
        <v>0.69099999999999995</v>
      </c>
      <c r="T196" s="77">
        <v>0.69099999999999995</v>
      </c>
      <c r="U196" s="77">
        <v>0.69099999999999995</v>
      </c>
      <c r="V196" s="77">
        <v>0.69099999999999995</v>
      </c>
      <c r="W196" s="77">
        <v>0.69099999999999995</v>
      </c>
      <c r="X196" s="77">
        <v>0.69099999999999995</v>
      </c>
      <c r="Y196" s="77">
        <v>0.69099999999999995</v>
      </c>
      <c r="Z196" s="77">
        <v>0.69099999999999995</v>
      </c>
      <c r="AA196" s="77">
        <v>0.69099999999999995</v>
      </c>
      <c r="AB196" s="77">
        <v>0.69099999999999995</v>
      </c>
      <c r="AC196" s="77">
        <v>0.69099999999999995</v>
      </c>
      <c r="AD196" s="77">
        <v>0.69099999999999995</v>
      </c>
      <c r="AE196" s="77">
        <v>0.69099999999999995</v>
      </c>
      <c r="AF196" s="77">
        <v>0.69099999999999995</v>
      </c>
      <c r="AG196" s="77"/>
      <c r="AH196" s="77"/>
      <c r="AI196" s="77"/>
      <c r="AJ196" s="77"/>
    </row>
    <row r="197" spans="1:36" ht="13.5" x14ac:dyDescent="0.7">
      <c r="A197" s="77" t="s">
        <v>784</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785</v>
      </c>
      <c r="B198" s="77">
        <v>0.76</v>
      </c>
      <c r="C198" s="77">
        <v>0.76</v>
      </c>
      <c r="D198" s="77">
        <v>0.76</v>
      </c>
      <c r="E198" s="77">
        <v>0.76</v>
      </c>
      <c r="F198" s="77">
        <v>0.76</v>
      </c>
      <c r="G198" s="77">
        <v>0.76</v>
      </c>
      <c r="H198" s="77">
        <v>0.76</v>
      </c>
      <c r="I198" s="77">
        <v>0.76</v>
      </c>
      <c r="J198" s="77">
        <v>0.76</v>
      </c>
      <c r="K198" s="77">
        <v>0.76</v>
      </c>
      <c r="L198" s="77">
        <v>0.76</v>
      </c>
      <c r="M198" s="77">
        <v>0.76</v>
      </c>
      <c r="N198" s="77">
        <v>0.76</v>
      </c>
      <c r="O198" s="77">
        <v>0.76</v>
      </c>
      <c r="P198" s="77">
        <v>0.76</v>
      </c>
      <c r="Q198" s="77">
        <v>0.76</v>
      </c>
      <c r="R198" s="77">
        <v>0.76</v>
      </c>
      <c r="S198" s="77">
        <v>0.76</v>
      </c>
      <c r="T198" s="77">
        <v>0.76</v>
      </c>
      <c r="U198" s="77">
        <v>0.76</v>
      </c>
      <c r="V198" s="77">
        <v>0.76</v>
      </c>
      <c r="W198" s="77">
        <v>0.76</v>
      </c>
      <c r="X198" s="77">
        <v>0.76</v>
      </c>
      <c r="Y198" s="77">
        <v>0.76</v>
      </c>
      <c r="Z198" s="77">
        <v>0.76</v>
      </c>
      <c r="AA198" s="77">
        <v>0.76</v>
      </c>
      <c r="AB198" s="77">
        <v>0.76</v>
      </c>
      <c r="AC198" s="77">
        <v>0.76</v>
      </c>
      <c r="AD198" s="77">
        <v>0.76</v>
      </c>
      <c r="AE198" s="77">
        <v>0.76</v>
      </c>
      <c r="AF198" s="77">
        <v>0.76</v>
      </c>
      <c r="AG198" s="77"/>
      <c r="AH198" s="77"/>
      <c r="AI198" s="77"/>
      <c r="AJ198" s="77"/>
    </row>
    <row r="199" spans="1:36" ht="13.5" x14ac:dyDescent="0.7">
      <c r="A199" s="77" t="s">
        <v>786</v>
      </c>
      <c r="B199" s="77">
        <v>5.6000000000000001E-2</v>
      </c>
      <c r="C199" s="77">
        <v>5.6000000000000001E-2</v>
      </c>
      <c r="D199" s="77">
        <v>5.6000000000000001E-2</v>
      </c>
      <c r="E199" s="77">
        <v>5.6000000000000001E-2</v>
      </c>
      <c r="F199" s="77">
        <v>5.6000000000000001E-2</v>
      </c>
      <c r="G199" s="77">
        <v>5.6000000000000001E-2</v>
      </c>
      <c r="H199" s="77">
        <v>5.6000000000000001E-2</v>
      </c>
      <c r="I199" s="77">
        <v>5.6000000000000001E-2</v>
      </c>
      <c r="J199" s="77">
        <v>5.6000000000000001E-2</v>
      </c>
      <c r="K199" s="77">
        <v>5.6000000000000001E-2</v>
      </c>
      <c r="L199" s="77">
        <v>5.6000000000000001E-2</v>
      </c>
      <c r="M199" s="77">
        <v>5.6000000000000001E-2</v>
      </c>
      <c r="N199" s="77">
        <v>5.6000000000000001E-2</v>
      </c>
      <c r="O199" s="77">
        <v>5.6000000000000001E-2</v>
      </c>
      <c r="P199" s="77">
        <v>5.6000000000000001E-2</v>
      </c>
      <c r="Q199" s="77">
        <v>5.6000000000000001E-2</v>
      </c>
      <c r="R199" s="77">
        <v>5.6000000000000001E-2</v>
      </c>
      <c r="S199" s="77">
        <v>5.6000000000000001E-2</v>
      </c>
      <c r="T199" s="77">
        <v>5.6000000000000001E-2</v>
      </c>
      <c r="U199" s="77">
        <v>5.6000000000000001E-2</v>
      </c>
      <c r="V199" s="77">
        <v>5.6000000000000001E-2</v>
      </c>
      <c r="W199" s="77">
        <v>5.6000000000000001E-2</v>
      </c>
      <c r="X199" s="77">
        <v>5.6000000000000001E-2</v>
      </c>
      <c r="Y199" s="77">
        <v>5.6000000000000001E-2</v>
      </c>
      <c r="Z199" s="77">
        <v>5.6000000000000001E-2</v>
      </c>
      <c r="AA199" s="77">
        <v>5.6000000000000001E-2</v>
      </c>
      <c r="AB199" s="77">
        <v>5.6000000000000001E-2</v>
      </c>
      <c r="AC199" s="77">
        <v>5.6000000000000001E-2</v>
      </c>
      <c r="AD199" s="77">
        <v>5.6000000000000001E-2</v>
      </c>
      <c r="AE199" s="77">
        <v>5.6000000000000001E-2</v>
      </c>
      <c r="AF199" s="77">
        <v>5.6000000000000001E-2</v>
      </c>
      <c r="AG199" s="77"/>
      <c r="AH199" s="77"/>
      <c r="AI199" s="77"/>
      <c r="AJ199" s="77"/>
    </row>
    <row r="200" spans="1:36" ht="13.5" x14ac:dyDescent="0.7">
      <c r="A200" s="77" t="s">
        <v>787</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788</v>
      </c>
      <c r="B201" s="77">
        <v>6.2E-2</v>
      </c>
      <c r="C201" s="77">
        <v>6.2E-2</v>
      </c>
      <c r="D201" s="77">
        <v>6.2E-2</v>
      </c>
      <c r="E201" s="77">
        <v>6.2E-2</v>
      </c>
      <c r="F201" s="77">
        <v>6.2E-2</v>
      </c>
      <c r="G201" s="77">
        <v>6.2E-2</v>
      </c>
      <c r="H201" s="77">
        <v>6.2E-2</v>
      </c>
      <c r="I201" s="77">
        <v>6.2E-2</v>
      </c>
      <c r="J201" s="77">
        <v>6.2E-2</v>
      </c>
      <c r="K201" s="77">
        <v>6.2E-2</v>
      </c>
      <c r="L201" s="77">
        <v>6.2E-2</v>
      </c>
      <c r="M201" s="77">
        <v>6.2E-2</v>
      </c>
      <c r="N201" s="77">
        <v>6.2E-2</v>
      </c>
      <c r="O201" s="77">
        <v>6.2E-2</v>
      </c>
      <c r="P201" s="77">
        <v>6.2E-2</v>
      </c>
      <c r="Q201" s="77">
        <v>6.2E-2</v>
      </c>
      <c r="R201" s="77">
        <v>6.2E-2</v>
      </c>
      <c r="S201" s="77">
        <v>6.2E-2</v>
      </c>
      <c r="T201" s="77">
        <v>6.2E-2</v>
      </c>
      <c r="U201" s="77">
        <v>6.2E-2</v>
      </c>
      <c r="V201" s="77">
        <v>6.2E-2</v>
      </c>
      <c r="W201" s="77">
        <v>6.2E-2</v>
      </c>
      <c r="X201" s="77">
        <v>6.2E-2</v>
      </c>
      <c r="Y201" s="77">
        <v>6.2E-2</v>
      </c>
      <c r="Z201" s="77">
        <v>6.2E-2</v>
      </c>
      <c r="AA201" s="77">
        <v>6.2E-2</v>
      </c>
      <c r="AB201" s="77">
        <v>6.2E-2</v>
      </c>
      <c r="AC201" s="77">
        <v>6.2E-2</v>
      </c>
      <c r="AD201" s="77">
        <v>6.2E-2</v>
      </c>
      <c r="AE201" s="77">
        <v>6.2E-2</v>
      </c>
      <c r="AF201" s="77">
        <v>6.2E-2</v>
      </c>
      <c r="AG201" s="77"/>
      <c r="AH201" s="77"/>
      <c r="AI201" s="77"/>
      <c r="AJ201" s="77"/>
    </row>
    <row r="202" spans="1:36" ht="13.5" x14ac:dyDescent="0.7">
      <c r="A202" s="77" t="s">
        <v>789</v>
      </c>
      <c r="B202" s="77">
        <v>0.13300000000000001</v>
      </c>
      <c r="C202" s="77">
        <v>0.13300000000000001</v>
      </c>
      <c r="D202" s="77">
        <v>0.13300000000000001</v>
      </c>
      <c r="E202" s="77">
        <v>0.13300000000000001</v>
      </c>
      <c r="F202" s="77">
        <v>0.13300000000000001</v>
      </c>
      <c r="G202" s="77">
        <v>0.13300000000000001</v>
      </c>
      <c r="H202" s="77">
        <v>0.13300000000000001</v>
      </c>
      <c r="I202" s="77">
        <v>0.13300000000000001</v>
      </c>
      <c r="J202" s="77">
        <v>0.13300000000000001</v>
      </c>
      <c r="K202" s="77">
        <v>0.13300000000000001</v>
      </c>
      <c r="L202" s="77">
        <v>0.13300000000000001</v>
      </c>
      <c r="M202" s="77">
        <v>0.13300000000000001</v>
      </c>
      <c r="N202" s="77">
        <v>0.13300000000000001</v>
      </c>
      <c r="O202" s="77">
        <v>0.13300000000000001</v>
      </c>
      <c r="P202" s="77">
        <v>0.13300000000000001</v>
      </c>
      <c r="Q202" s="77">
        <v>0.13300000000000001</v>
      </c>
      <c r="R202" s="77">
        <v>0.13300000000000001</v>
      </c>
      <c r="S202" s="77">
        <v>0.13300000000000001</v>
      </c>
      <c r="T202" s="77">
        <v>0.13300000000000001</v>
      </c>
      <c r="U202" s="77">
        <v>0.13300000000000001</v>
      </c>
      <c r="V202" s="77">
        <v>0.13300000000000001</v>
      </c>
      <c r="W202" s="77">
        <v>0.13300000000000001</v>
      </c>
      <c r="X202" s="77">
        <v>0.13300000000000001</v>
      </c>
      <c r="Y202" s="77">
        <v>0.13300000000000001</v>
      </c>
      <c r="Z202" s="77">
        <v>0.13300000000000001</v>
      </c>
      <c r="AA202" s="77">
        <v>0.13300000000000001</v>
      </c>
      <c r="AB202" s="77">
        <v>0.13300000000000001</v>
      </c>
      <c r="AC202" s="77">
        <v>0.13300000000000001</v>
      </c>
      <c r="AD202" s="77">
        <v>0.13300000000000001</v>
      </c>
      <c r="AE202" s="77">
        <v>0.13300000000000001</v>
      </c>
      <c r="AF202" s="77">
        <v>0.13300000000000001</v>
      </c>
      <c r="AG202" s="77"/>
      <c r="AH202" s="77"/>
      <c r="AI202" s="77"/>
      <c r="AJ202" s="77"/>
    </row>
    <row r="203" spans="1:36" ht="13.5" x14ac:dyDescent="0.7">
      <c r="A203" s="77" t="s">
        <v>790</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791</v>
      </c>
      <c r="B204" s="77">
        <v>0.14599999999999999</v>
      </c>
      <c r="C204" s="77">
        <v>0.14599999999999999</v>
      </c>
      <c r="D204" s="77">
        <v>0.14599999999999999</v>
      </c>
      <c r="E204" s="77">
        <v>0.14599999999999999</v>
      </c>
      <c r="F204" s="77">
        <v>0.14599999999999999</v>
      </c>
      <c r="G204" s="77">
        <v>0.14599999999999999</v>
      </c>
      <c r="H204" s="77">
        <v>0.14599999999999999</v>
      </c>
      <c r="I204" s="77">
        <v>0.14599999999999999</v>
      </c>
      <c r="J204" s="77">
        <v>0.14599999999999999</v>
      </c>
      <c r="K204" s="77">
        <v>0.14599999999999999</v>
      </c>
      <c r="L204" s="77">
        <v>0.14599999999999999</v>
      </c>
      <c r="M204" s="77">
        <v>0.14599999999999999</v>
      </c>
      <c r="N204" s="77">
        <v>0.14599999999999999</v>
      </c>
      <c r="O204" s="77">
        <v>0.14599999999999999</v>
      </c>
      <c r="P204" s="77">
        <v>0.14599999999999999</v>
      </c>
      <c r="Q204" s="77">
        <v>0.14599999999999999</v>
      </c>
      <c r="R204" s="77">
        <v>0.14599999999999999</v>
      </c>
      <c r="S204" s="77">
        <v>0.14599999999999999</v>
      </c>
      <c r="T204" s="77">
        <v>0.14599999999999999</v>
      </c>
      <c r="U204" s="77">
        <v>0.14599999999999999</v>
      </c>
      <c r="V204" s="77">
        <v>0.14599999999999999</v>
      </c>
      <c r="W204" s="77">
        <v>0.14599999999999999</v>
      </c>
      <c r="X204" s="77">
        <v>0.14599999999999999</v>
      </c>
      <c r="Y204" s="77">
        <v>0.14599999999999999</v>
      </c>
      <c r="Z204" s="77">
        <v>0.14599999999999999</v>
      </c>
      <c r="AA204" s="77">
        <v>0.14599999999999999</v>
      </c>
      <c r="AB204" s="77">
        <v>0.14599999999999999</v>
      </c>
      <c r="AC204" s="77">
        <v>0.14599999999999999</v>
      </c>
      <c r="AD204" s="77">
        <v>0.14599999999999999</v>
      </c>
      <c r="AE204" s="77">
        <v>0.14599999999999999</v>
      </c>
      <c r="AF204" s="77">
        <v>0.14599999999999999</v>
      </c>
      <c r="AG204" s="77"/>
      <c r="AH204" s="77"/>
      <c r="AI204" s="77"/>
      <c r="AJ204" s="77"/>
    </row>
    <row r="205" spans="1:36" ht="13.5" x14ac:dyDescent="0.7">
      <c r="A205" s="77" t="s">
        <v>792</v>
      </c>
      <c r="B205" s="77">
        <v>0.75800000000000001</v>
      </c>
      <c r="C205" s="77">
        <v>0.75800000000000001</v>
      </c>
      <c r="D205" s="77">
        <v>0.75800000000000001</v>
      </c>
      <c r="E205" s="77">
        <v>0.75800000000000001</v>
      </c>
      <c r="F205" s="77">
        <v>0.75800000000000001</v>
      </c>
      <c r="G205" s="77">
        <v>0.75800000000000001</v>
      </c>
      <c r="H205" s="77">
        <v>0.75800000000000001</v>
      </c>
      <c r="I205" s="77">
        <v>0.75800000000000001</v>
      </c>
      <c r="J205" s="77">
        <v>0.75800000000000001</v>
      </c>
      <c r="K205" s="77">
        <v>0.75800000000000001</v>
      </c>
      <c r="L205" s="77">
        <v>0.75800000000000001</v>
      </c>
      <c r="M205" s="77">
        <v>0.75800000000000001</v>
      </c>
      <c r="N205" s="77">
        <v>0.75800000000000001</v>
      </c>
      <c r="O205" s="77">
        <v>0.75800000000000001</v>
      </c>
      <c r="P205" s="77">
        <v>0.75800000000000001</v>
      </c>
      <c r="Q205" s="77">
        <v>0.75800000000000001</v>
      </c>
      <c r="R205" s="77">
        <v>0.75800000000000001</v>
      </c>
      <c r="S205" s="77">
        <v>0.75800000000000001</v>
      </c>
      <c r="T205" s="77">
        <v>0.75800000000000001</v>
      </c>
      <c r="U205" s="77">
        <v>0.75800000000000001</v>
      </c>
      <c r="V205" s="77">
        <v>0.75800000000000001</v>
      </c>
      <c r="W205" s="77">
        <v>0.75800000000000001</v>
      </c>
      <c r="X205" s="77">
        <v>0.75800000000000001</v>
      </c>
      <c r="Y205" s="77">
        <v>0.75800000000000001</v>
      </c>
      <c r="Z205" s="77">
        <v>0.75800000000000001</v>
      </c>
      <c r="AA205" s="77">
        <v>0.75800000000000001</v>
      </c>
      <c r="AB205" s="77">
        <v>0.75800000000000001</v>
      </c>
      <c r="AC205" s="77">
        <v>0.75800000000000001</v>
      </c>
      <c r="AD205" s="77">
        <v>0.75800000000000001</v>
      </c>
      <c r="AE205" s="77">
        <v>0.75800000000000001</v>
      </c>
      <c r="AF205" s="77">
        <v>0.75800000000000001</v>
      </c>
      <c r="AG205" s="77"/>
      <c r="AH205" s="77"/>
      <c r="AI205" s="77"/>
      <c r="AJ205" s="77"/>
    </row>
    <row r="206" spans="1:36" ht="13.5" x14ac:dyDescent="0.7">
      <c r="A206" s="77" t="s">
        <v>793</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794</v>
      </c>
      <c r="B207" s="77">
        <v>0.83399999999999996</v>
      </c>
      <c r="C207" s="77">
        <v>0.83399999999999996</v>
      </c>
      <c r="D207" s="77">
        <v>0.83399999999999996</v>
      </c>
      <c r="E207" s="77">
        <v>0.83399999999999996</v>
      </c>
      <c r="F207" s="77">
        <v>0.83399999999999996</v>
      </c>
      <c r="G207" s="77">
        <v>0.83399999999999996</v>
      </c>
      <c r="H207" s="77">
        <v>0.83399999999999996</v>
      </c>
      <c r="I207" s="77">
        <v>0.83399999999999996</v>
      </c>
      <c r="J207" s="77">
        <v>0.83399999999999996</v>
      </c>
      <c r="K207" s="77">
        <v>0.83399999999999996</v>
      </c>
      <c r="L207" s="77">
        <v>0.83399999999999996</v>
      </c>
      <c r="M207" s="77">
        <v>0.83399999999999996</v>
      </c>
      <c r="N207" s="77">
        <v>0.83399999999999996</v>
      </c>
      <c r="O207" s="77">
        <v>0.83399999999999996</v>
      </c>
      <c r="P207" s="77">
        <v>0.83399999999999996</v>
      </c>
      <c r="Q207" s="77">
        <v>0.83399999999999996</v>
      </c>
      <c r="R207" s="77">
        <v>0.83399999999999996</v>
      </c>
      <c r="S207" s="77">
        <v>0.83399999999999996</v>
      </c>
      <c r="T207" s="77">
        <v>0.83399999999999996</v>
      </c>
      <c r="U207" s="77">
        <v>0.83399999999999996</v>
      </c>
      <c r="V207" s="77">
        <v>0.83399999999999996</v>
      </c>
      <c r="W207" s="77">
        <v>0.83399999999999996</v>
      </c>
      <c r="X207" s="77">
        <v>0.83399999999999996</v>
      </c>
      <c r="Y207" s="77">
        <v>0.83399999999999996</v>
      </c>
      <c r="Z207" s="77">
        <v>0.83399999999999996</v>
      </c>
      <c r="AA207" s="77">
        <v>0.83399999999999996</v>
      </c>
      <c r="AB207" s="77">
        <v>0.83399999999999996</v>
      </c>
      <c r="AC207" s="77">
        <v>0.83399999999999996</v>
      </c>
      <c r="AD207" s="77">
        <v>0.83399999999999996</v>
      </c>
      <c r="AE207" s="77">
        <v>0.83399999999999996</v>
      </c>
      <c r="AF207" s="77">
        <v>0.83399999999999996</v>
      </c>
      <c r="AG207" s="77"/>
      <c r="AH207" s="77"/>
      <c r="AI207" s="77"/>
      <c r="AJ207" s="77"/>
    </row>
    <row r="208" spans="1:36" ht="13.5" x14ac:dyDescent="0.7">
      <c r="A208" s="77" t="s">
        <v>795</v>
      </c>
      <c r="B208" s="77">
        <v>0.49199999999999999</v>
      </c>
      <c r="C208" s="77">
        <v>0.49199999999999999</v>
      </c>
      <c r="D208" s="77">
        <v>0.49199999999999999</v>
      </c>
      <c r="E208" s="77">
        <v>0.49199999999999999</v>
      </c>
      <c r="F208" s="77">
        <v>0.49199999999999999</v>
      </c>
      <c r="G208" s="77">
        <v>0.49199999999999999</v>
      </c>
      <c r="H208" s="77">
        <v>0.49199999999999999</v>
      </c>
      <c r="I208" s="77">
        <v>0.49199999999999999</v>
      </c>
      <c r="J208" s="77">
        <v>0.49199999999999999</v>
      </c>
      <c r="K208" s="77">
        <v>0.49199999999999999</v>
      </c>
      <c r="L208" s="77">
        <v>0.49199999999999999</v>
      </c>
      <c r="M208" s="77">
        <v>0.49199999999999999</v>
      </c>
      <c r="N208" s="77">
        <v>0.49199999999999999</v>
      </c>
      <c r="O208" s="77">
        <v>0.49199999999999999</v>
      </c>
      <c r="P208" s="77">
        <v>0.49199999999999999</v>
      </c>
      <c r="Q208" s="77">
        <v>0.49199999999999999</v>
      </c>
      <c r="R208" s="77">
        <v>0.49199999999999999</v>
      </c>
      <c r="S208" s="77">
        <v>0.49199999999999999</v>
      </c>
      <c r="T208" s="77">
        <v>0.49199999999999999</v>
      </c>
      <c r="U208" s="77">
        <v>0.49199999999999999</v>
      </c>
      <c r="V208" s="77">
        <v>0.49199999999999999</v>
      </c>
      <c r="W208" s="77">
        <v>0.49199999999999999</v>
      </c>
      <c r="X208" s="77">
        <v>0.49199999999999999</v>
      </c>
      <c r="Y208" s="77">
        <v>0.49199999999999999</v>
      </c>
      <c r="Z208" s="77">
        <v>0.49199999999999999</v>
      </c>
      <c r="AA208" s="77">
        <v>0.49199999999999999</v>
      </c>
      <c r="AB208" s="77">
        <v>0.49199999999999999</v>
      </c>
      <c r="AC208" s="77">
        <v>0.49199999999999999</v>
      </c>
      <c r="AD208" s="77">
        <v>0.49199999999999999</v>
      </c>
      <c r="AE208" s="77">
        <v>0.49199999999999999</v>
      </c>
      <c r="AF208" s="77">
        <v>0.49199999999999999</v>
      </c>
      <c r="AG208" s="77"/>
      <c r="AH208" s="77"/>
      <c r="AI208" s="77"/>
      <c r="AJ208" s="77"/>
    </row>
    <row r="209" spans="1:36" ht="13.5" x14ac:dyDescent="0.7">
      <c r="A209" s="77" t="s">
        <v>796</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797</v>
      </c>
      <c r="B210" s="77">
        <v>0.49199999999999999</v>
      </c>
      <c r="C210" s="77">
        <v>0.498</v>
      </c>
      <c r="D210" s="77">
        <v>0.503</v>
      </c>
      <c r="E210" s="77">
        <v>0.50800000000000001</v>
      </c>
      <c r="F210" s="77">
        <v>0.51200000000000001</v>
      </c>
      <c r="G210" s="77">
        <v>0.51700000000000002</v>
      </c>
      <c r="H210" s="77">
        <v>0.52100000000000002</v>
      </c>
      <c r="I210" s="77">
        <v>0.52500000000000002</v>
      </c>
      <c r="J210" s="77">
        <v>0.52900000000000003</v>
      </c>
      <c r="K210" s="77">
        <v>0.53300000000000003</v>
      </c>
      <c r="L210" s="77">
        <v>0.53700000000000003</v>
      </c>
      <c r="M210" s="77">
        <v>0.53800000000000003</v>
      </c>
      <c r="N210" s="77">
        <v>0.54</v>
      </c>
      <c r="O210" s="77">
        <v>0.54200000000000004</v>
      </c>
      <c r="P210" s="77">
        <v>0.54300000000000004</v>
      </c>
      <c r="Q210" s="77">
        <v>0.54500000000000004</v>
      </c>
      <c r="R210" s="77">
        <v>0.54600000000000004</v>
      </c>
      <c r="S210" s="77">
        <v>0.54800000000000004</v>
      </c>
      <c r="T210" s="77">
        <v>0.54900000000000004</v>
      </c>
      <c r="U210" s="77">
        <v>0.55100000000000005</v>
      </c>
      <c r="V210" s="77">
        <v>0.55200000000000005</v>
      </c>
      <c r="W210" s="77">
        <v>0.55400000000000005</v>
      </c>
      <c r="X210" s="77">
        <v>0.55500000000000005</v>
      </c>
      <c r="Y210" s="77">
        <v>0.55700000000000005</v>
      </c>
      <c r="Z210" s="77">
        <v>0.55800000000000005</v>
      </c>
      <c r="AA210" s="77">
        <v>0.55900000000000005</v>
      </c>
      <c r="AB210" s="77">
        <v>0.56100000000000005</v>
      </c>
      <c r="AC210" s="77">
        <v>0.56200000000000006</v>
      </c>
      <c r="AD210" s="77">
        <v>0.56299999999999994</v>
      </c>
      <c r="AE210" s="77">
        <v>0.56499999999999995</v>
      </c>
      <c r="AF210" s="77">
        <v>0.56599999999999995</v>
      </c>
      <c r="AG210" s="77"/>
      <c r="AH210" s="77"/>
      <c r="AI210" s="77"/>
      <c r="AJ210" s="77"/>
    </row>
    <row r="211" spans="1:36" ht="13.5" x14ac:dyDescent="0.7">
      <c r="A211" s="77" t="s">
        <v>798</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799</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800</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801</v>
      </c>
      <c r="B214" s="77">
        <v>5.6000000000000001E-2</v>
      </c>
      <c r="C214" s="77">
        <v>5.6000000000000001E-2</v>
      </c>
      <c r="D214" s="77">
        <v>5.6000000000000001E-2</v>
      </c>
      <c r="E214" s="77">
        <v>5.6000000000000001E-2</v>
      </c>
      <c r="F214" s="77">
        <v>5.6000000000000001E-2</v>
      </c>
      <c r="G214" s="77">
        <v>5.6000000000000001E-2</v>
      </c>
      <c r="H214" s="77">
        <v>5.6000000000000001E-2</v>
      </c>
      <c r="I214" s="77">
        <v>5.6000000000000001E-2</v>
      </c>
      <c r="J214" s="77">
        <v>5.6000000000000001E-2</v>
      </c>
      <c r="K214" s="77">
        <v>5.6000000000000001E-2</v>
      </c>
      <c r="L214" s="77">
        <v>5.6000000000000001E-2</v>
      </c>
      <c r="M214" s="77">
        <v>5.6000000000000001E-2</v>
      </c>
      <c r="N214" s="77">
        <v>5.6000000000000001E-2</v>
      </c>
      <c r="O214" s="77">
        <v>5.6000000000000001E-2</v>
      </c>
      <c r="P214" s="77">
        <v>5.6000000000000001E-2</v>
      </c>
      <c r="Q214" s="77">
        <v>5.6000000000000001E-2</v>
      </c>
      <c r="R214" s="77">
        <v>5.6000000000000001E-2</v>
      </c>
      <c r="S214" s="77">
        <v>5.6000000000000001E-2</v>
      </c>
      <c r="T214" s="77">
        <v>5.6000000000000001E-2</v>
      </c>
      <c r="U214" s="77">
        <v>5.6000000000000001E-2</v>
      </c>
      <c r="V214" s="77">
        <v>5.6000000000000001E-2</v>
      </c>
      <c r="W214" s="77">
        <v>5.6000000000000001E-2</v>
      </c>
      <c r="X214" s="77">
        <v>5.6000000000000001E-2</v>
      </c>
      <c r="Y214" s="77">
        <v>5.6000000000000001E-2</v>
      </c>
      <c r="Z214" s="77">
        <v>5.6000000000000001E-2</v>
      </c>
      <c r="AA214" s="77">
        <v>5.6000000000000001E-2</v>
      </c>
      <c r="AB214" s="77">
        <v>5.6000000000000001E-2</v>
      </c>
      <c r="AC214" s="77">
        <v>5.6000000000000001E-2</v>
      </c>
      <c r="AD214" s="77">
        <v>5.6000000000000001E-2</v>
      </c>
      <c r="AE214" s="77">
        <v>5.6000000000000001E-2</v>
      </c>
      <c r="AF214" s="77">
        <v>5.6000000000000001E-2</v>
      </c>
      <c r="AG214" s="77"/>
      <c r="AH214" s="77"/>
      <c r="AI214" s="77"/>
      <c r="AJ214" s="77"/>
    </row>
    <row r="215" spans="1:36" ht="13.5" x14ac:dyDescent="0.7">
      <c r="A215" s="77" t="s">
        <v>802</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803</v>
      </c>
      <c r="B216" s="77">
        <v>6.2E-2</v>
      </c>
      <c r="C216" s="77">
        <v>6.2E-2</v>
      </c>
      <c r="D216" s="77">
        <v>6.2E-2</v>
      </c>
      <c r="E216" s="77">
        <v>6.2E-2</v>
      </c>
      <c r="F216" s="77">
        <v>6.2E-2</v>
      </c>
      <c r="G216" s="77">
        <v>6.2E-2</v>
      </c>
      <c r="H216" s="77">
        <v>6.2E-2</v>
      </c>
      <c r="I216" s="77">
        <v>6.2E-2</v>
      </c>
      <c r="J216" s="77">
        <v>6.2E-2</v>
      </c>
      <c r="K216" s="77">
        <v>6.2E-2</v>
      </c>
      <c r="L216" s="77">
        <v>6.2E-2</v>
      </c>
      <c r="M216" s="77">
        <v>6.2E-2</v>
      </c>
      <c r="N216" s="77">
        <v>6.2E-2</v>
      </c>
      <c r="O216" s="77">
        <v>6.2E-2</v>
      </c>
      <c r="P216" s="77">
        <v>6.2E-2</v>
      </c>
      <c r="Q216" s="77">
        <v>6.2E-2</v>
      </c>
      <c r="R216" s="77">
        <v>6.2E-2</v>
      </c>
      <c r="S216" s="77">
        <v>6.2E-2</v>
      </c>
      <c r="T216" s="77">
        <v>6.2E-2</v>
      </c>
      <c r="U216" s="77">
        <v>6.2E-2</v>
      </c>
      <c r="V216" s="77">
        <v>6.2E-2</v>
      </c>
      <c r="W216" s="77">
        <v>6.2E-2</v>
      </c>
      <c r="X216" s="77">
        <v>6.2E-2</v>
      </c>
      <c r="Y216" s="77">
        <v>6.2E-2</v>
      </c>
      <c r="Z216" s="77">
        <v>6.2E-2</v>
      </c>
      <c r="AA216" s="77">
        <v>6.2E-2</v>
      </c>
      <c r="AB216" s="77">
        <v>6.2E-2</v>
      </c>
      <c r="AC216" s="77">
        <v>6.2E-2</v>
      </c>
      <c r="AD216" s="77">
        <v>6.2E-2</v>
      </c>
      <c r="AE216" s="77">
        <v>6.2E-2</v>
      </c>
      <c r="AF216" s="77">
        <v>6.2E-2</v>
      </c>
      <c r="AG216" s="77"/>
      <c r="AH216" s="77"/>
      <c r="AI216" s="77"/>
      <c r="AJ216" s="77"/>
    </row>
    <row r="217" spans="1:36" ht="13.5" x14ac:dyDescent="0.7">
      <c r="A217" s="77" t="s">
        <v>804</v>
      </c>
      <c r="B217" s="77">
        <v>0.64600000000000002</v>
      </c>
      <c r="C217" s="77">
        <v>0.64600000000000002</v>
      </c>
      <c r="D217" s="77">
        <v>0.64600000000000002</v>
      </c>
      <c r="E217" s="77">
        <v>0.64600000000000002</v>
      </c>
      <c r="F217" s="77">
        <v>0.64600000000000002</v>
      </c>
      <c r="G217" s="77">
        <v>0.64600000000000002</v>
      </c>
      <c r="H217" s="77">
        <v>0.64600000000000002</v>
      </c>
      <c r="I217" s="77">
        <v>0.64600000000000002</v>
      </c>
      <c r="J217" s="77">
        <v>0.64600000000000002</v>
      </c>
      <c r="K217" s="77">
        <v>0.64600000000000002</v>
      </c>
      <c r="L217" s="77">
        <v>0.64600000000000002</v>
      </c>
      <c r="M217" s="77">
        <v>0.64600000000000002</v>
      </c>
      <c r="N217" s="77">
        <v>0.64600000000000002</v>
      </c>
      <c r="O217" s="77">
        <v>0.64600000000000002</v>
      </c>
      <c r="P217" s="77">
        <v>0.64600000000000002</v>
      </c>
      <c r="Q217" s="77">
        <v>0.64600000000000002</v>
      </c>
      <c r="R217" s="77">
        <v>0.64600000000000002</v>
      </c>
      <c r="S217" s="77">
        <v>0.64600000000000002</v>
      </c>
      <c r="T217" s="77">
        <v>0.64600000000000002</v>
      </c>
      <c r="U217" s="77">
        <v>0.64600000000000002</v>
      </c>
      <c r="V217" s="77">
        <v>0.64600000000000002</v>
      </c>
      <c r="W217" s="77">
        <v>0.64600000000000002</v>
      </c>
      <c r="X217" s="77">
        <v>0.64600000000000002</v>
      </c>
      <c r="Y217" s="77">
        <v>0.64600000000000002</v>
      </c>
      <c r="Z217" s="77">
        <v>0.64600000000000002</v>
      </c>
      <c r="AA217" s="77">
        <v>0.64600000000000002</v>
      </c>
      <c r="AB217" s="77">
        <v>0.64600000000000002</v>
      </c>
      <c r="AC217" s="77">
        <v>0.64600000000000002</v>
      </c>
      <c r="AD217" s="77">
        <v>0.64600000000000002</v>
      </c>
      <c r="AE217" s="77">
        <v>0.64600000000000002</v>
      </c>
      <c r="AF217" s="77">
        <v>0.64600000000000002</v>
      </c>
      <c r="AG217" s="77"/>
      <c r="AH217" s="77"/>
      <c r="AI217" s="77"/>
      <c r="AJ217" s="77"/>
    </row>
    <row r="218" spans="1:36" ht="13.5" x14ac:dyDescent="0.7">
      <c r="A218" s="77" t="s">
        <v>805</v>
      </c>
      <c r="B218" s="77">
        <v>0</v>
      </c>
      <c r="C218" s="77">
        <v>0</v>
      </c>
      <c r="D218" s="77">
        <v>0</v>
      </c>
      <c r="E218" s="77">
        <v>0</v>
      </c>
      <c r="F218" s="77">
        <v>0</v>
      </c>
      <c r="G218" s="77">
        <v>0</v>
      </c>
      <c r="H218" s="77">
        <v>0</v>
      </c>
      <c r="I218" s="77">
        <v>0</v>
      </c>
      <c r="J218" s="77">
        <v>0</v>
      </c>
      <c r="K218" s="77">
        <v>0</v>
      </c>
      <c r="L218" s="77">
        <v>0</v>
      </c>
      <c r="M218" s="77">
        <v>0</v>
      </c>
      <c r="N218" s="77">
        <v>0</v>
      </c>
      <c r="O218" s="77">
        <v>0</v>
      </c>
      <c r="P218" s="77">
        <v>0</v>
      </c>
      <c r="Q218" s="77">
        <v>0</v>
      </c>
      <c r="R218" s="77">
        <v>0</v>
      </c>
      <c r="S218" s="77">
        <v>0</v>
      </c>
      <c r="T218" s="77">
        <v>0</v>
      </c>
      <c r="U218" s="77">
        <v>0</v>
      </c>
      <c r="V218" s="77">
        <v>0</v>
      </c>
      <c r="W218" s="77">
        <v>0</v>
      </c>
      <c r="X218" s="77">
        <v>0</v>
      </c>
      <c r="Y218" s="77">
        <v>0</v>
      </c>
      <c r="Z218" s="77">
        <v>0</v>
      </c>
      <c r="AA218" s="77">
        <v>0</v>
      </c>
      <c r="AB218" s="77">
        <v>0</v>
      </c>
      <c r="AC218" s="77">
        <v>0</v>
      </c>
      <c r="AD218" s="77">
        <v>0</v>
      </c>
      <c r="AE218" s="77">
        <v>0</v>
      </c>
      <c r="AF218" s="77">
        <v>0</v>
      </c>
      <c r="AG218" s="77"/>
      <c r="AH218" s="77"/>
      <c r="AI218" s="77"/>
      <c r="AJ218" s="77"/>
    </row>
    <row r="219" spans="1:36" ht="13.5" x14ac:dyDescent="0.7">
      <c r="A219" s="77" t="s">
        <v>806</v>
      </c>
      <c r="B219" s="77">
        <v>0.71099999999999997</v>
      </c>
      <c r="C219" s="77">
        <v>0.71099999999999997</v>
      </c>
      <c r="D219" s="77">
        <v>0.71099999999999997</v>
      </c>
      <c r="E219" s="77">
        <v>0.71099999999999997</v>
      </c>
      <c r="F219" s="77">
        <v>0.71099999999999997</v>
      </c>
      <c r="G219" s="77">
        <v>0.71099999999999997</v>
      </c>
      <c r="H219" s="77">
        <v>0.71099999999999997</v>
      </c>
      <c r="I219" s="77">
        <v>0.71099999999999997</v>
      </c>
      <c r="J219" s="77">
        <v>0.71099999999999997</v>
      </c>
      <c r="K219" s="77">
        <v>0.71099999999999997</v>
      </c>
      <c r="L219" s="77">
        <v>0.71099999999999997</v>
      </c>
      <c r="M219" s="77">
        <v>0.71099999999999997</v>
      </c>
      <c r="N219" s="77">
        <v>0.71099999999999997</v>
      </c>
      <c r="O219" s="77">
        <v>0.71099999999999997</v>
      </c>
      <c r="P219" s="77">
        <v>0.71099999999999997</v>
      </c>
      <c r="Q219" s="77">
        <v>0.71099999999999997</v>
      </c>
      <c r="R219" s="77">
        <v>0.71099999999999997</v>
      </c>
      <c r="S219" s="77">
        <v>0.71099999999999997</v>
      </c>
      <c r="T219" s="77">
        <v>0.71099999999999997</v>
      </c>
      <c r="U219" s="77">
        <v>0.71099999999999997</v>
      </c>
      <c r="V219" s="77">
        <v>0.71099999999999997</v>
      </c>
      <c r="W219" s="77">
        <v>0.71099999999999997</v>
      </c>
      <c r="X219" s="77">
        <v>0.71099999999999997</v>
      </c>
      <c r="Y219" s="77">
        <v>0.71099999999999997</v>
      </c>
      <c r="Z219" s="77">
        <v>0.71099999999999997</v>
      </c>
      <c r="AA219" s="77">
        <v>0.71099999999999997</v>
      </c>
      <c r="AB219" s="77">
        <v>0.71099999999999997</v>
      </c>
      <c r="AC219" s="77">
        <v>0.71099999999999997</v>
      </c>
      <c r="AD219" s="77">
        <v>0.71099999999999997</v>
      </c>
      <c r="AE219" s="77">
        <v>0.71099999999999997</v>
      </c>
      <c r="AF219" s="77">
        <v>0.71099999999999997</v>
      </c>
      <c r="AG219" s="77"/>
      <c r="AH219" s="77"/>
      <c r="AI219" s="77"/>
      <c r="AJ219" s="77"/>
    </row>
    <row r="220" spans="1:36" ht="13.5" x14ac:dyDescent="0.7">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c r="AA220" s="77"/>
      <c r="AB220" s="77"/>
      <c r="AC220" s="77"/>
      <c r="AD220" s="77"/>
      <c r="AE220" s="77"/>
      <c r="AF220" s="77"/>
      <c r="AG220" s="77"/>
      <c r="AH220" s="77"/>
      <c r="AI220" s="77"/>
      <c r="AJ220" s="77"/>
    </row>
    <row r="221" spans="1:36" ht="13.5" x14ac:dyDescent="0.7">
      <c r="A221" s="81" t="s">
        <v>834</v>
      </c>
      <c r="B221" s="81"/>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c r="AA221" s="77"/>
      <c r="AB221" s="77"/>
      <c r="AC221" s="77"/>
      <c r="AD221" s="77"/>
      <c r="AE221" s="77"/>
      <c r="AF221" s="77"/>
      <c r="AG221" s="77"/>
      <c r="AH221" s="77"/>
      <c r="AI221" s="77"/>
      <c r="AJ221" s="77"/>
    </row>
    <row r="222" spans="1:36" ht="14.75" x14ac:dyDescent="0.75">
      <c r="A222" s="1" t="s">
        <v>834</v>
      </c>
      <c r="B222"/>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s="1"/>
      <c r="B223"/>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1064</v>
      </c>
      <c r="B224">
        <v>3</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835</v>
      </c>
      <c r="B225">
        <v>61127.365236523648</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t="s">
        <v>837</v>
      </c>
      <c r="B226">
        <v>2.2046199999999998</v>
      </c>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838</v>
      </c>
      <c r="B227">
        <f>B225*B226</f>
        <v>134762.61194774476</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836</v>
      </c>
      <c r="B228">
        <v>1.7475173313746466E-5</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c r="B229"/>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1065</v>
      </c>
      <c r="B230">
        <v>1.5</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835</v>
      </c>
      <c r="B231">
        <v>61127.365236523648</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t="s">
        <v>837</v>
      </c>
      <c r="B232">
        <v>2.2046199999999998</v>
      </c>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t="s">
        <v>838</v>
      </c>
      <c r="B233">
        <f>B231*B232</f>
        <v>134762.61194774476</v>
      </c>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836</v>
      </c>
      <c r="B234">
        <v>8.7375866568732332E-6</v>
      </c>
      <c r="C234"/>
      <c r="D234"/>
      <c r="E234"/>
      <c r="F234"/>
      <c r="G234"/>
      <c r="H234"/>
      <c r="I234"/>
      <c r="J234"/>
      <c r="K234"/>
      <c r="L234"/>
      <c r="M234"/>
      <c r="N234"/>
      <c r="O234"/>
      <c r="P234"/>
      <c r="Q234"/>
      <c r="R234"/>
      <c r="S234"/>
      <c r="T234"/>
      <c r="U234"/>
      <c r="V234"/>
      <c r="W234"/>
      <c r="X234"/>
      <c r="Y234"/>
      <c r="Z234"/>
      <c r="AA234"/>
      <c r="AB234"/>
      <c r="AC234"/>
      <c r="AD234"/>
      <c r="AE234"/>
      <c r="AF234" s="77"/>
      <c r="AG234" s="77"/>
      <c r="AH234" s="77"/>
      <c r="AI234" s="77"/>
      <c r="AJ234" s="77"/>
    </row>
    <row r="235" spans="1:36" ht="14.75" x14ac:dyDescent="0.7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36" ht="14.75" x14ac:dyDescent="0.75">
      <c r="A236" s="1" t="s">
        <v>1066</v>
      </c>
      <c r="B236"/>
      <c r="C236"/>
      <c r="D236"/>
      <c r="E236"/>
      <c r="F236"/>
      <c r="G236"/>
      <c r="H236"/>
      <c r="I236"/>
      <c r="J236"/>
      <c r="K236"/>
      <c r="L236"/>
      <c r="M236"/>
      <c r="N236"/>
      <c r="O236"/>
      <c r="P236"/>
      <c r="Q236"/>
      <c r="R236"/>
      <c r="S236"/>
      <c r="T236"/>
      <c r="U236"/>
      <c r="V236"/>
      <c r="W236"/>
      <c r="X236"/>
      <c r="Y236"/>
      <c r="Z236"/>
      <c r="AA236"/>
      <c r="AB236"/>
      <c r="AC236"/>
      <c r="AD236"/>
      <c r="AE236"/>
      <c r="AF236" s="77"/>
      <c r="AG236" s="77"/>
      <c r="AH236" s="77"/>
      <c r="AI236" s="77"/>
      <c r="AJ236" s="77"/>
    </row>
    <row r="237" spans="1:36" ht="14.75" x14ac:dyDescent="0.75">
      <c r="A237" t="s">
        <v>1067</v>
      </c>
      <c r="B237" s="349">
        <v>2021</v>
      </c>
      <c r="C237">
        <v>2022</v>
      </c>
      <c r="D237" s="349">
        <v>2023</v>
      </c>
      <c r="E237">
        <v>2024</v>
      </c>
      <c r="F237" s="349">
        <v>2025</v>
      </c>
      <c r="G237">
        <v>2026</v>
      </c>
      <c r="H237" s="349">
        <v>2027</v>
      </c>
      <c r="I237">
        <v>2028</v>
      </c>
      <c r="J237" s="349">
        <v>2029</v>
      </c>
      <c r="K237">
        <v>2030</v>
      </c>
      <c r="L237" s="349">
        <v>2031</v>
      </c>
      <c r="M237">
        <v>2032</v>
      </c>
      <c r="N237" s="349">
        <v>2033</v>
      </c>
      <c r="O237">
        <v>2034</v>
      </c>
      <c r="P237" s="349">
        <v>2035</v>
      </c>
      <c r="Q237">
        <v>2036</v>
      </c>
      <c r="R237" s="349">
        <v>2037</v>
      </c>
      <c r="S237">
        <v>2038</v>
      </c>
      <c r="T237" s="349">
        <v>2039</v>
      </c>
      <c r="U237">
        <v>2040</v>
      </c>
      <c r="V237" s="349">
        <v>2041</v>
      </c>
      <c r="W237">
        <v>2042</v>
      </c>
      <c r="X237" s="349">
        <v>2043</v>
      </c>
      <c r="Y237">
        <v>2044</v>
      </c>
      <c r="Z237" s="349">
        <v>2045</v>
      </c>
      <c r="AA237">
        <v>2046</v>
      </c>
      <c r="AB237" s="349">
        <v>2047</v>
      </c>
      <c r="AC237">
        <v>2048</v>
      </c>
      <c r="AD237" s="349">
        <v>2049</v>
      </c>
      <c r="AE237">
        <v>2050</v>
      </c>
      <c r="AF237" s="77"/>
      <c r="AG237" s="77"/>
      <c r="AH237" s="77"/>
      <c r="AI237" s="77"/>
      <c r="AJ237" s="77"/>
    </row>
    <row r="238" spans="1:36" ht="14.75" x14ac:dyDescent="0.75">
      <c r="A238" t="s">
        <v>1068</v>
      </c>
      <c r="B238" s="19">
        <v>0.05</v>
      </c>
      <c r="C238" s="19">
        <v>0.05</v>
      </c>
      <c r="D238" s="19">
        <v>0.05</v>
      </c>
      <c r="E238" s="19">
        <v>0.05</v>
      </c>
      <c r="F238" s="19">
        <v>0.05</v>
      </c>
      <c r="G238" s="19">
        <v>0.05</v>
      </c>
      <c r="H238" s="19">
        <v>0.05</v>
      </c>
      <c r="I238" s="19">
        <v>0.05</v>
      </c>
      <c r="J238" s="19">
        <v>0.05</v>
      </c>
      <c r="K238" s="19">
        <v>0.05</v>
      </c>
      <c r="L238" s="19">
        <v>0.05</v>
      </c>
      <c r="M238" s="19">
        <v>0.05</v>
      </c>
      <c r="N238" s="19">
        <v>0.05</v>
      </c>
      <c r="O238" s="19">
        <v>0.05</v>
      </c>
      <c r="P238" s="19">
        <v>0.05</v>
      </c>
      <c r="Q238" s="19">
        <v>0.05</v>
      </c>
      <c r="R238" s="19">
        <v>0.05</v>
      </c>
      <c r="S238" s="19">
        <v>0.05</v>
      </c>
      <c r="T238" s="19">
        <v>0.05</v>
      </c>
      <c r="U238" s="19">
        <v>0.05</v>
      </c>
      <c r="V238" s="19">
        <v>0.05</v>
      </c>
      <c r="W238" s="19">
        <v>0.05</v>
      </c>
      <c r="X238" s="19">
        <v>0.05</v>
      </c>
      <c r="Y238" s="19">
        <v>0.05</v>
      </c>
      <c r="Z238" s="19">
        <v>0.05</v>
      </c>
      <c r="AA238" s="19">
        <v>0.05</v>
      </c>
      <c r="AB238" s="19">
        <v>0.05</v>
      </c>
      <c r="AC238" s="19">
        <v>0.05</v>
      </c>
      <c r="AD238" s="19">
        <v>0.05</v>
      </c>
      <c r="AE238" s="19">
        <v>0.05</v>
      </c>
      <c r="AF238" s="77"/>
      <c r="AG238" s="77"/>
      <c r="AH238" s="77"/>
      <c r="AI238" s="77"/>
      <c r="AJ238" s="77"/>
    </row>
    <row r="239" spans="1:36" ht="14.75" x14ac:dyDescent="0.75">
      <c r="A239" t="s">
        <v>1069</v>
      </c>
      <c r="B239" s="19">
        <v>0.95</v>
      </c>
      <c r="C239" s="19">
        <v>0.86309999999999998</v>
      </c>
      <c r="D239" s="19">
        <v>0.77789999999999992</v>
      </c>
      <c r="E239" s="19">
        <v>0.69279999999999997</v>
      </c>
      <c r="F239" s="19">
        <v>0.60829999999999995</v>
      </c>
      <c r="G239" s="19">
        <v>0.52400000000000002</v>
      </c>
      <c r="H239" s="19">
        <v>0.43959999999999999</v>
      </c>
      <c r="I239" s="19">
        <v>0.35619999999999996</v>
      </c>
      <c r="J239" s="19">
        <v>0.27269999999999994</v>
      </c>
      <c r="K239" s="19">
        <v>0.18999999999999995</v>
      </c>
      <c r="L239" s="19">
        <v>0.19289999999999996</v>
      </c>
      <c r="M239" s="19">
        <v>0.19439999999999991</v>
      </c>
      <c r="N239" s="19">
        <v>0.19579999999999997</v>
      </c>
      <c r="O239" s="19">
        <v>0.19739999999999991</v>
      </c>
      <c r="P239" s="19">
        <v>0.19989999999999997</v>
      </c>
      <c r="Q239" s="19">
        <v>0.2014999999999999</v>
      </c>
      <c r="R239" s="19">
        <v>0.20289999999999997</v>
      </c>
      <c r="S239" s="19">
        <v>0.2044999999999999</v>
      </c>
      <c r="T239" s="19">
        <v>0.2056</v>
      </c>
      <c r="U239" s="19">
        <v>0.20649999999999991</v>
      </c>
      <c r="V239" s="19">
        <v>0.20699999999999996</v>
      </c>
      <c r="W239" s="19">
        <v>0.20799999999999996</v>
      </c>
      <c r="X239" s="19">
        <v>0.2107</v>
      </c>
      <c r="Y239" s="19">
        <v>0.21189999999999998</v>
      </c>
      <c r="Z239" s="19">
        <v>0.21429999999999993</v>
      </c>
      <c r="AA239" s="19">
        <v>0.2155999999999999</v>
      </c>
      <c r="AB239" s="19">
        <v>0.21589999999999998</v>
      </c>
      <c r="AC239" s="19">
        <v>0.21739999999999993</v>
      </c>
      <c r="AD239" s="19">
        <v>0.21899999999999997</v>
      </c>
      <c r="AE239" s="19">
        <v>0.22039999999999993</v>
      </c>
      <c r="AF239" s="77"/>
      <c r="AG239" s="77"/>
      <c r="AH239" s="77"/>
      <c r="AI239" s="77"/>
      <c r="AJ239" s="77"/>
    </row>
    <row r="240" spans="1:36" ht="14.75" x14ac:dyDescent="0.75">
      <c r="A240" t="s">
        <v>1070</v>
      </c>
      <c r="B240" s="19">
        <v>0</v>
      </c>
      <c r="C240" s="19">
        <v>0</v>
      </c>
      <c r="D240" s="19">
        <v>0</v>
      </c>
      <c r="E240" s="19">
        <v>0</v>
      </c>
      <c r="F240" s="19">
        <v>0</v>
      </c>
      <c r="G240" s="19">
        <v>0</v>
      </c>
      <c r="H240" s="19">
        <v>0</v>
      </c>
      <c r="I240" s="19">
        <v>0</v>
      </c>
      <c r="J240" s="19">
        <v>0</v>
      </c>
      <c r="K240" s="19">
        <v>0</v>
      </c>
      <c r="L240" s="19">
        <v>0</v>
      </c>
      <c r="M240" s="19">
        <v>0</v>
      </c>
      <c r="N240" s="19">
        <v>0</v>
      </c>
      <c r="O240" s="19">
        <v>0</v>
      </c>
      <c r="P240" s="19">
        <v>0</v>
      </c>
      <c r="Q240" s="19">
        <v>0</v>
      </c>
      <c r="R240" s="19">
        <v>0</v>
      </c>
      <c r="S240" s="19">
        <v>0</v>
      </c>
      <c r="T240" s="19">
        <v>0</v>
      </c>
      <c r="U240" s="19">
        <v>0</v>
      </c>
      <c r="V240" s="19">
        <v>0</v>
      </c>
      <c r="W240" s="19">
        <v>0</v>
      </c>
      <c r="X240" s="19">
        <v>0</v>
      </c>
      <c r="Y240" s="19">
        <v>0</v>
      </c>
      <c r="Z240" s="19">
        <v>0</v>
      </c>
      <c r="AA240" s="19">
        <v>0</v>
      </c>
      <c r="AB240" s="19">
        <v>0</v>
      </c>
      <c r="AC240" s="19">
        <v>0</v>
      </c>
      <c r="AD240" s="19">
        <v>0</v>
      </c>
      <c r="AE240" s="19">
        <v>0</v>
      </c>
      <c r="AF240" s="77"/>
      <c r="AG240" s="77"/>
      <c r="AH240" s="77"/>
      <c r="AI240" s="77"/>
      <c r="AJ240" s="77"/>
    </row>
    <row r="241" spans="1:74" ht="14.75" x14ac:dyDescent="0.75">
      <c r="A241" t="s">
        <v>1071</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t="s">
        <v>1072</v>
      </c>
      <c r="B242" s="19">
        <v>0</v>
      </c>
      <c r="C242" s="19">
        <v>0</v>
      </c>
      <c r="D242" s="19">
        <v>0</v>
      </c>
      <c r="E242" s="19">
        <v>0</v>
      </c>
      <c r="F242" s="19">
        <v>0</v>
      </c>
      <c r="G242" s="19">
        <v>0</v>
      </c>
      <c r="H242" s="19">
        <v>0</v>
      </c>
      <c r="I242" s="19">
        <v>0</v>
      </c>
      <c r="J242" s="19">
        <v>0</v>
      </c>
      <c r="K242" s="19">
        <v>0</v>
      </c>
      <c r="L242" s="19">
        <v>0</v>
      </c>
      <c r="M242" s="19">
        <v>0</v>
      </c>
      <c r="N242" s="19">
        <v>0</v>
      </c>
      <c r="O242" s="19">
        <v>0</v>
      </c>
      <c r="P242" s="19">
        <v>0</v>
      </c>
      <c r="Q242" s="19">
        <v>0</v>
      </c>
      <c r="R242" s="19">
        <v>0</v>
      </c>
      <c r="S242" s="19">
        <v>0</v>
      </c>
      <c r="T242" s="19">
        <v>0</v>
      </c>
      <c r="U242" s="19">
        <v>0</v>
      </c>
      <c r="V242" s="19">
        <v>0</v>
      </c>
      <c r="W242" s="19">
        <v>0</v>
      </c>
      <c r="X242" s="19">
        <v>0</v>
      </c>
      <c r="Y242" s="19">
        <v>0</v>
      </c>
      <c r="Z242" s="19">
        <v>0</v>
      </c>
      <c r="AA242" s="19">
        <v>0</v>
      </c>
      <c r="AB242" s="19">
        <v>0</v>
      </c>
      <c r="AC242" s="19">
        <v>0</v>
      </c>
      <c r="AD242" s="19">
        <v>0</v>
      </c>
      <c r="AE242" s="19">
        <v>0</v>
      </c>
      <c r="AF242" s="77"/>
      <c r="AG242" s="77"/>
      <c r="AH242" s="77"/>
      <c r="AI242" s="77"/>
      <c r="AJ242" s="77"/>
    </row>
    <row r="243" spans="1:74" ht="14.75" x14ac:dyDescent="0.75">
      <c r="A243" t="s">
        <v>1073</v>
      </c>
      <c r="B243" s="19">
        <v>0</v>
      </c>
      <c r="C243" s="19">
        <v>8.6900000000000005E-2</v>
      </c>
      <c r="D243" s="19">
        <v>0.1721</v>
      </c>
      <c r="E243" s="19">
        <v>0.25719999999999998</v>
      </c>
      <c r="F243" s="19">
        <v>0.3417</v>
      </c>
      <c r="G243" s="19">
        <v>0.42599999999999999</v>
      </c>
      <c r="H243" s="19">
        <v>0.51039999999999996</v>
      </c>
      <c r="I243" s="19">
        <v>0.59379999999999999</v>
      </c>
      <c r="J243" s="19">
        <v>0.67730000000000001</v>
      </c>
      <c r="K243" s="19">
        <v>0.76</v>
      </c>
      <c r="L243" s="19">
        <v>0.7571</v>
      </c>
      <c r="M243" s="19">
        <v>0.75560000000000005</v>
      </c>
      <c r="N243" s="19">
        <v>0.75419999999999998</v>
      </c>
      <c r="O243" s="19">
        <v>0.75260000000000005</v>
      </c>
      <c r="P243" s="19">
        <v>0.75009999999999999</v>
      </c>
      <c r="Q243" s="19">
        <v>0.74850000000000005</v>
      </c>
      <c r="R243" s="19">
        <v>0.74709999999999999</v>
      </c>
      <c r="S243" s="19">
        <v>0.74550000000000005</v>
      </c>
      <c r="T243" s="19">
        <v>0.74439999999999995</v>
      </c>
      <c r="U243" s="19">
        <v>0.74350000000000005</v>
      </c>
      <c r="V243" s="19">
        <v>0.74299999999999999</v>
      </c>
      <c r="W243" s="19">
        <v>0.74199999999999999</v>
      </c>
      <c r="X243" s="19">
        <v>0.73929999999999996</v>
      </c>
      <c r="Y243" s="19">
        <v>0.73809999999999998</v>
      </c>
      <c r="Z243" s="19">
        <v>0.73570000000000002</v>
      </c>
      <c r="AA243" s="19">
        <v>0.73440000000000005</v>
      </c>
      <c r="AB243" s="19">
        <v>0.73409999999999997</v>
      </c>
      <c r="AC243" s="19">
        <v>0.73260000000000003</v>
      </c>
      <c r="AD243" s="19">
        <v>0.73099999999999998</v>
      </c>
      <c r="AE243" s="19">
        <v>0.72960000000000003</v>
      </c>
      <c r="AF243" s="77"/>
      <c r="AG243" s="77"/>
      <c r="AH243" s="77"/>
      <c r="AI243" s="77"/>
      <c r="AJ243" s="77"/>
    </row>
    <row r="244" spans="1:74" ht="14.75" x14ac:dyDescent="0.75">
      <c r="A244" t="s">
        <v>1074</v>
      </c>
      <c r="B244" s="19">
        <v>0</v>
      </c>
      <c r="C244" s="19">
        <v>0</v>
      </c>
      <c r="D244" s="19">
        <v>0</v>
      </c>
      <c r="E244" s="19">
        <v>0</v>
      </c>
      <c r="F244" s="19">
        <v>0</v>
      </c>
      <c r="G244" s="19">
        <v>0</v>
      </c>
      <c r="H244" s="19">
        <v>0</v>
      </c>
      <c r="I244" s="19">
        <v>0</v>
      </c>
      <c r="J244" s="19">
        <v>0</v>
      </c>
      <c r="K244" s="19">
        <v>0</v>
      </c>
      <c r="L244" s="19">
        <v>0</v>
      </c>
      <c r="M244" s="19">
        <v>0</v>
      </c>
      <c r="N244" s="19">
        <v>0</v>
      </c>
      <c r="O244" s="19">
        <v>0</v>
      </c>
      <c r="P244" s="19">
        <v>0</v>
      </c>
      <c r="Q244" s="19">
        <v>0</v>
      </c>
      <c r="R244" s="19">
        <v>0</v>
      </c>
      <c r="S244" s="19">
        <v>0</v>
      </c>
      <c r="T244" s="19">
        <v>0</v>
      </c>
      <c r="U244" s="19">
        <v>0</v>
      </c>
      <c r="V244" s="19">
        <v>0</v>
      </c>
      <c r="W244" s="19">
        <v>0</v>
      </c>
      <c r="X244" s="19">
        <v>0</v>
      </c>
      <c r="Y244" s="19">
        <v>0</v>
      </c>
      <c r="Z244" s="19">
        <v>0</v>
      </c>
      <c r="AA244" s="19">
        <v>0</v>
      </c>
      <c r="AB244" s="19">
        <v>0</v>
      </c>
      <c r="AC244" s="19">
        <v>0</v>
      </c>
      <c r="AD244" s="19">
        <v>0</v>
      </c>
      <c r="AE244" s="19">
        <v>0</v>
      </c>
      <c r="AF244" s="77"/>
      <c r="AG244" s="77"/>
      <c r="AH244" s="77"/>
      <c r="AI244" s="77"/>
      <c r="AJ244" s="77"/>
    </row>
    <row r="245" spans="1:74" ht="14.75" x14ac:dyDescent="0.75">
      <c r="A245"/>
      <c r="B245"/>
      <c r="C245"/>
      <c r="D245"/>
      <c r="E245"/>
      <c r="F245"/>
      <c r="G245"/>
      <c r="H245"/>
      <c r="I245"/>
      <c r="J245"/>
      <c r="K245"/>
      <c r="L245"/>
      <c r="M245"/>
      <c r="N245"/>
      <c r="O245"/>
      <c r="P245"/>
      <c r="Q245"/>
      <c r="R245"/>
      <c r="S245"/>
      <c r="T245"/>
      <c r="U245"/>
      <c r="V245"/>
      <c r="W245"/>
      <c r="X245"/>
      <c r="Y245"/>
      <c r="Z245"/>
      <c r="AA245"/>
      <c r="AB245"/>
      <c r="AC245"/>
      <c r="AD245"/>
      <c r="AE245"/>
      <c r="AF245" s="77"/>
      <c r="AG245" s="77"/>
      <c r="AH245" s="77"/>
      <c r="AI245" s="77"/>
      <c r="AJ245" s="77"/>
    </row>
    <row r="246" spans="1:74" ht="14.75" x14ac:dyDescent="0.75">
      <c r="A246" s="1" t="s">
        <v>1075</v>
      </c>
      <c r="B246" s="19">
        <v>0</v>
      </c>
      <c r="C246" s="19">
        <v>0</v>
      </c>
      <c r="D246" s="5">
        <f>SUM(D238,D243)/SUM(D238:D244)*$B$228+D239/SUM(D238:D244)*$B$234</f>
        <v>1.0678204653364778E-5</v>
      </c>
      <c r="E246" s="5">
        <f t="shared" ref="E246:M246" si="163">SUM(E238,E243)/SUM(E238:E244)*$B$228+E239/SUM(E238:E244)*$B$234</f>
        <v>1.1421773277864689E-5</v>
      </c>
      <c r="F246" s="5">
        <f t="shared" si="163"/>
        <v>1.2160099350370479E-5</v>
      </c>
      <c r="G246" s="5">
        <f t="shared" si="163"/>
        <v>1.2896677905544892E-5</v>
      </c>
      <c r="H246" s="5">
        <f t="shared" si="163"/>
        <v>1.3634130219384993E-5</v>
      </c>
      <c r="I246" s="5">
        <f t="shared" si="163"/>
        <v>1.436284494656822E-5</v>
      </c>
      <c r="J246" s="5">
        <f t="shared" si="163"/>
        <v>1.5092433432417136E-5</v>
      </c>
      <c r="K246" s="5">
        <f t="shared" si="163"/>
        <v>1.5815031848940552E-5</v>
      </c>
      <c r="L246" s="5">
        <f t="shared" si="163"/>
        <v>1.5789692847635622E-5</v>
      </c>
      <c r="M246" s="5">
        <f t="shared" si="163"/>
        <v>1.5776586467650311E-5</v>
      </c>
      <c r="N246" s="19">
        <v>0</v>
      </c>
      <c r="O246" s="19">
        <v>0</v>
      </c>
      <c r="P246" s="19">
        <v>0</v>
      </c>
      <c r="Q246" s="19">
        <v>0</v>
      </c>
      <c r="R246" s="19">
        <v>0</v>
      </c>
      <c r="S246" s="19">
        <v>0</v>
      </c>
      <c r="T246" s="19">
        <v>0</v>
      </c>
      <c r="U246" s="19">
        <v>0</v>
      </c>
      <c r="V246" s="19">
        <v>0</v>
      </c>
      <c r="W246" s="19">
        <v>0</v>
      </c>
      <c r="X246" s="19">
        <v>0</v>
      </c>
      <c r="Y246" s="19">
        <v>0</v>
      </c>
      <c r="Z246" s="19">
        <v>0</v>
      </c>
      <c r="AA246" s="19">
        <v>0</v>
      </c>
      <c r="AB246" s="19">
        <v>0</v>
      </c>
      <c r="AC246" s="19">
        <v>0</v>
      </c>
      <c r="AD246" s="19">
        <v>0</v>
      </c>
      <c r="AE246" s="19">
        <v>0</v>
      </c>
      <c r="AF246" s="77"/>
      <c r="AG246" s="77"/>
      <c r="AH246" s="77"/>
      <c r="AI246" s="77"/>
      <c r="AJ246" s="77"/>
    </row>
    <row r="247" spans="1:74" ht="13.5" x14ac:dyDescent="0.7">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row>
    <row r="248" spans="1:74" ht="13.5" x14ac:dyDescent="0.7">
      <c r="A248" s="127" t="s">
        <v>851</v>
      </c>
      <c r="B248" s="127"/>
      <c r="C248" s="128"/>
      <c r="D248" s="128"/>
      <c r="E248" s="128"/>
      <c r="F248" s="128"/>
      <c r="G248" s="128"/>
      <c r="H248" s="128"/>
      <c r="I248" s="128"/>
      <c r="J248" s="128"/>
      <c r="K248" s="128"/>
      <c r="L248" s="128"/>
      <c r="M248" s="128"/>
      <c r="N248" s="128"/>
      <c r="O248" s="128"/>
      <c r="P248" s="128"/>
      <c r="Q248" s="128"/>
      <c r="R248" s="128"/>
      <c r="S248" s="128"/>
      <c r="T248" s="128"/>
      <c r="U248" s="128"/>
      <c r="V248" s="128"/>
      <c r="W248" s="128"/>
      <c r="X248" s="128"/>
      <c r="Y248" s="128"/>
      <c r="Z248" s="128"/>
      <c r="AA248" s="128"/>
      <c r="AB248" s="128"/>
      <c r="AC248" s="128"/>
      <c r="AD248" s="128"/>
      <c r="AE248" s="128"/>
      <c r="AF248" s="128"/>
      <c r="AG248" s="77"/>
      <c r="AH248" s="77"/>
      <c r="AI248" s="77"/>
      <c r="AJ248" s="77"/>
    </row>
    <row r="249" spans="1:74" ht="13.5" x14ac:dyDescent="0.7">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c r="AA249" s="77"/>
      <c r="AB249" s="77"/>
      <c r="AC249" s="77"/>
      <c r="AD249" s="77"/>
      <c r="AE249" s="77"/>
      <c r="AF249" s="77"/>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t="s">
        <v>855</v>
      </c>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758</v>
      </c>
      <c r="B251" s="77">
        <v>2021</v>
      </c>
      <c r="C251" s="77">
        <v>2022</v>
      </c>
      <c r="D251" s="77">
        <v>2023</v>
      </c>
      <c r="E251" s="77">
        <v>2024</v>
      </c>
      <c r="F251" s="77">
        <v>2025</v>
      </c>
      <c r="G251" s="77">
        <v>2026</v>
      </c>
      <c r="H251" s="77">
        <v>2027</v>
      </c>
      <c r="I251" s="77">
        <v>2028</v>
      </c>
      <c r="J251" s="77">
        <v>2029</v>
      </c>
      <c r="K251" s="77">
        <v>2030</v>
      </c>
      <c r="L251" s="77">
        <v>2031</v>
      </c>
      <c r="M251" s="77">
        <v>2032</v>
      </c>
      <c r="N251" s="77">
        <v>2033</v>
      </c>
      <c r="O251" s="77">
        <v>2034</v>
      </c>
      <c r="P251" s="77">
        <v>2035</v>
      </c>
      <c r="Q251" s="77">
        <v>2036</v>
      </c>
      <c r="R251" s="77">
        <v>2037</v>
      </c>
      <c r="S251" s="77">
        <v>2038</v>
      </c>
      <c r="T251" s="77">
        <v>2039</v>
      </c>
      <c r="U251" s="77">
        <v>2040</v>
      </c>
      <c r="V251" s="77">
        <v>2041</v>
      </c>
      <c r="W251" s="77">
        <v>2042</v>
      </c>
      <c r="X251" s="77">
        <v>2043</v>
      </c>
      <c r="Y251" s="77">
        <v>2044</v>
      </c>
      <c r="Z251" s="77">
        <v>2045</v>
      </c>
      <c r="AA251" s="77">
        <v>2046</v>
      </c>
      <c r="AB251" s="77">
        <v>2047</v>
      </c>
      <c r="AC251" s="77">
        <v>2048</v>
      </c>
      <c r="AD251" s="77">
        <v>2049</v>
      </c>
      <c r="AE251" s="77">
        <v>2050</v>
      </c>
      <c r="AF251" s="77">
        <v>2050</v>
      </c>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854</v>
      </c>
      <c r="B252" s="77">
        <v>55.752400000000002</v>
      </c>
      <c r="C252" s="77">
        <v>53.080800000000004</v>
      </c>
      <c r="D252" s="77">
        <v>35.336100000000002</v>
      </c>
      <c r="E252" s="77">
        <v>32.708399999999997</v>
      </c>
      <c r="F252" s="77">
        <v>29.970099999999999</v>
      </c>
      <c r="G252" s="77">
        <v>27.5809</v>
      </c>
      <c r="H252" s="77">
        <v>25.226600000000001</v>
      </c>
      <c r="I252" s="77">
        <v>23.170400000000001</v>
      </c>
      <c r="J252" s="77">
        <v>21.188199999999998</v>
      </c>
      <c r="K252" s="77">
        <v>19.2439</v>
      </c>
      <c r="L252" s="77">
        <v>18.0886</v>
      </c>
      <c r="M252" s="77">
        <v>17.2057</v>
      </c>
      <c r="N252" s="77">
        <v>16.649100000000001</v>
      </c>
      <c r="O252" s="77">
        <v>16.277100000000001</v>
      </c>
      <c r="P252" s="77">
        <v>15.7676</v>
      </c>
      <c r="Q252" s="77">
        <v>15.270300000000001</v>
      </c>
      <c r="R252" s="77">
        <v>14.748900000000001</v>
      </c>
      <c r="S252" s="77">
        <v>14.2789</v>
      </c>
      <c r="T252" s="77">
        <v>13.9671</v>
      </c>
      <c r="U252" s="77">
        <v>13.742699999999999</v>
      </c>
      <c r="V252" s="77">
        <v>13.6432</v>
      </c>
      <c r="W252" s="77">
        <v>13.4938</v>
      </c>
      <c r="X252" s="77">
        <v>13.180400000000001</v>
      </c>
      <c r="Y252" s="77">
        <v>12.9552</v>
      </c>
      <c r="Z252" s="77">
        <v>12.834899999999999</v>
      </c>
      <c r="AA252" s="77">
        <v>12.4894</v>
      </c>
      <c r="AB252" s="77">
        <v>12.160399999999999</v>
      </c>
      <c r="AC252" s="77">
        <v>11.8597</v>
      </c>
      <c r="AD252" s="77">
        <v>11.572100000000001</v>
      </c>
      <c r="AE252" s="77">
        <v>11.3109</v>
      </c>
      <c r="AF252" s="77">
        <v>16.479299999999999</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t="s">
        <v>852</v>
      </c>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758</v>
      </c>
      <c r="B255" s="77">
        <v>2021</v>
      </c>
      <c r="C255" s="77">
        <v>2022</v>
      </c>
      <c r="D255" s="77">
        <v>2023</v>
      </c>
      <c r="E255" s="77">
        <v>2024</v>
      </c>
      <c r="F255" s="77">
        <v>2025</v>
      </c>
      <c r="G255" s="77">
        <v>2026</v>
      </c>
      <c r="H255" s="77">
        <v>2027</v>
      </c>
      <c r="I255" s="77">
        <v>2028</v>
      </c>
      <c r="J255" s="77">
        <v>2029</v>
      </c>
      <c r="K255" s="77">
        <v>2030</v>
      </c>
      <c r="L255" s="77">
        <v>2031</v>
      </c>
      <c r="M255" s="77">
        <v>2032</v>
      </c>
      <c r="N255" s="77">
        <v>2033</v>
      </c>
      <c r="O255" s="77">
        <v>2034</v>
      </c>
      <c r="P255" s="77">
        <v>2035</v>
      </c>
      <c r="Q255" s="77">
        <v>2036</v>
      </c>
      <c r="R255" s="77">
        <v>2037</v>
      </c>
      <c r="S255" s="77">
        <v>2038</v>
      </c>
      <c r="T255" s="77">
        <v>2039</v>
      </c>
      <c r="U255" s="77">
        <v>2040</v>
      </c>
      <c r="V255" s="77">
        <v>2041</v>
      </c>
      <c r="W255" s="77">
        <v>2042</v>
      </c>
      <c r="X255" s="77">
        <v>2043</v>
      </c>
      <c r="Y255" s="77">
        <v>2044</v>
      </c>
      <c r="Z255" s="77">
        <v>2045</v>
      </c>
      <c r="AA255" s="77">
        <v>2046</v>
      </c>
      <c r="AB255" s="77">
        <v>2047</v>
      </c>
      <c r="AC255" s="77">
        <v>2048</v>
      </c>
      <c r="AD255" s="77">
        <v>2049</v>
      </c>
      <c r="AE255" s="77">
        <v>2050</v>
      </c>
      <c r="AF255" s="77">
        <v>2050</v>
      </c>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854</v>
      </c>
      <c r="B256" s="77">
        <v>46.671500000000002</v>
      </c>
      <c r="C256" s="77">
        <v>45.652999999999999</v>
      </c>
      <c r="D256" s="77">
        <v>35.264800000000001</v>
      </c>
      <c r="E256" s="77">
        <v>33.564799999999998</v>
      </c>
      <c r="F256" s="77">
        <v>31.793299999999999</v>
      </c>
      <c r="G256" s="77">
        <v>30.118400000000001</v>
      </c>
      <c r="H256" s="77">
        <v>28.4361</v>
      </c>
      <c r="I256" s="77">
        <v>27.102</v>
      </c>
      <c r="J256" s="77">
        <v>25.794699999999999</v>
      </c>
      <c r="K256" s="77">
        <v>24.5245</v>
      </c>
      <c r="L256" s="77">
        <v>23.755600000000001</v>
      </c>
      <c r="M256" s="77">
        <v>23.119700000000002</v>
      </c>
      <c r="N256" s="77">
        <v>22.690300000000001</v>
      </c>
      <c r="O256" s="77">
        <v>22.3383</v>
      </c>
      <c r="P256" s="77">
        <v>22.022300000000001</v>
      </c>
      <c r="Q256" s="77">
        <v>21.8232</v>
      </c>
      <c r="R256" s="77">
        <v>21.582899999999999</v>
      </c>
      <c r="S256" s="77">
        <v>21.334499999999998</v>
      </c>
      <c r="T256" s="77">
        <v>21.081600000000002</v>
      </c>
      <c r="U256" s="77">
        <v>20.8202</v>
      </c>
      <c r="V256" s="77">
        <v>20.532900000000001</v>
      </c>
      <c r="W256" s="77">
        <v>20.2607</v>
      </c>
      <c r="X256" s="77">
        <v>19.997599999999998</v>
      </c>
      <c r="Y256" s="77">
        <v>19.743200000000002</v>
      </c>
      <c r="Z256" s="77">
        <v>19.502700000000001</v>
      </c>
      <c r="AA256" s="77">
        <v>19.268799999999999</v>
      </c>
      <c r="AB256" s="77">
        <v>19.0518</v>
      </c>
      <c r="AC256" s="77">
        <v>18.849499999999999</v>
      </c>
      <c r="AD256" s="77">
        <v>18.651599999999998</v>
      </c>
      <c r="AE256" s="77">
        <v>18.467600000000001</v>
      </c>
      <c r="AF256" s="77">
        <v>16.521100000000001</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t="s">
        <v>853</v>
      </c>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t="s">
        <v>758</v>
      </c>
      <c r="B259" s="77"/>
      <c r="C259" s="77"/>
      <c r="D259" s="77"/>
      <c r="E259" s="77">
        <v>2023</v>
      </c>
      <c r="F259" s="77">
        <v>2024</v>
      </c>
      <c r="G259" s="77">
        <v>2025</v>
      </c>
      <c r="H259" s="77">
        <v>2026</v>
      </c>
      <c r="I259" s="77">
        <v>2027</v>
      </c>
      <c r="J259" s="77">
        <v>2028</v>
      </c>
      <c r="K259" s="77">
        <v>2029</v>
      </c>
      <c r="L259" s="77">
        <v>2030</v>
      </c>
      <c r="M259" s="77">
        <v>2031</v>
      </c>
      <c r="N259" s="77">
        <v>2032</v>
      </c>
      <c r="O259" s="77">
        <v>2033</v>
      </c>
      <c r="P259" s="77">
        <v>2034</v>
      </c>
      <c r="Q259" s="77">
        <v>2035</v>
      </c>
      <c r="R259" s="77">
        <v>2036</v>
      </c>
      <c r="S259" s="77">
        <v>2037</v>
      </c>
      <c r="T259" s="77">
        <v>2038</v>
      </c>
      <c r="U259" s="77">
        <v>2039</v>
      </c>
      <c r="V259" s="77">
        <v>2040</v>
      </c>
      <c r="W259" s="77">
        <v>2041</v>
      </c>
      <c r="X259" s="77">
        <v>2042</v>
      </c>
      <c r="Y259" s="77">
        <v>2043</v>
      </c>
      <c r="Z259" s="77">
        <v>2044</v>
      </c>
      <c r="AA259" s="77">
        <v>2045</v>
      </c>
      <c r="AB259" s="77">
        <v>2046</v>
      </c>
      <c r="AC259" s="77">
        <v>2047</v>
      </c>
      <c r="AD259" s="77">
        <v>2048</v>
      </c>
      <c r="AE259" s="77">
        <v>2049</v>
      </c>
      <c r="AF259" s="77">
        <v>2050</v>
      </c>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t="s">
        <v>854</v>
      </c>
      <c r="B260" s="77"/>
      <c r="C260" s="77"/>
      <c r="D260" s="77"/>
      <c r="E260" s="77" t="str">
        <f t="shared" ref="E260:AF260" si="164">IF(E252&lt;E256,"PTC","ITC")</f>
        <v>PTC</v>
      </c>
      <c r="F260" s="77" t="str">
        <f t="shared" si="164"/>
        <v>PTC</v>
      </c>
      <c r="G260" s="77" t="str">
        <f t="shared" si="164"/>
        <v>PTC</v>
      </c>
      <c r="H260" s="77" t="str">
        <f t="shared" si="164"/>
        <v>PTC</v>
      </c>
      <c r="I260" s="77" t="str">
        <f t="shared" si="164"/>
        <v>PTC</v>
      </c>
      <c r="J260" s="77" t="str">
        <f t="shared" si="164"/>
        <v>PTC</v>
      </c>
      <c r="K260" s="77" t="str">
        <f t="shared" si="164"/>
        <v>PTC</v>
      </c>
      <c r="L260" s="77" t="str">
        <f t="shared" si="164"/>
        <v>PTC</v>
      </c>
      <c r="M260" s="77" t="str">
        <f t="shared" si="164"/>
        <v>PTC</v>
      </c>
      <c r="N260" s="77" t="str">
        <f t="shared" si="164"/>
        <v>PTC</v>
      </c>
      <c r="O260" s="77" t="str">
        <f t="shared" si="164"/>
        <v>PTC</v>
      </c>
      <c r="P260" s="77" t="str">
        <f t="shared" si="164"/>
        <v>PTC</v>
      </c>
      <c r="Q260" s="77" t="str">
        <f t="shared" si="164"/>
        <v>PTC</v>
      </c>
      <c r="R260" s="77" t="str">
        <f t="shared" si="164"/>
        <v>PTC</v>
      </c>
      <c r="S260" s="77" t="str">
        <f t="shared" si="164"/>
        <v>PTC</v>
      </c>
      <c r="T260" s="77" t="str">
        <f t="shared" si="164"/>
        <v>PTC</v>
      </c>
      <c r="U260" s="77" t="str">
        <f t="shared" si="164"/>
        <v>PTC</v>
      </c>
      <c r="V260" s="77" t="str">
        <f t="shared" si="164"/>
        <v>PTC</v>
      </c>
      <c r="W260" s="77" t="str">
        <f t="shared" si="164"/>
        <v>PTC</v>
      </c>
      <c r="X260" s="77" t="str">
        <f t="shared" si="164"/>
        <v>PTC</v>
      </c>
      <c r="Y260" s="77" t="str">
        <f t="shared" si="164"/>
        <v>PTC</v>
      </c>
      <c r="Z260" s="77" t="str">
        <f t="shared" si="164"/>
        <v>PTC</v>
      </c>
      <c r="AA260" s="77" t="str">
        <f t="shared" si="164"/>
        <v>PTC</v>
      </c>
      <c r="AB260" s="77" t="str">
        <f t="shared" si="164"/>
        <v>PTC</v>
      </c>
      <c r="AC260" s="77" t="str">
        <f t="shared" si="164"/>
        <v>PTC</v>
      </c>
      <c r="AD260" s="77" t="str">
        <f t="shared" si="164"/>
        <v>PTC</v>
      </c>
      <c r="AE260" s="77" t="str">
        <f t="shared" si="164"/>
        <v>PTC</v>
      </c>
      <c r="AF260" s="77" t="str">
        <f t="shared" si="164"/>
        <v>PTC</v>
      </c>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c r="AK434" s="77"/>
      <c r="AL434" s="77"/>
      <c r="AM434" s="77"/>
      <c r="AN434" s="77"/>
      <c r="AO434" s="77"/>
      <c r="AP434" s="77"/>
      <c r="AQ434" s="77"/>
      <c r="AR434" s="77"/>
      <c r="AS434" s="77"/>
      <c r="AT434" s="77"/>
      <c r="AU434" s="77"/>
      <c r="AV434" s="77"/>
      <c r="AW434" s="77"/>
      <c r="AX434" s="77"/>
      <c r="AY434" s="77"/>
      <c r="AZ434" s="77"/>
      <c r="BA434" s="77"/>
      <c r="BB434" s="77"/>
      <c r="BC434" s="77"/>
      <c r="BD434" s="77"/>
      <c r="BE434" s="77"/>
      <c r="BF434" s="77"/>
      <c r="BG434" s="77"/>
      <c r="BH434" s="77"/>
      <c r="BI434" s="77"/>
      <c r="BJ434" s="77"/>
      <c r="BK434" s="77"/>
      <c r="BL434" s="77"/>
      <c r="BM434" s="77"/>
      <c r="BN434" s="77"/>
      <c r="BO434" s="77"/>
      <c r="BP434" s="77"/>
      <c r="BQ434" s="77"/>
      <c r="BR434" s="77"/>
      <c r="BS434" s="77"/>
      <c r="BT434" s="77"/>
      <c r="BU434" s="77"/>
      <c r="BV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c r="AK435" s="77"/>
      <c r="AL435" s="77"/>
      <c r="AM435" s="77"/>
      <c r="AN435" s="77"/>
      <c r="AO435" s="77"/>
      <c r="AP435" s="77"/>
      <c r="AQ435" s="77"/>
      <c r="AR435" s="77"/>
      <c r="AS435" s="77"/>
      <c r="AT435" s="77"/>
      <c r="AU435" s="77"/>
      <c r="AV435" s="77"/>
      <c r="AW435" s="77"/>
      <c r="AX435" s="77"/>
      <c r="AY435" s="77"/>
      <c r="AZ435" s="77"/>
      <c r="BA435" s="77"/>
      <c r="BB435" s="77"/>
      <c r="BC435" s="77"/>
      <c r="BD435" s="77"/>
      <c r="BE435" s="77"/>
      <c r="BF435" s="77"/>
      <c r="BG435" s="77"/>
      <c r="BH435" s="77"/>
      <c r="BI435" s="77"/>
      <c r="BJ435" s="77"/>
      <c r="BK435" s="77"/>
      <c r="BL435" s="77"/>
      <c r="BM435" s="77"/>
      <c r="BN435" s="77"/>
      <c r="BO435" s="77"/>
      <c r="BP435" s="77"/>
      <c r="BQ435" s="77"/>
      <c r="BR435" s="77"/>
      <c r="BS435" s="77"/>
      <c r="BT435" s="77"/>
      <c r="BU435" s="77"/>
      <c r="BV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c r="AK436" s="77"/>
      <c r="AL436" s="77"/>
      <c r="AM436" s="77"/>
      <c r="AN436" s="77"/>
      <c r="AO436" s="77"/>
      <c r="AP436" s="77"/>
      <c r="AQ436" s="77"/>
      <c r="AR436" s="77"/>
      <c r="AS436" s="77"/>
      <c r="AT436" s="77"/>
      <c r="AU436" s="77"/>
      <c r="AV436" s="77"/>
      <c r="AW436" s="77"/>
      <c r="AX436" s="77"/>
      <c r="AY436" s="77"/>
      <c r="AZ436" s="77"/>
      <c r="BA436" s="77"/>
      <c r="BB436" s="77"/>
      <c r="BC436" s="77"/>
      <c r="BD436" s="77"/>
      <c r="BE436" s="77"/>
      <c r="BF436" s="77"/>
      <c r="BG436" s="77"/>
      <c r="BH436" s="77"/>
      <c r="BI436" s="77"/>
      <c r="BJ436" s="77"/>
      <c r="BK436" s="77"/>
      <c r="BL436" s="77"/>
      <c r="BM436" s="77"/>
      <c r="BN436" s="77"/>
      <c r="BO436" s="77"/>
      <c r="BP436" s="77"/>
      <c r="BQ436" s="77"/>
      <c r="BR436" s="77"/>
      <c r="BS436" s="77"/>
      <c r="BT436" s="77"/>
      <c r="BU436" s="77"/>
      <c r="BV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row r="445" spans="1:74" ht="13.5" x14ac:dyDescent="0.7">
      <c r="A445" s="77"/>
      <c r="B445" s="77"/>
      <c r="C445" s="77"/>
      <c r="D445" s="77"/>
      <c r="E445" s="77"/>
      <c r="F445" s="77"/>
      <c r="G445" s="77"/>
      <c r="H445" s="77"/>
      <c r="I445" s="77"/>
      <c r="J445" s="77"/>
      <c r="K445" s="77"/>
      <c r="L445" s="77"/>
      <c r="M445" s="77"/>
      <c r="N445" s="77"/>
      <c r="O445" s="77"/>
      <c r="P445" s="77"/>
      <c r="Q445" s="77"/>
      <c r="R445" s="77"/>
      <c r="S445" s="77"/>
      <c r="T445" s="77"/>
      <c r="U445" s="77"/>
      <c r="V445" s="77"/>
      <c r="W445" s="77"/>
      <c r="X445" s="77"/>
      <c r="Y445" s="77"/>
      <c r="Z445" s="77"/>
      <c r="AA445" s="77"/>
      <c r="AB445" s="77"/>
      <c r="AC445" s="77"/>
      <c r="AD445" s="77"/>
      <c r="AE445" s="77"/>
      <c r="AF445" s="77"/>
      <c r="AG445" s="77"/>
      <c r="AH445" s="77"/>
      <c r="AI445" s="77"/>
      <c r="AJ445" s="77"/>
    </row>
    <row r="446" spans="1:74" ht="13.5" x14ac:dyDescent="0.7">
      <c r="A446" s="77"/>
      <c r="B446" s="77"/>
      <c r="C446" s="77"/>
      <c r="D446" s="77"/>
      <c r="E446" s="77"/>
      <c r="F446" s="77"/>
      <c r="G446" s="77"/>
      <c r="H446" s="77"/>
      <c r="I446" s="77"/>
      <c r="J446" s="77"/>
      <c r="K446" s="77"/>
      <c r="L446" s="77"/>
      <c r="M446" s="77"/>
      <c r="N446" s="77"/>
      <c r="O446" s="77"/>
      <c r="P446" s="77"/>
      <c r="Q446" s="77"/>
      <c r="R446" s="77"/>
      <c r="S446" s="77"/>
      <c r="T446" s="77"/>
      <c r="U446" s="77"/>
      <c r="V446" s="77"/>
      <c r="W446" s="77"/>
      <c r="X446" s="77"/>
      <c r="Y446" s="77"/>
      <c r="Z446" s="77"/>
      <c r="AA446" s="77"/>
      <c r="AB446" s="77"/>
      <c r="AC446" s="77"/>
      <c r="AD446" s="77"/>
      <c r="AE446" s="77"/>
      <c r="AF446" s="77"/>
      <c r="AG446" s="77"/>
      <c r="AH446" s="77"/>
      <c r="AI446" s="77"/>
      <c r="AJ446" s="77"/>
    </row>
    <row r="447" spans="1:74" ht="13.5" x14ac:dyDescent="0.7">
      <c r="A447" s="77"/>
      <c r="B447" s="77"/>
      <c r="C447" s="77"/>
      <c r="D447" s="77"/>
      <c r="E447" s="77"/>
      <c r="F447" s="77"/>
      <c r="G447" s="77"/>
      <c r="H447" s="77"/>
      <c r="I447" s="77"/>
      <c r="J447" s="77"/>
      <c r="K447" s="77"/>
      <c r="L447" s="77"/>
      <c r="M447" s="77"/>
      <c r="N447" s="77"/>
      <c r="O447" s="77"/>
      <c r="P447" s="77"/>
      <c r="Q447" s="77"/>
      <c r="R447" s="77"/>
      <c r="S447" s="77"/>
      <c r="T447" s="77"/>
      <c r="U447" s="77"/>
      <c r="V447" s="77"/>
      <c r="W447" s="77"/>
      <c r="X447" s="77"/>
      <c r="Y447" s="77"/>
      <c r="Z447" s="77"/>
      <c r="AA447" s="77"/>
      <c r="AB447" s="77"/>
      <c r="AC447" s="77"/>
      <c r="AD447" s="77"/>
      <c r="AE447" s="77"/>
      <c r="AF447" s="77"/>
      <c r="AG447" s="77"/>
      <c r="AH447" s="77"/>
      <c r="AI447" s="77"/>
      <c r="AJ44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53125" defaultRowHeight="14.75" x14ac:dyDescent="0.75"/>
  <cols>
    <col min="1" max="1" width="19.453125" customWidth="1"/>
    <col min="2" max="2" width="21.4531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53125" defaultRowHeight="14.25" customHeight="1" x14ac:dyDescent="0.6"/>
  <cols>
    <col min="1" max="1" width="9.453125" style="137"/>
    <col min="2" max="7" width="1.453125" style="137" customWidth="1"/>
    <col min="8" max="8" width="5.453125" style="137" customWidth="1"/>
    <col min="9" max="9" width="7.453125" style="137" customWidth="1"/>
    <col min="10" max="10" width="19.453125" style="137" customWidth="1"/>
    <col min="11" max="11" width="55" style="137" bestFit="1" customWidth="1"/>
    <col min="12" max="12" width="16.453125" style="137" customWidth="1"/>
    <col min="13" max="15" width="11.453125" style="137" customWidth="1"/>
    <col min="16" max="17" width="12.453125" style="137" customWidth="1"/>
    <col min="18" max="20" width="11.453125" style="137" customWidth="1"/>
    <col min="21" max="21" width="18.453125" style="137" customWidth="1"/>
    <col min="22" max="22" width="10.453125" style="137" bestFit="1" customWidth="1"/>
    <col min="23" max="24" width="11.453125" style="137" customWidth="1"/>
    <col min="25" max="25" width="10.453125" style="137" bestFit="1" customWidth="1"/>
    <col min="26" max="45" width="11.453125" style="137" customWidth="1"/>
    <col min="46" max="16384" width="9.453125" style="137"/>
  </cols>
  <sheetData>
    <row r="1" spans="1:108" ht="18" x14ac:dyDescent="0.8">
      <c r="A1" s="353" t="s">
        <v>1027</v>
      </c>
      <c r="B1" s="353"/>
      <c r="C1" s="353"/>
      <c r="D1" s="353"/>
      <c r="E1" s="353"/>
      <c r="F1" s="353"/>
      <c r="G1" s="353"/>
      <c r="H1" s="353"/>
      <c r="I1" s="353"/>
      <c r="J1" s="353"/>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354" t="s">
        <v>890</v>
      </c>
    </row>
    <row r="5" spans="1:108" ht="14.25" customHeight="1" x14ac:dyDescent="0.6">
      <c r="U5" s="355"/>
    </row>
    <row r="7" spans="1:108" ht="14.25" customHeight="1" x14ac:dyDescent="0.75">
      <c r="B7" s="143" t="s">
        <v>891</v>
      </c>
      <c r="G7" s="356" t="s">
        <v>957</v>
      </c>
      <c r="H7" s="357"/>
      <c r="I7" s="357"/>
      <c r="J7" s="357"/>
      <c r="K7" s="357"/>
      <c r="L7" s="357"/>
      <c r="M7" s="357"/>
      <c r="N7" s="357"/>
      <c r="O7" s="357"/>
      <c r="P7" s="357"/>
      <c r="Q7" s="357"/>
      <c r="R7" s="357"/>
      <c r="S7" s="357"/>
      <c r="T7" s="357"/>
      <c r="U7" s="357"/>
      <c r="V7" s="357"/>
      <c r="W7" s="357"/>
      <c r="X7" s="357"/>
      <c r="Y7" s="357"/>
    </row>
    <row r="8" spans="1:108" ht="14.25" customHeight="1" thickBot="1" x14ac:dyDescent="0.75">
      <c r="G8" s="145"/>
      <c r="U8" s="146"/>
    </row>
    <row r="9" spans="1:108" ht="14.25" customHeight="1" thickBot="1" x14ac:dyDescent="0.9">
      <c r="A9"/>
      <c r="G9" s="145"/>
      <c r="H9" s="358" t="s">
        <v>893</v>
      </c>
      <c r="J9" s="360" t="s">
        <v>894</v>
      </c>
      <c r="K9" s="361"/>
      <c r="L9" s="362"/>
      <c r="M9" s="363">
        <v>2021</v>
      </c>
      <c r="N9" s="364"/>
      <c r="O9" s="364"/>
      <c r="P9" s="364"/>
      <c r="Q9" s="365"/>
      <c r="R9" s="366"/>
    </row>
    <row r="10" spans="1:108" ht="14.25" customHeight="1" thickBot="1" x14ac:dyDescent="0.75">
      <c r="G10" s="145"/>
      <c r="H10" s="359"/>
      <c r="J10" s="148" t="s">
        <v>895</v>
      </c>
      <c r="K10" s="273"/>
      <c r="L10" s="273"/>
      <c r="M10" s="273"/>
      <c r="N10" s="273"/>
      <c r="O10" s="273"/>
      <c r="P10" s="274"/>
      <c r="Q10" s="273"/>
      <c r="R10" s="275"/>
    </row>
    <row r="11" spans="1:108" ht="13.5" customHeight="1" thickBot="1" x14ac:dyDescent="0.9">
      <c r="G11" s="145"/>
      <c r="H11" s="359"/>
      <c r="J11" s="367" t="s">
        <v>1029</v>
      </c>
      <c r="K11" s="368"/>
      <c r="L11" s="368"/>
      <c r="M11" s="368"/>
      <c r="N11" s="368"/>
      <c r="O11" s="368"/>
      <c r="P11" s="368"/>
      <c r="Q11" s="368"/>
      <c r="R11" s="369"/>
      <c r="W11" s="276"/>
      <c r="X11" s="277"/>
      <c r="Y11" s="277"/>
      <c r="Z11" s="277"/>
      <c r="AA11" s="277"/>
    </row>
    <row r="12" spans="1:108" ht="13.5" customHeight="1" thickBot="1" x14ac:dyDescent="0.9">
      <c r="G12" s="145"/>
      <c r="H12" s="359"/>
      <c r="J12" s="370" t="s">
        <v>1030</v>
      </c>
      <c r="K12" s="371"/>
      <c r="L12" s="371"/>
      <c r="M12" s="371"/>
      <c r="N12" s="371"/>
      <c r="O12" s="371"/>
      <c r="P12" s="371"/>
      <c r="Q12" s="371"/>
      <c r="R12" s="372"/>
      <c r="W12" s="276"/>
      <c r="X12" s="277"/>
      <c r="Y12" s="277"/>
      <c r="Z12" s="277"/>
      <c r="AA12" s="277"/>
    </row>
    <row r="13" spans="1:108" ht="13.5" customHeight="1" thickBot="1" x14ac:dyDescent="0.9">
      <c r="G13" s="145"/>
      <c r="H13" s="359"/>
      <c r="J13" s="370" t="s">
        <v>1031</v>
      </c>
      <c r="K13" s="371"/>
      <c r="L13" s="371"/>
      <c r="M13" s="371"/>
      <c r="N13" s="371"/>
      <c r="O13" s="371"/>
      <c r="P13" s="371"/>
      <c r="Q13" s="371"/>
      <c r="R13" s="372"/>
      <c r="W13" s="276"/>
      <c r="X13" s="277"/>
      <c r="Y13" s="277"/>
      <c r="Z13" s="277"/>
      <c r="AA13" s="277"/>
    </row>
    <row r="14" spans="1:108" ht="13.5" customHeight="1" thickBot="1" x14ac:dyDescent="0.9">
      <c r="G14" s="145"/>
      <c r="H14" s="359"/>
      <c r="J14" s="370" t="s">
        <v>1032</v>
      </c>
      <c r="K14" s="371"/>
      <c r="L14" s="371"/>
      <c r="M14" s="371"/>
      <c r="N14" s="371"/>
      <c r="O14" s="371"/>
      <c r="P14" s="371"/>
      <c r="Q14" s="371"/>
      <c r="R14" s="372"/>
      <c r="W14" s="277"/>
      <c r="X14" s="277"/>
      <c r="Y14" s="277"/>
      <c r="Z14" s="277"/>
      <c r="AA14" s="277"/>
    </row>
    <row r="15" spans="1:108" ht="14.25" customHeight="1" thickBot="1" x14ac:dyDescent="0.9">
      <c r="G15" s="145"/>
      <c r="H15" s="359"/>
      <c r="J15" s="373" t="s">
        <v>1033</v>
      </c>
      <c r="K15" s="374"/>
      <c r="L15" s="374"/>
      <c r="M15" s="374"/>
      <c r="N15" s="374"/>
      <c r="O15" s="374"/>
      <c r="P15" s="374"/>
      <c r="Q15" s="374"/>
      <c r="R15" s="375"/>
      <c r="W15" s="277"/>
      <c r="X15" s="277"/>
      <c r="Y15" s="277"/>
      <c r="Z15" s="277"/>
      <c r="AA15" s="277"/>
    </row>
    <row r="16" spans="1:108" ht="14.25" customHeight="1" thickTop="1" x14ac:dyDescent="0.75">
      <c r="G16" s="145"/>
      <c r="H16" s="359"/>
      <c r="J16" s="376" t="s">
        <v>1034</v>
      </c>
      <c r="K16" s="377"/>
      <c r="L16" s="377"/>
      <c r="M16" s="377"/>
      <c r="N16" s="377"/>
      <c r="O16" s="377"/>
      <c r="P16" s="377"/>
      <c r="Q16" s="377"/>
      <c r="R16" s="378"/>
      <c r="W16" s="277"/>
      <c r="X16" s="277"/>
      <c r="Y16" s="277"/>
      <c r="Z16" s="277"/>
      <c r="AA16" s="277"/>
    </row>
    <row r="17" spans="7:27" ht="14.25" customHeight="1" x14ac:dyDescent="0.75">
      <c r="G17" s="145"/>
      <c r="H17" s="359"/>
      <c r="J17" s="379"/>
      <c r="K17" s="380"/>
      <c r="L17" s="380"/>
      <c r="M17" s="380"/>
      <c r="N17" s="380"/>
      <c r="O17" s="380"/>
      <c r="P17" s="380"/>
      <c r="Q17" s="380"/>
      <c r="R17" s="381"/>
      <c r="W17" s="277"/>
      <c r="X17" s="277"/>
      <c r="Y17" s="277"/>
      <c r="Z17" s="277"/>
      <c r="AA17" s="277"/>
    </row>
    <row r="18" spans="7:27" ht="14.25" customHeight="1" thickBot="1" x14ac:dyDescent="0.9">
      <c r="G18" s="145"/>
      <c r="H18" s="359"/>
      <c r="J18" s="382"/>
      <c r="K18" s="383"/>
      <c r="L18" s="383"/>
      <c r="M18" s="383"/>
      <c r="N18" s="383"/>
      <c r="O18" s="383"/>
      <c r="P18" s="383"/>
      <c r="Q18" s="383"/>
      <c r="R18" s="384"/>
      <c r="W18" s="277"/>
      <c r="X18" s="277"/>
      <c r="Y18" s="277"/>
      <c r="Z18" s="277"/>
      <c r="AA18" s="277"/>
    </row>
    <row r="19" spans="7:27" ht="24" customHeight="1" thickTop="1" thickBot="1" x14ac:dyDescent="0.9">
      <c r="G19" s="145"/>
      <c r="H19" s="359"/>
      <c r="J19" s="385">
        <v>118918</v>
      </c>
      <c r="K19" s="386"/>
      <c r="L19" s="386"/>
      <c r="M19" s="386"/>
      <c r="N19" s="386"/>
      <c r="O19" s="386"/>
      <c r="P19" s="386"/>
      <c r="Q19" s="386"/>
      <c r="R19" s="387"/>
      <c r="W19" s="277"/>
      <c r="X19" s="277"/>
      <c r="Y19" s="277"/>
      <c r="Z19" s="277"/>
      <c r="AA19" s="277"/>
    </row>
    <row r="20" spans="7:27" ht="14.25" customHeight="1" thickTop="1" x14ac:dyDescent="0.75">
      <c r="G20" s="145"/>
      <c r="H20" s="359"/>
      <c r="J20" s="278"/>
      <c r="K20" s="279"/>
      <c r="L20" s="280"/>
      <c r="M20" s="388" t="s">
        <v>1035</v>
      </c>
      <c r="N20" s="389"/>
      <c r="O20" s="389"/>
      <c r="P20" s="389"/>
      <c r="Q20" s="389"/>
      <c r="R20" s="390"/>
      <c r="V20" s="281"/>
      <c r="W20" s="277"/>
      <c r="X20" s="277"/>
      <c r="Y20" s="277"/>
      <c r="Z20" s="277"/>
      <c r="AA20" s="277"/>
    </row>
    <row r="21" spans="7:27" ht="14.25" customHeight="1" x14ac:dyDescent="0.75">
      <c r="G21" s="145"/>
      <c r="H21" s="359"/>
      <c r="J21" s="282"/>
      <c r="M21" s="391"/>
      <c r="N21" s="392"/>
      <c r="O21" s="392"/>
      <c r="P21" s="392"/>
      <c r="Q21" s="392"/>
      <c r="R21" s="393"/>
      <c r="S21"/>
      <c r="V21" s="281"/>
      <c r="W21" s="277"/>
      <c r="X21" s="277"/>
      <c r="Y21" s="277"/>
      <c r="Z21" s="277"/>
      <c r="AA21" s="277"/>
    </row>
    <row r="22" spans="7:27" ht="14.25" customHeight="1" x14ac:dyDescent="0.75">
      <c r="G22" s="145"/>
      <c r="H22" s="359"/>
      <c r="J22" s="282"/>
      <c r="M22" s="391"/>
      <c r="N22" s="392"/>
      <c r="O22" s="392"/>
      <c r="P22" s="392"/>
      <c r="Q22" s="392"/>
      <c r="R22" s="393"/>
      <c r="S22"/>
      <c r="V22" s="281"/>
      <c r="W22" s="277"/>
      <c r="X22" s="277"/>
      <c r="Y22" s="277"/>
      <c r="Z22" s="277"/>
      <c r="AA22" s="277"/>
    </row>
    <row r="23" spans="7:27" ht="14.25" customHeight="1" x14ac:dyDescent="0.75">
      <c r="G23" s="145"/>
      <c r="H23" s="359"/>
      <c r="J23" s="282"/>
      <c r="M23" s="391"/>
      <c r="N23" s="392"/>
      <c r="O23" s="392"/>
      <c r="P23" s="392"/>
      <c r="Q23" s="392"/>
      <c r="R23" s="393"/>
      <c r="S23"/>
      <c r="V23" s="281"/>
      <c r="W23" s="277"/>
      <c r="X23" s="277"/>
      <c r="Y23" s="277"/>
      <c r="Z23" s="277"/>
      <c r="AA23" s="277"/>
    </row>
    <row r="24" spans="7:27" ht="14.25" customHeight="1" thickBot="1" x14ac:dyDescent="0.9">
      <c r="G24" s="145"/>
      <c r="H24" s="359"/>
      <c r="J24" s="284"/>
      <c r="K24" s="285"/>
      <c r="M24" s="394"/>
      <c r="N24" s="395"/>
      <c r="O24" s="395"/>
      <c r="P24" s="395"/>
      <c r="Q24" s="395"/>
      <c r="R24" s="396"/>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97"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97"/>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97"/>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97"/>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97"/>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97"/>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97"/>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97"/>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97"/>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97"/>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97"/>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400" t="s">
        <v>945</v>
      </c>
      <c r="J38" s="402" t="s">
        <v>946</v>
      </c>
      <c r="K38" s="403"/>
      <c r="L38" s="403"/>
      <c r="M38" s="403"/>
      <c r="N38" s="403"/>
      <c r="O38" s="404"/>
      <c r="U38" s="277"/>
      <c r="W38" s="277"/>
      <c r="X38" s="277"/>
      <c r="Y38" s="277"/>
      <c r="Z38" s="277"/>
      <c r="AA38" s="277"/>
    </row>
    <row r="39" spans="6:27" ht="14.25" customHeight="1" thickBot="1" x14ac:dyDescent="0.9">
      <c r="G39" s="145"/>
      <c r="H39" s="401"/>
      <c r="J39" s="405" t="s">
        <v>948</v>
      </c>
      <c r="K39" s="406"/>
      <c r="L39" s="406"/>
      <c r="M39" s="406"/>
      <c r="N39" s="406"/>
      <c r="O39" s="292">
        <v>20</v>
      </c>
      <c r="P39" s="293"/>
      <c r="Q39" s="137" t="s">
        <v>944</v>
      </c>
      <c r="S39" s="164" t="s">
        <v>1063</v>
      </c>
      <c r="U39" s="277"/>
    </row>
    <row r="40" spans="6:27" ht="14.25" customHeight="1" x14ac:dyDescent="0.75">
      <c r="G40" s="145"/>
      <c r="H40" s="401"/>
      <c r="J40" s="170" t="s">
        <v>949</v>
      </c>
      <c r="K40" s="171"/>
      <c r="L40" s="171"/>
      <c r="M40" s="171"/>
      <c r="N40" s="171"/>
      <c r="O40" s="172">
        <v>5</v>
      </c>
      <c r="Q40" s="137" t="s">
        <v>947</v>
      </c>
      <c r="S40" s="165">
        <v>20</v>
      </c>
      <c r="U40" s="277"/>
    </row>
    <row r="41" spans="6:27" ht="14.65" customHeight="1" thickBot="1" x14ac:dyDescent="0.75">
      <c r="F41" s="145"/>
      <c r="G41" s="145"/>
      <c r="H41" s="401"/>
      <c r="J41" s="294" t="s">
        <v>950</v>
      </c>
      <c r="K41" s="295"/>
      <c r="L41" s="295"/>
      <c r="M41" s="295"/>
      <c r="N41" s="295"/>
      <c r="O41" s="173">
        <v>0.02</v>
      </c>
      <c r="Z41" s="296"/>
      <c r="AA41" s="296"/>
    </row>
    <row r="42" spans="6:27" ht="15" customHeight="1" x14ac:dyDescent="0.6">
      <c r="F42" s="145"/>
      <c r="G42" s="145"/>
      <c r="H42" s="401"/>
      <c r="J42" s="297" t="s">
        <v>951</v>
      </c>
      <c r="K42" s="298"/>
      <c r="L42" s="298"/>
      <c r="M42" s="298"/>
      <c r="N42" s="298"/>
      <c r="O42" s="177">
        <v>1</v>
      </c>
    </row>
    <row r="43" spans="6:27" ht="15" customHeight="1" x14ac:dyDescent="0.75">
      <c r="G43" s="145"/>
      <c r="H43" s="401"/>
      <c r="J43" s="299" t="s">
        <v>172</v>
      </c>
      <c r="K43" s="300" t="s">
        <v>952</v>
      </c>
      <c r="L43" s="407" t="s">
        <v>953</v>
      </c>
      <c r="M43" s="410" t="s">
        <v>954</v>
      </c>
      <c r="O43"/>
    </row>
    <row r="44" spans="6:27" ht="15" customHeight="1" x14ac:dyDescent="0.75">
      <c r="G44" s="145"/>
      <c r="H44" s="401"/>
      <c r="J44" s="301" t="s">
        <v>955</v>
      </c>
      <c r="K44" s="147" t="s">
        <v>956</v>
      </c>
      <c r="L44" s="408"/>
      <c r="M44" s="411"/>
      <c r="O44"/>
    </row>
    <row r="45" spans="6:27" ht="15" customHeight="1" x14ac:dyDescent="0.75">
      <c r="G45" s="145"/>
      <c r="H45" s="401"/>
      <c r="J45" s="301"/>
      <c r="K45" s="147"/>
      <c r="L45" s="408"/>
      <c r="M45" s="411"/>
      <c r="O45"/>
    </row>
    <row r="46" spans="6:27" ht="15" customHeight="1" x14ac:dyDescent="0.75">
      <c r="G46" s="145"/>
      <c r="H46" s="401"/>
      <c r="J46" s="301"/>
      <c r="K46" s="147"/>
      <c r="L46" s="409"/>
      <c r="M46" s="412"/>
      <c r="O46"/>
    </row>
    <row r="47" spans="6:27" ht="14.25" customHeight="1" x14ac:dyDescent="0.6">
      <c r="G47" s="145"/>
      <c r="H47" s="401"/>
      <c r="J47" s="182">
        <v>0</v>
      </c>
      <c r="K47" s="183">
        <v>1</v>
      </c>
      <c r="L47" s="183">
        <v>0.8</v>
      </c>
      <c r="M47" s="302">
        <v>0.19999999999999996</v>
      </c>
      <c r="O47" s="187"/>
    </row>
    <row r="48" spans="6:27" ht="14.25" customHeight="1" x14ac:dyDescent="0.6">
      <c r="G48" s="145"/>
      <c r="H48" s="401"/>
      <c r="J48" s="185">
        <v>1</v>
      </c>
      <c r="K48" s="186">
        <v>0</v>
      </c>
      <c r="L48" s="186">
        <v>0.8</v>
      </c>
      <c r="M48" s="303">
        <v>0.19999999999999996</v>
      </c>
      <c r="O48" s="187"/>
    </row>
    <row r="49" spans="7:42" ht="14.25" customHeight="1" thickBot="1" x14ac:dyDescent="0.75">
      <c r="G49" s="145"/>
      <c r="H49" s="401"/>
      <c r="J49" s="188">
        <v>2</v>
      </c>
      <c r="K49" s="189">
        <v>0</v>
      </c>
      <c r="L49" s="189">
        <v>0.8</v>
      </c>
      <c r="M49" s="304">
        <v>0.19999999999999996</v>
      </c>
    </row>
    <row r="50" spans="7:42" ht="14.25" customHeight="1" x14ac:dyDescent="0.6">
      <c r="G50" s="145"/>
      <c r="H50" s="401"/>
      <c r="J50" s="305"/>
      <c r="K50" s="305"/>
      <c r="L50" s="305"/>
      <c r="M50" s="305"/>
      <c r="N50" s="187"/>
      <c r="O50" s="296"/>
    </row>
    <row r="51" spans="7:42" ht="14.25" customHeight="1" x14ac:dyDescent="0.6">
      <c r="G51" s="145"/>
      <c r="H51" s="401"/>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401"/>
      <c r="J52" s="397"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401"/>
      <c r="J53" s="397"/>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401"/>
      <c r="J54" s="397"/>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401"/>
      <c r="J55" s="397"/>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401"/>
      <c r="J56" s="397"/>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401"/>
      <c r="J57" s="397"/>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401"/>
      <c r="J58" s="397"/>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401"/>
      <c r="J59" s="397"/>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401"/>
      <c r="J60" s="397"/>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401"/>
      <c r="J61" s="397"/>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401"/>
      <c r="J62" s="397"/>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401"/>
      <c r="J63" s="397"/>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401"/>
      <c r="J64" s="397"/>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401"/>
      <c r="J65" s="397"/>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401"/>
      <c r="J66" s="397"/>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401"/>
      <c r="J67" s="397"/>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401"/>
      <c r="J68" s="397"/>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401"/>
      <c r="J69" s="397"/>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401"/>
      <c r="J70" s="397"/>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401"/>
      <c r="J71" s="397"/>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401"/>
      <c r="J72" s="397"/>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401"/>
      <c r="J73" s="397"/>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401"/>
      <c r="J74" s="397"/>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401"/>
      <c r="J75" s="397"/>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401"/>
      <c r="J76" s="397"/>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401"/>
      <c r="J77" s="397"/>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401"/>
      <c r="J78" s="397"/>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401"/>
      <c r="J79" s="397"/>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401"/>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401"/>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56" t="s">
        <v>974</v>
      </c>
      <c r="H84" s="356"/>
      <c r="I84" s="356"/>
      <c r="J84" s="356"/>
      <c r="K84" s="356"/>
      <c r="L84" s="356"/>
      <c r="M84" s="356"/>
      <c r="N84" s="356"/>
      <c r="O84" s="356"/>
      <c r="P84" s="356"/>
      <c r="Q84" s="356"/>
      <c r="R84" s="356"/>
      <c r="S84" s="356"/>
      <c r="T84" s="356"/>
      <c r="U84" s="356"/>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8"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8"/>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8"/>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8"/>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8"/>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8"/>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8"/>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8"/>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8"/>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8"/>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8"/>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8"/>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8"/>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8"/>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8"/>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8"/>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8"/>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8"/>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8"/>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8"/>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8"/>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8"/>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8"/>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8"/>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8"/>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8"/>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8"/>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8"/>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8"/>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8"/>
      <c r="J116" s="399"/>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8"/>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8"/>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8"/>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8"/>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8"/>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8"/>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8"/>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8"/>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8"/>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8"/>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8"/>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8"/>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8"/>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8"/>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8"/>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8"/>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8"/>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8"/>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8"/>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8"/>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8"/>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8"/>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8"/>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8"/>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8"/>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8"/>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8"/>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8"/>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8"/>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8"/>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8"/>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8"/>
      <c r="J148" s="399"/>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8"/>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8"/>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8"/>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8"/>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8"/>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8"/>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8"/>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8"/>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8"/>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8"/>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8"/>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8"/>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8"/>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8"/>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8"/>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8"/>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8"/>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8"/>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8"/>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8"/>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8"/>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8"/>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8"/>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8"/>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8"/>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8"/>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8"/>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8"/>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8"/>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8"/>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8"/>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8"/>
      <c r="I180" s="137"/>
      <c r="J180" s="399"/>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8"/>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8"/>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8"/>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8"/>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8"/>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8"/>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8"/>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8"/>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8"/>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8"/>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8"/>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8"/>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8"/>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8"/>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8"/>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8"/>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8"/>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8"/>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8"/>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8"/>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8"/>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8"/>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8"/>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8"/>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8"/>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8"/>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8"/>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8"/>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8"/>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8"/>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8"/>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8"/>
      <c r="J212" s="399"/>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8"/>
      <c r="J213" s="208"/>
      <c r="K213" s="142"/>
      <c r="L213" s="142"/>
    </row>
    <row r="214" spans="1:89" ht="14.25" customHeight="1" x14ac:dyDescent="0.6">
      <c r="G214" s="145"/>
      <c r="H214" s="398"/>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8"/>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8"/>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8"/>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8"/>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8"/>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8"/>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8"/>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8"/>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8"/>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8"/>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8"/>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8"/>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8"/>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8"/>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8"/>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8"/>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8"/>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8"/>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8"/>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8"/>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8"/>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8"/>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8"/>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8"/>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8"/>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8"/>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8"/>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8"/>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8"/>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8"/>
      <c r="J244" s="399"/>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8"/>
      <c r="J245" s="208"/>
      <c r="K245" s="142"/>
      <c r="L245" s="142"/>
      <c r="AX245"/>
      <c r="AY245"/>
    </row>
    <row r="246" spans="1:97" ht="14.25" customHeight="1" x14ac:dyDescent="0.6">
      <c r="G246" s="145"/>
      <c r="H246" s="398"/>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8"/>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8"/>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8"/>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8"/>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8"/>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8"/>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8"/>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8"/>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8"/>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8"/>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8"/>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8"/>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8"/>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8"/>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8"/>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8"/>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8"/>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8"/>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8"/>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8"/>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8"/>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8"/>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8"/>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8"/>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8"/>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8"/>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8"/>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8"/>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8"/>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8"/>
      <c r="J276" s="399"/>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8"/>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8"/>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8"/>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8"/>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8"/>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8"/>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8"/>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8"/>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8"/>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8"/>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8"/>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8"/>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8"/>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8"/>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8"/>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8"/>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8"/>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8"/>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8"/>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8"/>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8"/>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8"/>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8"/>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8"/>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8"/>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8"/>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8"/>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8"/>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8"/>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8"/>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8"/>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8"/>
      <c r="J308" s="399"/>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413"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413"/>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413"/>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413"/>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413"/>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413"/>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413"/>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413"/>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413"/>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413"/>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413"/>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413"/>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413"/>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413"/>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413"/>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413"/>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413"/>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413"/>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413"/>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413"/>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413"/>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413"/>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413"/>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413"/>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413"/>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413"/>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413"/>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413"/>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413"/>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413"/>
      <c r="J343" s="399"/>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414" t="s">
        <v>986</v>
      </c>
      <c r="J347" s="397"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414"/>
      <c r="J348" s="397"/>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414"/>
      <c r="J349" s="397"/>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414"/>
      <c r="J350" s="397"/>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414"/>
      <c r="J351" s="397"/>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414"/>
      <c r="J352" s="397"/>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414"/>
      <c r="J353" s="397"/>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414"/>
      <c r="J354" s="397"/>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414"/>
      <c r="J355" s="397"/>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414"/>
      <c r="J356" s="397"/>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414"/>
      <c r="J357" s="397"/>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414"/>
      <c r="J358" s="397"/>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414"/>
      <c r="J359" s="397"/>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414"/>
      <c r="J360" s="397"/>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414"/>
      <c r="J361" s="397"/>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414"/>
      <c r="J362" s="397"/>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414"/>
      <c r="J363" s="397"/>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414"/>
      <c r="J364" s="397"/>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414"/>
      <c r="J365" s="397"/>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414"/>
      <c r="J366" s="397"/>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414"/>
      <c r="J367" s="397"/>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414"/>
      <c r="J368" s="397"/>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414"/>
      <c r="J369" s="397"/>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414"/>
      <c r="J370" s="397"/>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414"/>
      <c r="J371" s="397"/>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414"/>
      <c r="J372" s="397"/>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414"/>
      <c r="J373" s="397"/>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414"/>
      <c r="J374" s="397"/>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414"/>
      <c r="J375" s="397"/>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415"/>
      <c r="J376" s="416"/>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417"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417"/>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417"/>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417"/>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417"/>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417"/>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417"/>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417"/>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417"/>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417"/>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417"/>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417"/>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417"/>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418" t="s">
        <v>1007</v>
      </c>
      <c r="H433" s="356"/>
      <c r="I433" s="356"/>
      <c r="J433" s="356"/>
      <c r="K433" s="356"/>
      <c r="L433" s="356"/>
      <c r="M433" s="356"/>
      <c r="N433" s="356"/>
      <c r="O433" s="356"/>
      <c r="P433" s="356"/>
      <c r="Q433" s="356"/>
      <c r="R433" s="356"/>
      <c r="S433" s="356"/>
      <c r="T433" s="356"/>
      <c r="U433" s="356"/>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419" t="s">
        <v>1008</v>
      </c>
      <c r="I435" s="420"/>
      <c r="J435" s="420"/>
      <c r="K435" s="420"/>
      <c r="L435" s="420"/>
      <c r="M435" s="420"/>
      <c r="N435" s="421" t="s">
        <v>1009</v>
      </c>
      <c r="O435" s="422"/>
      <c r="P435" s="422"/>
      <c r="Q435" s="422"/>
      <c r="R435" s="423"/>
      <c r="S435" s="318" t="s">
        <v>1010</v>
      </c>
      <c r="T435" s="318" t="s">
        <v>1011</v>
      </c>
      <c r="U435" s="319"/>
      <c r="V435" s="320"/>
      <c r="W435" s="320"/>
      <c r="X435" s="320"/>
      <c r="Y435" s="320"/>
      <c r="Z435" s="320"/>
      <c r="AA435" s="320"/>
      <c r="AB435" s="321"/>
    </row>
    <row r="436" spans="3:29" ht="14.25" customHeight="1" x14ac:dyDescent="0.75">
      <c r="H436" s="424" t="s">
        <v>1034</v>
      </c>
      <c r="I436" s="425"/>
      <c r="J436" s="425"/>
      <c r="K436" s="425"/>
      <c r="L436" s="425"/>
      <c r="M436" s="426"/>
      <c r="N436" s="427" t="s">
        <v>1047</v>
      </c>
      <c r="O436" s="428"/>
      <c r="P436" s="428"/>
      <c r="Q436" s="428"/>
      <c r="R436" s="428"/>
      <c r="S436" s="322"/>
      <c r="T436" s="322"/>
      <c r="U436" s="323"/>
      <c r="V436" s="323"/>
      <c r="W436" s="323"/>
      <c r="X436" s="323"/>
      <c r="Y436" s="323"/>
      <c r="Z436" s="323"/>
      <c r="AA436" s="323"/>
      <c r="AB436" s="324"/>
      <c r="AC436" s="137" t="s">
        <v>1048</v>
      </c>
    </row>
    <row r="437" spans="3:29" ht="14.25" customHeight="1" x14ac:dyDescent="0.6">
      <c r="H437" s="424" t="s">
        <v>977</v>
      </c>
      <c r="I437" s="425"/>
      <c r="J437" s="425"/>
      <c r="K437" s="425"/>
      <c r="L437" s="425"/>
      <c r="M437" s="426"/>
      <c r="N437" s="430" t="s">
        <v>1049</v>
      </c>
      <c r="O437" s="431"/>
      <c r="P437" s="431"/>
      <c r="Q437" s="431"/>
      <c r="R437" s="431"/>
      <c r="S437" s="325"/>
      <c r="T437" s="325"/>
      <c r="U437" s="326"/>
      <c r="V437" s="326"/>
      <c r="W437" s="326"/>
      <c r="X437" s="326"/>
      <c r="Y437" s="326"/>
      <c r="Z437" s="326"/>
      <c r="AA437" s="326"/>
      <c r="AB437" s="327"/>
    </row>
    <row r="438" spans="3:29" ht="30.4" customHeight="1" x14ac:dyDescent="0.75">
      <c r="H438" s="424" t="s">
        <v>981</v>
      </c>
      <c r="I438" s="425"/>
      <c r="J438" s="425"/>
      <c r="K438" s="425"/>
      <c r="L438" s="425"/>
      <c r="M438" s="426"/>
      <c r="N438" s="432" t="s">
        <v>1050</v>
      </c>
      <c r="O438" s="433"/>
      <c r="P438" s="433"/>
      <c r="Q438" s="433"/>
      <c r="R438" s="434"/>
      <c r="S438" s="328"/>
      <c r="T438" s="328"/>
      <c r="U438" s="329"/>
      <c r="V438" s="329"/>
      <c r="W438" s="329"/>
      <c r="X438" s="329"/>
      <c r="Y438" s="329"/>
      <c r="Z438" s="329"/>
      <c r="AA438" s="329"/>
      <c r="AB438" s="330"/>
      <c r="AC438" s="137" t="s">
        <v>1051</v>
      </c>
    </row>
    <row r="439" spans="3:29" ht="32.65" customHeight="1" x14ac:dyDescent="0.75">
      <c r="H439" s="424" t="s">
        <v>1016</v>
      </c>
      <c r="I439" s="425"/>
      <c r="J439" s="425"/>
      <c r="K439" s="425"/>
      <c r="L439" s="425"/>
      <c r="M439" s="426"/>
      <c r="N439" s="432" t="s">
        <v>1050</v>
      </c>
      <c r="O439" s="433"/>
      <c r="P439" s="433"/>
      <c r="Q439" s="433"/>
      <c r="R439" s="434"/>
      <c r="S439" s="331"/>
      <c r="T439" s="331"/>
      <c r="U439" s="332"/>
      <c r="V439" s="332"/>
      <c r="W439" s="332"/>
      <c r="X439" s="332"/>
      <c r="Y439" s="332"/>
      <c r="Z439" s="332"/>
      <c r="AA439" s="332"/>
      <c r="AB439" s="333"/>
      <c r="AC439" s="137" t="s">
        <v>1051</v>
      </c>
    </row>
    <row r="440" spans="3:29" ht="14.25" customHeight="1" x14ac:dyDescent="0.6">
      <c r="H440" s="424" t="s">
        <v>1017</v>
      </c>
      <c r="I440" s="425"/>
      <c r="J440" s="425"/>
      <c r="K440" s="425"/>
      <c r="L440" s="425"/>
      <c r="M440" s="426"/>
      <c r="N440" s="435" t="s">
        <v>1018</v>
      </c>
      <c r="O440" s="436"/>
      <c r="P440" s="436"/>
      <c r="Q440" s="436"/>
      <c r="R440" s="436"/>
      <c r="S440" s="334"/>
      <c r="T440" s="334"/>
      <c r="U440" s="335"/>
      <c r="V440" s="335"/>
      <c r="W440" s="335"/>
      <c r="X440" s="335"/>
      <c r="Y440" s="335"/>
      <c r="Z440" s="335"/>
      <c r="AA440" s="335"/>
      <c r="AB440" s="336"/>
    </row>
    <row r="441" spans="3:29" ht="14.25" customHeight="1" thickBot="1" x14ac:dyDescent="0.75">
      <c r="H441" s="437" t="s">
        <v>1019</v>
      </c>
      <c r="I441" s="438"/>
      <c r="J441" s="438"/>
      <c r="K441" s="438"/>
      <c r="L441" s="438"/>
      <c r="M441" s="439"/>
      <c r="N441" s="440" t="s">
        <v>1018</v>
      </c>
      <c r="O441" s="441"/>
      <c r="P441" s="441"/>
      <c r="Q441" s="441"/>
      <c r="R441" s="441"/>
      <c r="S441" s="337"/>
      <c r="T441" s="338"/>
      <c r="U441" s="338"/>
      <c r="V441" s="339"/>
      <c r="W441" s="339"/>
      <c r="X441" s="339"/>
      <c r="Y441" s="339"/>
      <c r="Z441" s="339"/>
      <c r="AA441" s="339"/>
      <c r="AB441" s="340"/>
    </row>
    <row r="442" spans="3:29" ht="14.25" customHeight="1" thickBot="1" x14ac:dyDescent="0.75">
      <c r="H442" s="442"/>
      <c r="I442" s="442"/>
      <c r="J442" s="442"/>
      <c r="K442" s="442"/>
      <c r="L442" s="442"/>
      <c r="M442" s="442"/>
      <c r="N442" s="341"/>
      <c r="O442" s="341"/>
      <c r="P442" s="341"/>
      <c r="Q442" s="341"/>
      <c r="R442" s="341"/>
      <c r="S442" s="341"/>
      <c r="T442" s="341"/>
      <c r="U442" s="342"/>
      <c r="V442" s="342"/>
      <c r="W442" s="342"/>
      <c r="X442" s="342"/>
      <c r="Y442" s="342"/>
      <c r="Z442" s="342"/>
      <c r="AA442" s="342"/>
      <c r="AB442" s="342"/>
    </row>
    <row r="443" spans="3:29" ht="14.25" customHeight="1" x14ac:dyDescent="0.6">
      <c r="H443" s="419" t="s">
        <v>1020</v>
      </c>
      <c r="I443" s="420"/>
      <c r="J443" s="420"/>
      <c r="K443" s="420"/>
      <c r="L443" s="420"/>
      <c r="M443" s="429"/>
      <c r="N443" s="421" t="s">
        <v>1009</v>
      </c>
      <c r="O443" s="422"/>
      <c r="P443" s="422"/>
      <c r="Q443" s="422"/>
      <c r="R443" s="423"/>
      <c r="S443" s="318" t="s">
        <v>1010</v>
      </c>
      <c r="T443" s="318" t="s">
        <v>1011</v>
      </c>
      <c r="U443" s="343"/>
      <c r="V443" s="343"/>
      <c r="W443" s="343"/>
      <c r="X443" s="343"/>
      <c r="Y443" s="343"/>
      <c r="Z443" s="343"/>
      <c r="AA443" s="343"/>
      <c r="AB443" s="344"/>
    </row>
    <row r="444" spans="3:29" ht="14.25" customHeight="1" x14ac:dyDescent="0.6">
      <c r="H444" s="424" t="s">
        <v>977</v>
      </c>
      <c r="I444" s="425"/>
      <c r="J444" s="425"/>
      <c r="K444" s="425"/>
      <c r="L444" s="425"/>
      <c r="M444" s="426"/>
      <c r="N444" s="443" t="s">
        <v>1052</v>
      </c>
      <c r="O444" s="444"/>
      <c r="P444" s="444"/>
      <c r="Q444" s="444"/>
      <c r="R444" s="444"/>
      <c r="S444" s="334"/>
      <c r="T444" s="334"/>
      <c r="U444" s="335"/>
      <c r="V444" s="335"/>
      <c r="W444" s="335"/>
      <c r="X444" s="335"/>
      <c r="Y444" s="335"/>
      <c r="Z444" s="335"/>
      <c r="AA444" s="335"/>
      <c r="AB444" s="345"/>
    </row>
    <row r="445" spans="3:29" ht="14.25" customHeight="1" x14ac:dyDescent="0.6">
      <c r="H445" s="424" t="s">
        <v>981</v>
      </c>
      <c r="I445" s="425"/>
      <c r="J445" s="425"/>
      <c r="K445" s="425"/>
      <c r="L445" s="425"/>
      <c r="M445" s="426"/>
      <c r="N445" s="443" t="s">
        <v>1053</v>
      </c>
      <c r="O445" s="444"/>
      <c r="P445" s="444"/>
      <c r="Q445" s="444"/>
      <c r="R445" s="444"/>
      <c r="S445" s="334"/>
      <c r="T445" s="334"/>
      <c r="U445" s="335"/>
      <c r="V445" s="335"/>
      <c r="W445" s="335"/>
      <c r="X445" s="335"/>
      <c r="Y445" s="335"/>
      <c r="Z445" s="335"/>
      <c r="AA445" s="335"/>
      <c r="AB445" s="345"/>
    </row>
    <row r="446" spans="3:29" ht="30.4" customHeight="1" x14ac:dyDescent="0.75">
      <c r="H446" s="445" t="s">
        <v>1023</v>
      </c>
      <c r="I446" s="446"/>
      <c r="J446" s="446"/>
      <c r="K446" s="446"/>
      <c r="L446" s="446"/>
      <c r="M446" s="447"/>
      <c r="N446" s="432" t="s">
        <v>1050</v>
      </c>
      <c r="O446" s="433"/>
      <c r="P446" s="433"/>
      <c r="Q446" s="433"/>
      <c r="R446" s="434"/>
      <c r="S446" s="261"/>
      <c r="T446" s="268"/>
      <c r="U446" s="261"/>
      <c r="V446" s="261"/>
      <c r="W446" s="261"/>
      <c r="X446" s="261"/>
      <c r="Y446" s="261"/>
      <c r="Z446" s="261"/>
      <c r="AA446" s="261"/>
      <c r="AB446" s="262"/>
    </row>
    <row r="447" spans="3:29" ht="30.75" customHeight="1" x14ac:dyDescent="0.6">
      <c r="H447" s="424" t="s">
        <v>1016</v>
      </c>
      <c r="I447" s="425"/>
      <c r="J447" s="425"/>
      <c r="K447" s="425"/>
      <c r="L447" s="425"/>
      <c r="M447" s="426"/>
      <c r="N447" s="443" t="s">
        <v>1053</v>
      </c>
      <c r="O447" s="444"/>
      <c r="P447" s="444"/>
      <c r="Q447" s="444"/>
      <c r="R447" s="444"/>
      <c r="S447" s="334"/>
      <c r="T447" s="334"/>
      <c r="U447" s="335"/>
      <c r="V447" s="335"/>
      <c r="W447" s="335"/>
      <c r="X447" s="335"/>
      <c r="Y447" s="335"/>
      <c r="Z447" s="335"/>
      <c r="AA447" s="335"/>
      <c r="AB447" s="345"/>
    </row>
    <row r="448" spans="3:29" ht="13.5" customHeight="1" x14ac:dyDescent="0.6">
      <c r="H448" s="424" t="s">
        <v>1017</v>
      </c>
      <c r="I448" s="425"/>
      <c r="J448" s="425"/>
      <c r="K448" s="425"/>
      <c r="L448" s="425"/>
      <c r="M448" s="426"/>
      <c r="N448" s="435" t="s">
        <v>1018</v>
      </c>
      <c r="O448" s="436"/>
      <c r="P448" s="436"/>
      <c r="Q448" s="436"/>
      <c r="R448" s="436"/>
      <c r="S448" s="334"/>
      <c r="T448" s="334"/>
      <c r="U448" s="335"/>
      <c r="V448" s="335"/>
      <c r="W448" s="335"/>
      <c r="X448" s="335"/>
      <c r="Y448" s="335"/>
      <c r="Z448" s="335"/>
      <c r="AA448" s="335"/>
      <c r="AB448" s="345"/>
    </row>
    <row r="449" spans="8:28" ht="14.25" customHeight="1" thickBot="1" x14ac:dyDescent="0.75">
      <c r="H449" s="437" t="s">
        <v>1025</v>
      </c>
      <c r="I449" s="438"/>
      <c r="J449" s="438"/>
      <c r="K449" s="438"/>
      <c r="L449" s="438"/>
      <c r="M449" s="439"/>
      <c r="N449" s="440" t="s">
        <v>1018</v>
      </c>
      <c r="O449" s="441"/>
      <c r="P449" s="441"/>
      <c r="Q449" s="441"/>
      <c r="R449" s="441"/>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53125" defaultRowHeight="14.25" customHeight="1" x14ac:dyDescent="0.6"/>
  <cols>
    <col min="1" max="1" width="9.453125" style="137"/>
    <col min="2" max="7" width="1.453125" style="137" customWidth="1"/>
    <col min="8" max="8" width="5.453125" style="137" customWidth="1"/>
    <col min="9" max="9" width="7.453125" style="137" bestFit="1" customWidth="1"/>
    <col min="10" max="10" width="16.453125" style="137" customWidth="1"/>
    <col min="11" max="11" width="55" style="137" bestFit="1" customWidth="1"/>
    <col min="12" max="12" width="22.453125" style="137" customWidth="1"/>
    <col min="13" max="16" width="11.453125" style="137" customWidth="1"/>
    <col min="17" max="17" width="12.453125" style="137" customWidth="1"/>
    <col min="18" max="18" width="13.453125" style="137" customWidth="1"/>
    <col min="19" max="19" width="14" style="137" customWidth="1"/>
    <col min="20" max="24" width="11.453125" style="137" customWidth="1"/>
    <col min="25" max="25" width="9.453125" style="137" bestFit="1" customWidth="1"/>
    <col min="26" max="45" width="11.453125" style="137" customWidth="1"/>
    <col min="46" max="16384" width="9.4531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354" t="s">
        <v>890</v>
      </c>
    </row>
    <row r="5" spans="1:110" ht="14.25" customHeight="1" x14ac:dyDescent="0.6">
      <c r="U5" s="355"/>
    </row>
    <row r="7" spans="1:110" ht="14.25" customHeight="1" x14ac:dyDescent="0.75">
      <c r="B7" s="143" t="s">
        <v>891</v>
      </c>
      <c r="G7" s="356" t="s">
        <v>892</v>
      </c>
      <c r="H7" s="448"/>
      <c r="I7" s="448"/>
      <c r="J7" s="448"/>
      <c r="K7" s="448"/>
      <c r="L7" s="448"/>
      <c r="M7" s="448"/>
      <c r="N7" s="448"/>
      <c r="O7" s="448"/>
      <c r="P7" s="448"/>
      <c r="Q7" s="448"/>
      <c r="R7" s="448"/>
      <c r="S7" s="448"/>
      <c r="T7" s="448"/>
      <c r="U7" s="448"/>
      <c r="V7" s="448"/>
      <c r="W7" s="448"/>
      <c r="X7" s="449"/>
    </row>
    <row r="8" spans="1:110" ht="14.25" customHeight="1" thickBot="1" x14ac:dyDescent="0.75">
      <c r="G8" s="145"/>
      <c r="X8" s="146"/>
    </row>
    <row r="9" spans="1:110" ht="14.25" customHeight="1" thickBot="1" x14ac:dyDescent="0.75">
      <c r="G9" s="145"/>
      <c r="H9" s="450" t="s">
        <v>893</v>
      </c>
      <c r="J9" s="360" t="s">
        <v>894</v>
      </c>
      <c r="K9" s="361"/>
      <c r="L9" s="362"/>
      <c r="M9" s="452">
        <v>2021</v>
      </c>
      <c r="N9" s="453"/>
      <c r="O9" s="453"/>
      <c r="P9" s="454"/>
      <c r="R9" s="147"/>
      <c r="X9" s="146"/>
    </row>
    <row r="10" spans="1:110" ht="14.25" customHeight="1" thickBot="1" x14ac:dyDescent="0.9">
      <c r="G10" s="145"/>
      <c r="H10" s="451"/>
      <c r="J10" s="148" t="s">
        <v>895</v>
      </c>
      <c r="P10" s="146"/>
      <c r="R10"/>
      <c r="S10"/>
      <c r="T10"/>
      <c r="U10"/>
      <c r="V10"/>
      <c r="X10" s="146"/>
      <c r="AB10"/>
      <c r="AC10"/>
    </row>
    <row r="11" spans="1:110" ht="14.25" customHeight="1" x14ac:dyDescent="0.75">
      <c r="G11" s="145"/>
      <c r="H11" s="451"/>
      <c r="J11" s="149" t="s">
        <v>896</v>
      </c>
      <c r="K11" s="150"/>
      <c r="L11" s="150"/>
      <c r="M11" s="150"/>
      <c r="N11" s="150"/>
      <c r="P11"/>
      <c r="Q11"/>
      <c r="R11"/>
      <c r="S11"/>
      <c r="T11"/>
      <c r="X11" s="146"/>
    </row>
    <row r="12" spans="1:110" ht="13.5" customHeight="1" thickBot="1" x14ac:dyDescent="0.75">
      <c r="G12" s="145"/>
      <c r="H12" s="451"/>
      <c r="X12" s="146"/>
    </row>
    <row r="13" spans="1:110" ht="45.75" customHeight="1" thickBot="1" x14ac:dyDescent="0.75">
      <c r="G13" s="145"/>
      <c r="H13" s="451"/>
      <c r="J13" s="397"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51"/>
      <c r="J14" s="397"/>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51"/>
      <c r="J15" s="397"/>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51"/>
      <c r="J16" s="397"/>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51"/>
      <c r="J17" s="397"/>
      <c r="K17" s="156" t="s">
        <v>919</v>
      </c>
      <c r="L17" s="156" t="s">
        <v>907</v>
      </c>
      <c r="M17" s="156" t="s">
        <v>920</v>
      </c>
      <c r="N17" s="156" t="s">
        <v>909</v>
      </c>
      <c r="O17" s="156" t="s">
        <v>910</v>
      </c>
      <c r="P17" s="156" t="s">
        <v>920</v>
      </c>
      <c r="Q17" s="156" t="s">
        <v>921</v>
      </c>
      <c r="R17" s="157">
        <v>8.5</v>
      </c>
      <c r="X17" s="146"/>
    </row>
    <row r="18" spans="7:29" ht="14.25" customHeight="1" x14ac:dyDescent="0.6">
      <c r="G18" s="145"/>
      <c r="H18" s="451"/>
      <c r="J18" s="397"/>
      <c r="K18" s="158" t="s">
        <v>922</v>
      </c>
      <c r="L18" s="158" t="s">
        <v>907</v>
      </c>
      <c r="M18" s="158" t="s">
        <v>923</v>
      </c>
      <c r="N18" s="158" t="s">
        <v>909</v>
      </c>
      <c r="O18" s="158" t="s">
        <v>910</v>
      </c>
      <c r="P18" s="158" t="s">
        <v>923</v>
      </c>
      <c r="Q18" s="158" t="s">
        <v>924</v>
      </c>
      <c r="R18" s="159">
        <v>8.1999999999999993</v>
      </c>
    </row>
    <row r="19" spans="7:29" ht="14.25" customHeight="1" x14ac:dyDescent="0.6">
      <c r="G19" s="145"/>
      <c r="H19" s="451"/>
      <c r="J19" s="397"/>
      <c r="K19" s="160" t="s">
        <v>925</v>
      </c>
      <c r="L19" s="160" t="s">
        <v>907</v>
      </c>
      <c r="M19" s="160" t="s">
        <v>926</v>
      </c>
      <c r="N19" s="160" t="s">
        <v>909</v>
      </c>
      <c r="O19" s="160" t="s">
        <v>910</v>
      </c>
      <c r="P19" s="160" t="s">
        <v>926</v>
      </c>
      <c r="Q19" s="160" t="s">
        <v>927</v>
      </c>
      <c r="R19" s="161">
        <v>7.8</v>
      </c>
    </row>
    <row r="20" spans="7:29" ht="14.25" customHeight="1" x14ac:dyDescent="0.6">
      <c r="G20" s="145"/>
      <c r="H20" s="451"/>
      <c r="J20" s="397"/>
      <c r="K20" s="158" t="s">
        <v>928</v>
      </c>
      <c r="L20" s="158" t="s">
        <v>907</v>
      </c>
      <c r="M20" s="158" t="s">
        <v>929</v>
      </c>
      <c r="N20" s="158" t="s">
        <v>909</v>
      </c>
      <c r="O20" s="158" t="s">
        <v>910</v>
      </c>
      <c r="P20" s="158" t="s">
        <v>929</v>
      </c>
      <c r="Q20" s="158" t="s">
        <v>930</v>
      </c>
      <c r="R20" s="159">
        <v>7.4</v>
      </c>
    </row>
    <row r="21" spans="7:29" ht="14.25" customHeight="1" x14ac:dyDescent="0.6">
      <c r="G21" s="145"/>
      <c r="H21" s="451"/>
      <c r="J21" s="397"/>
      <c r="K21" s="156" t="s">
        <v>931</v>
      </c>
      <c r="L21" s="156" t="s">
        <v>932</v>
      </c>
      <c r="M21" s="156" t="s">
        <v>933</v>
      </c>
      <c r="N21" s="156" t="s">
        <v>909</v>
      </c>
      <c r="O21" s="156" t="s">
        <v>910</v>
      </c>
      <c r="P21" s="156" t="s">
        <v>933</v>
      </c>
      <c r="Q21" s="156" t="s">
        <v>934</v>
      </c>
      <c r="R21" s="157">
        <v>6.8</v>
      </c>
    </row>
    <row r="22" spans="7:29" ht="14.25" customHeight="1" x14ac:dyDescent="0.6">
      <c r="G22" s="145"/>
      <c r="H22" s="451"/>
      <c r="J22" s="397"/>
      <c r="K22" s="158" t="s">
        <v>935</v>
      </c>
      <c r="L22" s="158" t="s">
        <v>936</v>
      </c>
      <c r="M22" s="158" t="s">
        <v>937</v>
      </c>
      <c r="N22" s="158" t="s">
        <v>909</v>
      </c>
      <c r="O22" s="158" t="s">
        <v>910</v>
      </c>
      <c r="P22" s="158" t="s">
        <v>937</v>
      </c>
      <c r="Q22" s="158" t="s">
        <v>938</v>
      </c>
      <c r="R22" s="159">
        <v>6.2</v>
      </c>
    </row>
    <row r="23" spans="7:29" ht="14.25" customHeight="1" thickBot="1" x14ac:dyDescent="0.75">
      <c r="G23" s="145"/>
      <c r="H23" s="451"/>
      <c r="J23" s="397"/>
      <c r="K23" s="162" t="s">
        <v>939</v>
      </c>
      <c r="L23" s="162" t="s">
        <v>940</v>
      </c>
      <c r="M23" s="162" t="s">
        <v>941</v>
      </c>
      <c r="N23" s="162" t="s">
        <v>909</v>
      </c>
      <c r="O23" s="162" t="s">
        <v>910</v>
      </c>
      <c r="P23" s="162" t="s">
        <v>941</v>
      </c>
      <c r="Q23" s="162" t="s">
        <v>942</v>
      </c>
      <c r="R23" s="163">
        <v>5.2</v>
      </c>
    </row>
    <row r="24" spans="7:29" ht="14.25" customHeight="1" x14ac:dyDescent="0.6">
      <c r="G24" s="145"/>
      <c r="H24" s="451"/>
      <c r="J24" s="397"/>
    </row>
    <row r="25" spans="7:29" ht="14.25" customHeight="1" x14ac:dyDescent="0.6">
      <c r="G25" s="145"/>
      <c r="H25" s="451"/>
      <c r="J25" s="397"/>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55" t="s">
        <v>945</v>
      </c>
      <c r="J28" s="402" t="s">
        <v>946</v>
      </c>
      <c r="K28" s="403"/>
      <c r="L28" s="403"/>
      <c r="M28" s="403"/>
      <c r="N28" s="403"/>
      <c r="O28" s="404"/>
      <c r="Q28" s="137" t="s">
        <v>947</v>
      </c>
      <c r="S28" s="165">
        <v>20</v>
      </c>
    </row>
    <row r="29" spans="7:29" ht="14.25" customHeight="1" thickBot="1" x14ac:dyDescent="0.75">
      <c r="G29" s="145"/>
      <c r="H29" s="456"/>
      <c r="J29" s="166" t="s">
        <v>948</v>
      </c>
      <c r="K29" s="167"/>
      <c r="L29" s="167"/>
      <c r="M29" s="167"/>
      <c r="N29" s="167"/>
      <c r="O29" s="168">
        <v>20</v>
      </c>
      <c r="Z29" s="169"/>
      <c r="AA29" s="169"/>
      <c r="AB29" s="169"/>
      <c r="AC29" s="169"/>
    </row>
    <row r="30" spans="7:29" ht="14.25" customHeight="1" x14ac:dyDescent="0.6">
      <c r="G30" s="145"/>
      <c r="H30" s="456"/>
      <c r="J30" s="170" t="s">
        <v>949</v>
      </c>
      <c r="K30" s="171"/>
      <c r="L30" s="171"/>
      <c r="M30" s="171"/>
      <c r="N30" s="171"/>
      <c r="O30" s="172">
        <v>5</v>
      </c>
    </row>
    <row r="31" spans="7:29" ht="14.25" customHeight="1" thickBot="1" x14ac:dyDescent="0.75">
      <c r="G31" s="145"/>
      <c r="H31" s="456"/>
      <c r="J31" s="457" t="s">
        <v>950</v>
      </c>
      <c r="K31" s="458"/>
      <c r="L31" s="458"/>
      <c r="M31" s="458"/>
      <c r="N31" s="458"/>
      <c r="O31" s="173">
        <v>0.02</v>
      </c>
    </row>
    <row r="32" spans="7:29" ht="14.25" customHeight="1" x14ac:dyDescent="0.6">
      <c r="G32" s="145"/>
      <c r="H32" s="456"/>
      <c r="J32" s="174" t="s">
        <v>951</v>
      </c>
      <c r="K32" s="175"/>
      <c r="L32" s="175"/>
      <c r="N32" s="176"/>
      <c r="O32" s="177">
        <v>3</v>
      </c>
    </row>
    <row r="33" spans="7:42" ht="26.25" customHeight="1" x14ac:dyDescent="0.6">
      <c r="G33" s="145"/>
      <c r="H33" s="456"/>
      <c r="J33" s="178" t="s">
        <v>172</v>
      </c>
      <c r="K33" s="179" t="s">
        <v>952</v>
      </c>
      <c r="L33" s="459" t="s">
        <v>953</v>
      </c>
      <c r="M33" s="461" t="s">
        <v>954</v>
      </c>
    </row>
    <row r="34" spans="7:42" ht="26.25" customHeight="1" x14ac:dyDescent="0.6">
      <c r="G34" s="145"/>
      <c r="H34" s="456"/>
      <c r="J34" s="180" t="s">
        <v>955</v>
      </c>
      <c r="K34" s="181" t="s">
        <v>956</v>
      </c>
      <c r="L34" s="460"/>
      <c r="M34" s="462"/>
    </row>
    <row r="35" spans="7:42" ht="14.25" customHeight="1" x14ac:dyDescent="0.6">
      <c r="G35" s="145"/>
      <c r="H35" s="456"/>
      <c r="J35" s="182">
        <v>0</v>
      </c>
      <c r="K35" s="183">
        <v>0.8</v>
      </c>
      <c r="L35" s="183">
        <v>0.8</v>
      </c>
      <c r="M35" s="184">
        <v>0.19999999999999996</v>
      </c>
    </row>
    <row r="36" spans="7:42" ht="14.25" customHeight="1" x14ac:dyDescent="0.6">
      <c r="G36" s="145"/>
      <c r="H36" s="456"/>
      <c r="J36" s="185">
        <v>1</v>
      </c>
      <c r="K36" s="186">
        <v>0.1</v>
      </c>
      <c r="L36" s="186">
        <v>0.8</v>
      </c>
      <c r="M36" s="184">
        <v>0.19999999999999996</v>
      </c>
      <c r="O36" s="187"/>
    </row>
    <row r="37" spans="7:42" ht="14.25" customHeight="1" thickBot="1" x14ac:dyDescent="0.75">
      <c r="G37" s="145"/>
      <c r="H37" s="456"/>
      <c r="J37" s="188">
        <v>2</v>
      </c>
      <c r="K37" s="189">
        <v>0.1</v>
      </c>
      <c r="L37" s="189">
        <v>0.8</v>
      </c>
      <c r="M37" s="190">
        <v>0.19999999999999996</v>
      </c>
    </row>
    <row r="38" spans="7:42" ht="14.25" customHeight="1" x14ac:dyDescent="0.6">
      <c r="G38" s="145"/>
      <c r="H38" s="456"/>
      <c r="M38" s="191"/>
    </row>
    <row r="39" spans="7:42" ht="14.25" customHeight="1" x14ac:dyDescent="0.75">
      <c r="H39" s="456"/>
      <c r="P39"/>
      <c r="Q39"/>
      <c r="R39"/>
      <c r="S39"/>
      <c r="T39"/>
    </row>
    <row r="40" spans="7:42" ht="14.25" customHeight="1" x14ac:dyDescent="0.6">
      <c r="H40" s="456"/>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56"/>
      <c r="J41" s="397"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56"/>
      <c r="J42" s="397"/>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56"/>
      <c r="J43" s="397"/>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56"/>
      <c r="J44" s="397"/>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56"/>
      <c r="J45" s="397"/>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56"/>
      <c r="J46" s="397"/>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56"/>
      <c r="J47" s="397"/>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56"/>
      <c r="J48" s="397"/>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56"/>
      <c r="J49" s="397"/>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56"/>
      <c r="J50" s="397"/>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56"/>
      <c r="J51" s="397"/>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56"/>
      <c r="J52" s="397"/>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56"/>
      <c r="J53" s="397"/>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56"/>
      <c r="J54" s="397"/>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56"/>
      <c r="J55" s="397"/>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56"/>
      <c r="J56" s="397"/>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56"/>
      <c r="J57" s="397"/>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56"/>
      <c r="J58" s="397"/>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56"/>
      <c r="J59" s="397"/>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56"/>
      <c r="J60" s="397"/>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56"/>
      <c r="J61" s="397"/>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56"/>
      <c r="J62" s="397"/>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56"/>
      <c r="J63" s="397"/>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56"/>
      <c r="J64" s="397"/>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56"/>
      <c r="J65" s="397"/>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56"/>
      <c r="J66" s="397"/>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56"/>
      <c r="J67" s="397"/>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56"/>
      <c r="J68" s="397"/>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56"/>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56"/>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56" t="s">
        <v>974</v>
      </c>
      <c r="H73" s="356"/>
      <c r="I73" s="356"/>
      <c r="J73" s="356"/>
      <c r="K73" s="356"/>
      <c r="L73" s="356"/>
      <c r="M73" s="356"/>
      <c r="N73" s="356"/>
      <c r="O73" s="356"/>
      <c r="P73" s="356"/>
      <c r="Q73" s="356"/>
      <c r="R73" s="356"/>
      <c r="S73" s="356"/>
      <c r="T73" s="356"/>
      <c r="U73" s="356"/>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8"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8"/>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8"/>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8"/>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8"/>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8"/>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8"/>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8"/>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8"/>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8"/>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8"/>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8"/>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8"/>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8"/>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8"/>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8"/>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8"/>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8"/>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8"/>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8"/>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8"/>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8"/>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8"/>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8"/>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8"/>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8"/>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8"/>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8"/>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8"/>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8"/>
      <c r="J105" s="399"/>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8"/>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8"/>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8"/>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8"/>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8"/>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8"/>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8"/>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8"/>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8"/>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8"/>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8"/>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8"/>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8"/>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8"/>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8"/>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8"/>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8"/>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8"/>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8"/>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8"/>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8"/>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8"/>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8"/>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8"/>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8"/>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8"/>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8"/>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8"/>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8"/>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8"/>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8"/>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8"/>
      <c r="J137" s="399"/>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8"/>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8"/>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8"/>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8"/>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8"/>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8"/>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8"/>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8"/>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8"/>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8"/>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8"/>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8"/>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8"/>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8"/>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8"/>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8"/>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8"/>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8"/>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8"/>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8"/>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8"/>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8"/>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8"/>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8"/>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8"/>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8"/>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8"/>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8"/>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8"/>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8"/>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8"/>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8"/>
      <c r="J169" s="399"/>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8"/>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8"/>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8"/>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8"/>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8"/>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8"/>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8"/>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8"/>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8"/>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8"/>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8"/>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8"/>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8"/>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8"/>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8"/>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8"/>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8"/>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8"/>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8"/>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8"/>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8"/>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8"/>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8"/>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8"/>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8"/>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8"/>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8"/>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8"/>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8"/>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8"/>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8"/>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8"/>
      <c r="J201" s="399"/>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8"/>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8"/>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8"/>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8"/>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8"/>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8"/>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8"/>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8"/>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8"/>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8"/>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8"/>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8"/>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8"/>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8"/>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8"/>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8"/>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8"/>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8"/>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8"/>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8"/>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8"/>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8"/>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8"/>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8"/>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8"/>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8"/>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8"/>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8"/>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8"/>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8"/>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8"/>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8"/>
      <c r="J233" s="399"/>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8"/>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8"/>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8"/>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8"/>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8"/>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8"/>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8"/>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8"/>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8"/>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8"/>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8"/>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8"/>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8"/>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8"/>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8"/>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8"/>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8"/>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8"/>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8"/>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8"/>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8"/>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8"/>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8"/>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8"/>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8"/>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8"/>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8"/>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8"/>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8"/>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8"/>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8"/>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8"/>
      <c r="J265" s="399"/>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8"/>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8"/>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8"/>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8"/>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8"/>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8"/>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8"/>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8"/>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8"/>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8"/>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8"/>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8"/>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8"/>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8"/>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8"/>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8"/>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8"/>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8"/>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8"/>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8"/>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8"/>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8"/>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8"/>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8"/>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8"/>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8"/>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8"/>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8"/>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8"/>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8"/>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8"/>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8"/>
      <c r="J297" s="399"/>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65"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65"/>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65"/>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65"/>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65"/>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65"/>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65"/>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65"/>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65"/>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65"/>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65"/>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65"/>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65"/>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65"/>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65"/>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65"/>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65"/>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65"/>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65"/>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65"/>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65"/>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65"/>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65"/>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65"/>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65"/>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65"/>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65"/>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65"/>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65"/>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65"/>
      <c r="J330" s="399"/>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414"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414"/>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414"/>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414"/>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414"/>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414"/>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414"/>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414"/>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414"/>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414"/>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414"/>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414"/>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414"/>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414"/>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414"/>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414"/>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414"/>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414"/>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414"/>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414"/>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414"/>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414"/>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414"/>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414"/>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414"/>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414"/>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414"/>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414"/>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414"/>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414"/>
      <c r="J363" s="399"/>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417"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417"/>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417"/>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417"/>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417"/>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417"/>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417"/>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66"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66"/>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66"/>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66"/>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66"/>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66"/>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66"/>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418" t="s">
        <v>1007</v>
      </c>
      <c r="H420" s="356"/>
      <c r="I420" s="356"/>
      <c r="J420" s="356"/>
      <c r="K420" s="356"/>
      <c r="L420" s="356"/>
      <c r="M420" s="356"/>
      <c r="N420" s="356"/>
      <c r="O420" s="356"/>
      <c r="P420" s="356"/>
      <c r="Q420" s="356"/>
      <c r="R420" s="356"/>
      <c r="S420" s="356"/>
      <c r="T420" s="356"/>
      <c r="U420" s="356"/>
      <c r="V420" s="144"/>
      <c r="W420" s="144"/>
      <c r="X420" s="144"/>
      <c r="Y420" s="144"/>
      <c r="Z420" s="144"/>
      <c r="AA420" s="144"/>
      <c r="AB420" s="144"/>
    </row>
    <row r="422" spans="3:42" ht="14.25" customHeight="1" x14ac:dyDescent="0.6">
      <c r="H422" s="467" t="s">
        <v>1008</v>
      </c>
      <c r="I422" s="468"/>
      <c r="J422" s="468"/>
      <c r="K422" s="468"/>
      <c r="L422" s="468"/>
      <c r="M422" s="468"/>
      <c r="N422" s="469" t="s">
        <v>1009</v>
      </c>
      <c r="O422" s="470"/>
      <c r="P422" s="470"/>
      <c r="Q422" s="470"/>
      <c r="R422" s="471"/>
      <c r="S422" s="260" t="s">
        <v>1010</v>
      </c>
      <c r="T422" s="260" t="s">
        <v>1011</v>
      </c>
      <c r="U422" s="261"/>
      <c r="V422" s="261"/>
      <c r="W422" s="261"/>
      <c r="X422" s="261"/>
      <c r="Y422" s="261"/>
      <c r="Z422" s="261"/>
      <c r="AA422" s="261"/>
      <c r="AB422" s="262"/>
    </row>
    <row r="423" spans="3:42" ht="14.25" customHeight="1" x14ac:dyDescent="0.75">
      <c r="H423" s="463" t="s">
        <v>1012</v>
      </c>
      <c r="I423" s="425"/>
      <c r="J423" s="425"/>
      <c r="K423" s="425"/>
      <c r="L423" s="425"/>
      <c r="M423" s="425"/>
      <c r="N423" s="464" t="s">
        <v>1013</v>
      </c>
      <c r="O423" s="433"/>
      <c r="P423" s="433"/>
      <c r="Q423" s="433"/>
      <c r="R423" s="433"/>
      <c r="S423" s="264"/>
      <c r="T423" s="264"/>
      <c r="U423" s="265"/>
      <c r="V423" s="265"/>
      <c r="W423" s="265"/>
      <c r="X423" s="265"/>
      <c r="Y423" s="265"/>
      <c r="Z423" s="265"/>
      <c r="AA423" s="265"/>
      <c r="AB423" s="266"/>
    </row>
    <row r="424" spans="3:42" ht="14.25" customHeight="1" x14ac:dyDescent="0.75">
      <c r="H424" s="463" t="s">
        <v>977</v>
      </c>
      <c r="I424" s="425"/>
      <c r="J424" s="425"/>
      <c r="K424" s="425"/>
      <c r="L424" s="425"/>
      <c r="M424" s="425"/>
      <c r="N424" s="464" t="s">
        <v>1014</v>
      </c>
      <c r="O424" s="433"/>
      <c r="P424" s="433"/>
      <c r="Q424" s="433"/>
      <c r="R424" s="433"/>
      <c r="S424" s="264"/>
      <c r="T424" s="264"/>
      <c r="U424" s="265"/>
      <c r="V424" s="265"/>
      <c r="W424" s="265"/>
      <c r="X424" s="265"/>
      <c r="Y424" s="265"/>
      <c r="Z424" s="265"/>
      <c r="AA424" s="265"/>
      <c r="AB424" s="266"/>
    </row>
    <row r="425" spans="3:42" ht="14.25" customHeight="1" x14ac:dyDescent="0.75">
      <c r="H425" s="463" t="s">
        <v>981</v>
      </c>
      <c r="I425" s="425"/>
      <c r="J425" s="425"/>
      <c r="K425" s="425"/>
      <c r="L425" s="425"/>
      <c r="M425" s="425"/>
      <c r="N425" s="464" t="s">
        <v>1015</v>
      </c>
      <c r="O425" s="433"/>
      <c r="P425" s="433"/>
      <c r="Q425" s="433"/>
      <c r="R425" s="433"/>
      <c r="S425" s="264"/>
      <c r="T425" s="264"/>
      <c r="U425" s="265"/>
      <c r="V425" s="265"/>
      <c r="W425" s="265"/>
      <c r="X425" s="265"/>
      <c r="Y425" s="265"/>
      <c r="Z425" s="265"/>
      <c r="AA425" s="265"/>
      <c r="AB425" s="266"/>
    </row>
    <row r="426" spans="3:42" ht="14.25" customHeight="1" x14ac:dyDescent="0.75">
      <c r="H426" s="463" t="s">
        <v>1016</v>
      </c>
      <c r="I426" s="425"/>
      <c r="J426" s="425"/>
      <c r="K426" s="425"/>
      <c r="L426" s="425"/>
      <c r="M426" s="425"/>
      <c r="N426" s="464" t="s">
        <v>1015</v>
      </c>
      <c r="O426" s="433"/>
      <c r="P426" s="433"/>
      <c r="Q426" s="433"/>
      <c r="R426" s="433"/>
      <c r="S426" s="267"/>
      <c r="T426" s="267"/>
      <c r="U426"/>
      <c r="V426"/>
      <c r="W426"/>
      <c r="X426"/>
      <c r="Y426"/>
      <c r="Z426"/>
      <c r="AA426"/>
      <c r="AB426"/>
    </row>
    <row r="427" spans="3:42" ht="14.25" customHeight="1" x14ac:dyDescent="0.6">
      <c r="H427" s="463" t="s">
        <v>1017</v>
      </c>
      <c r="I427" s="425"/>
      <c r="J427" s="425"/>
      <c r="K427" s="425"/>
      <c r="L427" s="425"/>
      <c r="M427" s="425"/>
      <c r="N427" s="472" t="s">
        <v>1018</v>
      </c>
      <c r="O427" s="473"/>
      <c r="P427" s="473"/>
      <c r="Q427" s="473"/>
      <c r="R427" s="473"/>
      <c r="S427" s="268"/>
      <c r="T427" s="268"/>
      <c r="U427" s="261"/>
      <c r="V427" s="261"/>
      <c r="W427" s="261"/>
      <c r="X427" s="261"/>
      <c r="Y427" s="261"/>
      <c r="Z427" s="261"/>
      <c r="AA427" s="261"/>
      <c r="AB427" s="262"/>
    </row>
    <row r="428" spans="3:42" ht="14.25" customHeight="1" x14ac:dyDescent="0.6">
      <c r="H428" s="463" t="s">
        <v>1019</v>
      </c>
      <c r="I428" s="425"/>
      <c r="J428" s="425"/>
      <c r="K428" s="425"/>
      <c r="L428" s="425"/>
      <c r="M428" s="425"/>
      <c r="N428" s="472" t="s">
        <v>1018</v>
      </c>
      <c r="O428" s="473"/>
      <c r="P428" s="473"/>
      <c r="Q428" s="473"/>
      <c r="R428" s="473"/>
      <c r="S428" s="268"/>
      <c r="T428" s="268"/>
      <c r="U428" s="261"/>
      <c r="V428" s="261"/>
      <c r="W428" s="261"/>
      <c r="X428" s="261"/>
      <c r="Y428" s="261"/>
      <c r="Z428" s="261"/>
      <c r="AA428" s="261"/>
      <c r="AB428" s="262"/>
    </row>
    <row r="429" spans="3:42" ht="14.25" customHeight="1" x14ac:dyDescent="0.6">
      <c r="H429" s="474"/>
      <c r="I429" s="474"/>
      <c r="J429" s="474"/>
      <c r="K429" s="474"/>
      <c r="L429" s="474"/>
      <c r="M429" s="474"/>
      <c r="O429" s="261"/>
      <c r="P429" s="261"/>
      <c r="Q429" s="261"/>
      <c r="R429" s="261"/>
      <c r="S429" s="261"/>
      <c r="T429" s="261"/>
      <c r="U429" s="261"/>
      <c r="V429" s="261"/>
      <c r="W429" s="261"/>
      <c r="X429" s="261"/>
      <c r="Y429" s="261"/>
      <c r="Z429" s="261"/>
      <c r="AA429" s="261"/>
      <c r="AB429" s="262"/>
    </row>
    <row r="430" spans="3:42" ht="14.25" customHeight="1" x14ac:dyDescent="0.6">
      <c r="H430" s="467" t="s">
        <v>1020</v>
      </c>
      <c r="I430" s="468"/>
      <c r="J430" s="468"/>
      <c r="K430" s="468"/>
      <c r="L430" s="468"/>
      <c r="M430" s="468"/>
      <c r="N430" s="469" t="s">
        <v>1009</v>
      </c>
      <c r="O430" s="470"/>
      <c r="P430" s="470"/>
      <c r="Q430" s="470"/>
      <c r="R430" s="471"/>
      <c r="S430" s="260" t="s">
        <v>1010</v>
      </c>
      <c r="T430" s="260" t="s">
        <v>1011</v>
      </c>
      <c r="U430" s="261"/>
      <c r="V430" s="261"/>
      <c r="W430" s="261"/>
      <c r="X430" s="261"/>
      <c r="Y430" s="261"/>
      <c r="Z430" s="261"/>
      <c r="AA430" s="261"/>
      <c r="AB430" s="262"/>
    </row>
    <row r="431" spans="3:42" ht="14.25" customHeight="1" x14ac:dyDescent="0.75">
      <c r="H431" s="463" t="s">
        <v>977</v>
      </c>
      <c r="I431" s="425"/>
      <c r="J431" s="425"/>
      <c r="K431" s="425"/>
      <c r="L431" s="425"/>
      <c r="M431" s="426"/>
      <c r="N431" s="464" t="s">
        <v>1014</v>
      </c>
      <c r="O431" s="433"/>
      <c r="P431" s="433"/>
      <c r="Q431" s="433"/>
      <c r="R431" s="433"/>
      <c r="S431" s="264"/>
      <c r="T431" s="264"/>
      <c r="U431" s="265"/>
      <c r="V431" s="265"/>
      <c r="W431" s="265"/>
      <c r="X431" s="265"/>
      <c r="Y431" s="265"/>
      <c r="Z431" s="265"/>
      <c r="AA431" s="265"/>
      <c r="AB431" s="266"/>
    </row>
    <row r="432" spans="3:42" ht="14.25" customHeight="1" x14ac:dyDescent="0.75">
      <c r="H432" s="463" t="s">
        <v>981</v>
      </c>
      <c r="I432" s="425"/>
      <c r="J432" s="425"/>
      <c r="K432" s="425"/>
      <c r="L432" s="425"/>
      <c r="M432" s="426"/>
      <c r="N432" s="263" t="s">
        <v>1021</v>
      </c>
      <c r="Q432" s="269" t="s">
        <v>1022</v>
      </c>
      <c r="R432" s="261"/>
      <c r="S432" s="268"/>
      <c r="T432" s="268"/>
      <c r="U432" s="261"/>
      <c r="V432" s="261"/>
      <c r="W432" s="261"/>
      <c r="X432" s="261"/>
      <c r="Y432" s="261"/>
      <c r="Z432" s="261"/>
      <c r="AA432" s="261"/>
      <c r="AB432" s="262"/>
    </row>
    <row r="433" spans="8:28" ht="14.25" customHeight="1" x14ac:dyDescent="0.75">
      <c r="H433" s="445" t="s">
        <v>1023</v>
      </c>
      <c r="I433" s="446"/>
      <c r="J433" s="446"/>
      <c r="K433" s="446"/>
      <c r="L433" s="446"/>
      <c r="M433" s="447"/>
      <c r="N433" s="270"/>
      <c r="O433" s="271"/>
      <c r="P433" s="271"/>
      <c r="Q433" s="261"/>
      <c r="R433" s="262"/>
      <c r="S433" s="261"/>
      <c r="T433" s="268"/>
      <c r="U433" s="261"/>
      <c r="V433" s="261"/>
      <c r="W433" s="261"/>
      <c r="X433" s="261"/>
      <c r="Y433" s="261"/>
      <c r="Z433" s="261"/>
      <c r="AA433" s="261"/>
      <c r="AB433" s="262"/>
    </row>
    <row r="434" spans="8:28" ht="14.25" customHeight="1" x14ac:dyDescent="0.75">
      <c r="H434" s="463" t="s">
        <v>1016</v>
      </c>
      <c r="I434" s="425"/>
      <c r="J434" s="425"/>
      <c r="K434" s="425"/>
      <c r="L434" s="425"/>
      <c r="M434" s="426"/>
      <c r="N434" s="464" t="s">
        <v>1024</v>
      </c>
      <c r="O434" s="433"/>
      <c r="P434" s="433"/>
      <c r="Q434" s="433"/>
      <c r="R434" s="433"/>
      <c r="S434" s="264"/>
      <c r="T434" s="264"/>
      <c r="U434" s="265"/>
      <c r="V434" s="265"/>
      <c r="W434" s="265"/>
      <c r="X434" s="265"/>
      <c r="Y434" s="265"/>
      <c r="Z434" s="265"/>
      <c r="AA434" s="265"/>
      <c r="AB434" s="266"/>
    </row>
    <row r="435" spans="8:28" ht="14.25" customHeight="1" x14ac:dyDescent="0.6">
      <c r="H435" s="463" t="s">
        <v>1017</v>
      </c>
      <c r="I435" s="425"/>
      <c r="J435" s="425"/>
      <c r="K435" s="425"/>
      <c r="L435" s="425"/>
      <c r="M435" s="426"/>
      <c r="N435" s="472" t="s">
        <v>1018</v>
      </c>
      <c r="O435" s="473"/>
      <c r="P435" s="473"/>
      <c r="Q435" s="473"/>
      <c r="R435" s="473"/>
      <c r="S435" s="268"/>
      <c r="T435" s="268"/>
      <c r="U435" s="261"/>
      <c r="V435" s="261"/>
      <c r="W435" s="261"/>
      <c r="X435" s="261"/>
      <c r="Y435" s="261"/>
      <c r="Z435" s="261"/>
      <c r="AA435" s="261"/>
      <c r="AB435" s="262"/>
    </row>
    <row r="436" spans="8:28" ht="14.25" customHeight="1" x14ac:dyDescent="0.6">
      <c r="H436" s="463" t="s">
        <v>1025</v>
      </c>
      <c r="I436" s="425"/>
      <c r="J436" s="425"/>
      <c r="K436" s="425"/>
      <c r="L436" s="425"/>
      <c r="M436" s="426"/>
      <c r="N436" s="472" t="s">
        <v>1018</v>
      </c>
      <c r="O436" s="473"/>
      <c r="P436" s="473"/>
      <c r="Q436" s="473"/>
      <c r="R436" s="473"/>
      <c r="S436" s="268"/>
      <c r="T436" s="268"/>
      <c r="U436" s="261"/>
      <c r="V436" s="261"/>
      <c r="W436" s="261"/>
      <c r="X436" s="261"/>
      <c r="Y436" s="261"/>
      <c r="Z436" s="261"/>
      <c r="AA436" s="261"/>
      <c r="AB436" s="262"/>
    </row>
    <row r="437" spans="8:28" ht="14.25" customHeight="1" x14ac:dyDescent="0.6">
      <c r="H437" s="463" t="s">
        <v>1019</v>
      </c>
      <c r="I437" s="425"/>
      <c r="J437" s="425"/>
      <c r="K437" s="425"/>
      <c r="L437" s="425"/>
      <c r="M437" s="426"/>
      <c r="N437" s="472" t="s">
        <v>1018</v>
      </c>
      <c r="O437" s="473"/>
      <c r="P437" s="473"/>
      <c r="Q437" s="473"/>
      <c r="R437" s="473"/>
      <c r="S437" s="268"/>
      <c r="T437" s="268"/>
      <c r="U437" s="261"/>
      <c r="V437" s="261"/>
      <c r="W437" s="261"/>
      <c r="X437" s="261"/>
      <c r="Y437" s="261"/>
      <c r="Z437" s="261"/>
      <c r="AA437" s="261"/>
      <c r="AB437" s="262"/>
    </row>
    <row r="438" spans="8:28" ht="14.25" customHeight="1" x14ac:dyDescent="0.6">
      <c r="H438" s="137" t="s">
        <v>1026</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796875" defaultRowHeight="14.75" x14ac:dyDescent="0.75"/>
  <cols>
    <col min="1" max="1" width="54" bestFit="1" customWidth="1"/>
    <col min="2" max="2" width="45.81640625" customWidth="1"/>
    <col min="3" max="3" width="89.1796875" customWidth="1"/>
    <col min="4" max="4" width="17.453125" customWidth="1"/>
    <col min="5" max="5" width="21.54296875" bestFit="1" customWidth="1"/>
    <col min="7" max="7" width="10.1796875" bestFit="1" customWidth="1"/>
    <col min="8" max="9" width="10" bestFit="1" customWidth="1"/>
    <col min="10" max="10" width="10.179687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16406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2024-03-20T23:29:43Z</dcterms:modified>
</cp:coreProperties>
</file>