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B6ABDD96-E34B-4A4F-85E2-EC8E6756C77E}" xr6:coauthVersionLast="47" xr6:coauthVersionMax="47" xr10:uidLastSave="{00000000-0000-0000-0000-000000000000}"/>
  <bookViews>
    <workbookView xWindow="10" yWindow="65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AF4" i="28" s="1"/>
  <c r="J23" i="26"/>
  <c r="K23" i="26" s="1"/>
  <c r="P5" i="28"/>
  <c r="P10" i="28"/>
  <c r="S13" i="28"/>
  <c r="AF13" i="28"/>
  <c r="P22" i="28"/>
  <c r="X32" i="28"/>
  <c r="W33" i="28"/>
  <c r="N42" i="28"/>
  <c r="O44" i="28"/>
  <c r="F3" i="24"/>
  <c r="K5" i="23" s="1"/>
  <c r="L5" i="23" s="1"/>
  <c r="J30" i="19" s="1"/>
  <c r="AL3" i="24"/>
  <c r="O24" i="26"/>
  <c r="P24" i="26" s="1"/>
  <c r="I5" i="28"/>
  <c r="Q5" i="28"/>
  <c r="Q7" i="28"/>
  <c r="Y9" i="28"/>
  <c r="AG9" i="28"/>
  <c r="Q11" i="28"/>
  <c r="AG11" i="28"/>
  <c r="H19" i="28"/>
  <c r="AE19" i="28"/>
  <c r="R20" i="28"/>
  <c r="H25" i="28"/>
  <c r="H31" i="28"/>
  <c r="W34" i="28"/>
  <c r="N36" i="28"/>
  <c r="F38" i="28"/>
  <c r="AB46" i="28"/>
  <c r="M55" i="28"/>
  <c r="X61" i="28"/>
  <c r="M3" i="24"/>
  <c r="AS3" i="24"/>
  <c r="J86" i="28"/>
  <c r="J85" i="28"/>
  <c r="Z84" i="28"/>
  <c r="R84" i="28"/>
  <c r="J84" i="28"/>
  <c r="J82" i="28"/>
  <c r="J81" i="28"/>
  <c r="Z80" i="28"/>
  <c r="R80" i="28"/>
  <c r="J80" i="28"/>
  <c r="J78" i="28"/>
  <c r="J77" i="28"/>
  <c r="Z76" i="28"/>
  <c r="R76" i="28"/>
  <c r="J76" i="28"/>
  <c r="J74" i="28"/>
  <c r="J73" i="28"/>
  <c r="Z72" i="28"/>
  <c r="R72" i="28"/>
  <c r="J72" i="28"/>
  <c r="J70" i="28"/>
  <c r="J69" i="28"/>
  <c r="Z68" i="28"/>
  <c r="R68" i="28"/>
  <c r="J68" i="28"/>
  <c r="Q87" i="28"/>
  <c r="Q86" i="28"/>
  <c r="AG85" i="28"/>
  <c r="AF87" i="28"/>
  <c r="X87" i="28"/>
  <c r="AE87" i="28"/>
  <c r="AE86" i="28"/>
  <c r="O86" i="28"/>
  <c r="G86" i="28"/>
  <c r="AE85" i="28"/>
  <c r="AE83" i="28"/>
  <c r="AE82" i="28"/>
  <c r="O82" i="28"/>
  <c r="G82" i="28"/>
  <c r="AE81" i="28"/>
  <c r="AE79" i="28"/>
  <c r="AE78" i="28"/>
  <c r="O78" i="28"/>
  <c r="G78" i="28"/>
  <c r="AE77" i="28"/>
  <c r="AE75" i="28"/>
  <c r="AE74" i="28"/>
  <c r="O74" i="28"/>
  <c r="G74" i="28"/>
  <c r="AE73" i="28"/>
  <c r="AE71" i="28"/>
  <c r="AE70" i="28"/>
  <c r="O70" i="28"/>
  <c r="G70" i="28"/>
  <c r="AE69" i="28"/>
  <c r="AE67" i="28"/>
  <c r="AE66" i="28"/>
  <c r="V87" i="28"/>
  <c r="N87" i="28"/>
  <c r="F87" i="28"/>
  <c r="F85" i="28"/>
  <c r="F84" i="28"/>
  <c r="V83" i="28"/>
  <c r="N83" i="28"/>
  <c r="F83" i="28"/>
  <c r="F81" i="28"/>
  <c r="F80" i="28"/>
  <c r="V79" i="28"/>
  <c r="N79" i="28"/>
  <c r="F79" i="28"/>
  <c r="V77" i="28"/>
  <c r="N77" i="28"/>
  <c r="F77" i="28"/>
  <c r="F76" i="28"/>
  <c r="V75" i="28"/>
  <c r="N75" i="28"/>
  <c r="F75" i="28"/>
  <c r="V73" i="28"/>
  <c r="N73" i="28"/>
  <c r="F73" i="28"/>
  <c r="F72" i="28"/>
  <c r="V71" i="28"/>
  <c r="N71" i="28"/>
  <c r="F71" i="28"/>
  <c r="V69" i="28"/>
  <c r="N69" i="28"/>
  <c r="F69" i="28"/>
  <c r="F68" i="28"/>
  <c r="V67" i="28"/>
  <c r="N67" i="28"/>
  <c r="F67" i="28"/>
  <c r="AC86" i="28"/>
  <c r="U86" i="28"/>
  <c r="M86" i="28"/>
  <c r="M85" i="28"/>
  <c r="AC84" i="28"/>
  <c r="U84" i="28"/>
  <c r="M84" i="28"/>
  <c r="AC82" i="28"/>
  <c r="U82" i="28"/>
  <c r="M82" i="28"/>
  <c r="M81" i="28"/>
  <c r="AC80" i="28"/>
  <c r="U80" i="28"/>
  <c r="M80" i="28"/>
  <c r="AC78" i="28"/>
  <c r="U78" i="28"/>
  <c r="M78" i="28"/>
  <c r="M77" i="28"/>
  <c r="AC76" i="28"/>
  <c r="U76" i="28"/>
  <c r="M76" i="28"/>
  <c r="AC74" i="28"/>
  <c r="U74" i="28"/>
  <c r="M74" i="28"/>
  <c r="M73" i="28"/>
  <c r="AC72" i="28"/>
  <c r="U72" i="28"/>
  <c r="M72" i="28"/>
  <c r="AC70" i="28"/>
  <c r="U70" i="28"/>
  <c r="M70" i="28"/>
  <c r="M69" i="28"/>
  <c r="AC68" i="28"/>
  <c r="U68" i="28"/>
  <c r="M68" i="28"/>
  <c r="AC66" i="28"/>
  <c r="AB87" i="28"/>
  <c r="T87" i="28"/>
  <c r="T86" i="28"/>
  <c r="D86" i="28"/>
  <c r="AB85" i="28"/>
  <c r="T85" i="28"/>
  <c r="D84" i="28"/>
  <c r="AB83" i="28"/>
  <c r="T83" i="28"/>
  <c r="T82" i="28"/>
  <c r="D82" i="28"/>
  <c r="AB81" i="28"/>
  <c r="T81" i="28"/>
  <c r="D80" i="28"/>
  <c r="AB79" i="28"/>
  <c r="T79" i="28"/>
  <c r="T78" i="28"/>
  <c r="D78" i="28"/>
  <c r="AB77" i="28"/>
  <c r="T77" i="28"/>
  <c r="D76" i="28"/>
  <c r="AB75" i="28"/>
  <c r="T75" i="28"/>
  <c r="T74" i="28"/>
  <c r="D74" i="28"/>
  <c r="AB73" i="28"/>
  <c r="T73" i="28"/>
  <c r="D72" i="28"/>
  <c r="AB71" i="28"/>
  <c r="T71" i="28"/>
  <c r="T70" i="28"/>
  <c r="D70" i="28"/>
  <c r="AB69" i="28"/>
  <c r="T69" i="28"/>
  <c r="D68" i="28"/>
  <c r="AB67" i="28"/>
  <c r="T67" i="28"/>
  <c r="AA87" i="28"/>
  <c r="H85" i="28"/>
  <c r="Q84" i="28"/>
  <c r="AA83" i="28"/>
  <c r="AA79" i="28"/>
  <c r="H79" i="28"/>
  <c r="Q78" i="28"/>
  <c r="AA75" i="28"/>
  <c r="Q74" i="28"/>
  <c r="AA73" i="28"/>
  <c r="H73" i="28"/>
  <c r="H69" i="28"/>
  <c r="Q68" i="28"/>
  <c r="AA67" i="28"/>
  <c r="G66" i="28"/>
  <c r="W65" i="28"/>
  <c r="O65" i="28"/>
  <c r="S87" i="28"/>
  <c r="P82" i="28"/>
  <c r="Y81" i="28"/>
  <c r="C81" i="28"/>
  <c r="P78" i="28"/>
  <c r="C77" i="28"/>
  <c r="P76" i="28"/>
  <c r="Y75" i="28"/>
  <c r="Y71" i="28"/>
  <c r="C71" i="28"/>
  <c r="P70" i="28"/>
  <c r="Y67" i="28"/>
  <c r="V66" i="28"/>
  <c r="N66" i="28"/>
  <c r="F66" i="28"/>
  <c r="X83" i="28"/>
  <c r="AG82" i="28"/>
  <c r="K82" i="28"/>
  <c r="AG80" i="28"/>
  <c r="K80" i="28"/>
  <c r="X79" i="28"/>
  <c r="K78" i="28"/>
  <c r="AG76" i="28"/>
  <c r="X75" i="28"/>
  <c r="AG74" i="28"/>
  <c r="K74" i="28"/>
  <c r="X73" i="28"/>
  <c r="AG72" i="28"/>
  <c r="K72" i="28"/>
  <c r="AG70" i="28"/>
  <c r="K70" i="28"/>
  <c r="X69" i="28"/>
  <c r="AG68" i="28"/>
  <c r="K68" i="28"/>
  <c r="X67" i="28"/>
  <c r="AG66" i="28"/>
  <c r="M66" i="28"/>
  <c r="E66" i="28"/>
  <c r="C87" i="28"/>
  <c r="S85" i="28"/>
  <c r="AF84" i="28"/>
  <c r="I84" i="28"/>
  <c r="S83" i="28"/>
  <c r="I82" i="28"/>
  <c r="S81" i="28"/>
  <c r="AF80" i="28"/>
  <c r="I80" i="28"/>
  <c r="S79" i="28"/>
  <c r="AF78" i="28"/>
  <c r="I78" i="28"/>
  <c r="AF76" i="28"/>
  <c r="I76" i="28"/>
  <c r="S75" i="28"/>
  <c r="AF74" i="28"/>
  <c r="I74" i="28"/>
  <c r="S73" i="28"/>
  <c r="AF72" i="28"/>
  <c r="S71" i="28"/>
  <c r="AF70" i="28"/>
  <c r="I70" i="28"/>
  <c r="S69" i="28"/>
  <c r="AF68" i="28"/>
  <c r="I68" i="28"/>
  <c r="S67" i="28"/>
  <c r="T66" i="28"/>
  <c r="L66" i="28"/>
  <c r="D66" i="28"/>
  <c r="AB65" i="28"/>
  <c r="T65" i="28"/>
  <c r="AA86" i="28"/>
  <c r="Q85" i="28"/>
  <c r="H84" i="28"/>
  <c r="Q83" i="28"/>
  <c r="AA82" i="28"/>
  <c r="H82" i="28"/>
  <c r="Q81" i="28"/>
  <c r="AA80" i="28"/>
  <c r="H80" i="28"/>
  <c r="AA78" i="28"/>
  <c r="H78" i="28"/>
  <c r="Q77" i="28"/>
  <c r="AA76" i="28"/>
  <c r="H76" i="28"/>
  <c r="Q75" i="28"/>
  <c r="AA74" i="28"/>
  <c r="Q73" i="28"/>
  <c r="AA72" i="28"/>
  <c r="H72" i="28"/>
  <c r="Q71" i="28"/>
  <c r="AA70" i="28"/>
  <c r="H70" i="28"/>
  <c r="Q69" i="28"/>
  <c r="H68" i="28"/>
  <c r="Q67" i="28"/>
  <c r="AA66" i="28"/>
  <c r="S66" i="28"/>
  <c r="K66" i="28"/>
  <c r="C66" i="28"/>
  <c r="AA65" i="28"/>
  <c r="K65" i="28"/>
  <c r="C65" i="28"/>
  <c r="AA64" i="28"/>
  <c r="S64" i="28"/>
  <c r="K64" i="28"/>
  <c r="C64" i="28"/>
  <c r="AA63" i="28"/>
  <c r="K63" i="28"/>
  <c r="C63" i="28"/>
  <c r="AA62" i="28"/>
  <c r="S62" i="28"/>
  <c r="K62" i="28"/>
  <c r="C62" i="28"/>
  <c r="AA61" i="28"/>
  <c r="K61" i="28"/>
  <c r="C61" i="28"/>
  <c r="AA60" i="28"/>
  <c r="S60" i="28"/>
  <c r="K60" i="28"/>
  <c r="C60" i="28"/>
  <c r="AA59" i="28"/>
  <c r="K59" i="28"/>
  <c r="C59" i="28"/>
  <c r="AA58" i="28"/>
  <c r="S58" i="28"/>
  <c r="K58" i="28"/>
  <c r="C58" i="28"/>
  <c r="AA57" i="28"/>
  <c r="K57" i="28"/>
  <c r="C57" i="28"/>
  <c r="AA56" i="28"/>
  <c r="S56" i="28"/>
  <c r="K56" i="28"/>
  <c r="C56" i="28"/>
  <c r="AA55" i="28"/>
  <c r="K55" i="28"/>
  <c r="C55" i="28"/>
  <c r="AA54" i="28"/>
  <c r="S54" i="28"/>
  <c r="K54" i="28"/>
  <c r="C54" i="28"/>
  <c r="AA53" i="28"/>
  <c r="K53" i="28"/>
  <c r="C53" i="28"/>
  <c r="AA52" i="28"/>
  <c r="S52" i="28"/>
  <c r="K52" i="28"/>
  <c r="C52" i="28"/>
  <c r="AA51" i="28"/>
  <c r="K51" i="28"/>
  <c r="C51" i="28"/>
  <c r="AA50" i="28"/>
  <c r="S50" i="28"/>
  <c r="K50" i="28"/>
  <c r="C50" i="28"/>
  <c r="AA49" i="28"/>
  <c r="K49" i="28"/>
  <c r="C49" i="28"/>
  <c r="AA48" i="28"/>
  <c r="S48" i="28"/>
  <c r="K48" i="28"/>
  <c r="C48" i="28"/>
  <c r="AA47" i="28"/>
  <c r="K47" i="28"/>
  <c r="C47" i="28"/>
  <c r="AA46" i="28"/>
  <c r="S46" i="28"/>
  <c r="K46" i="28"/>
  <c r="C46" i="28"/>
  <c r="AA45" i="28"/>
  <c r="K45" i="28"/>
  <c r="C45" i="28"/>
  <c r="AA44" i="28"/>
  <c r="S44" i="28"/>
  <c r="K44" i="28"/>
  <c r="C44" i="28"/>
  <c r="AA43" i="28"/>
  <c r="K43" i="28"/>
  <c r="C43" i="28"/>
  <c r="AA42" i="28"/>
  <c r="S42" i="28"/>
  <c r="K42" i="28"/>
  <c r="C42" i="28"/>
  <c r="AA41" i="28"/>
  <c r="K41" i="28"/>
  <c r="C41" i="28"/>
  <c r="AA40" i="28"/>
  <c r="S40" i="28"/>
  <c r="K40" i="28"/>
  <c r="C40" i="28"/>
  <c r="AA39" i="28"/>
  <c r="K39" i="28"/>
  <c r="C39" i="28"/>
  <c r="AA38" i="28"/>
  <c r="S38" i="28"/>
  <c r="K38" i="28"/>
  <c r="C38" i="28"/>
  <c r="AA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81" i="28" l="1"/>
  <c r="N85" i="28"/>
  <c r="G68" i="28"/>
  <c r="G72" i="28"/>
  <c r="G76" i="28"/>
  <c r="G80" i="28"/>
  <c r="G84" i="28"/>
  <c r="AF85" i="28"/>
  <c r="Y87" i="28"/>
  <c r="R70" i="28"/>
  <c r="R74" i="28"/>
  <c r="R78" i="28"/>
  <c r="R82" i="28"/>
  <c r="R86" i="28"/>
  <c r="V45" i="28"/>
  <c r="R30" i="28"/>
  <c r="H15" i="28"/>
  <c r="Q9" i="28"/>
  <c r="AB31" i="28"/>
  <c r="P9" i="28"/>
  <c r="V81" i="28"/>
  <c r="V85" i="28"/>
  <c r="O68" i="28"/>
  <c r="O72" i="28"/>
  <c r="O76" i="28"/>
  <c r="O80" i="28"/>
  <c r="O84" i="28"/>
  <c r="H86" i="28"/>
  <c r="AG87" i="28"/>
  <c r="Z70" i="28"/>
  <c r="Z74" i="28"/>
  <c r="Z78" i="28"/>
  <c r="Z82" i="28"/>
  <c r="Z86" i="28"/>
  <c r="T44" i="28"/>
  <c r="AE29" i="28"/>
  <c r="R14" i="28"/>
  <c r="AG7" i="28"/>
  <c r="P24" i="28"/>
  <c r="AF8" i="28"/>
  <c r="N13" i="23"/>
  <c r="S37" i="28"/>
  <c r="S39" i="28"/>
  <c r="S41" i="28"/>
  <c r="S43" i="28"/>
  <c r="S45" i="28"/>
  <c r="S47" i="28"/>
  <c r="S49" i="28"/>
  <c r="S51" i="28"/>
  <c r="S53" i="28"/>
  <c r="S55" i="28"/>
  <c r="S57" i="28"/>
  <c r="S59" i="28"/>
  <c r="S61" i="28"/>
  <c r="S63" i="28"/>
  <c r="S65" i="28"/>
  <c r="AA68" i="28"/>
  <c r="H74" i="28"/>
  <c r="Q79" i="28"/>
  <c r="AA84" i="28"/>
  <c r="AF66" i="28"/>
  <c r="I72" i="28"/>
  <c r="S77" i="28"/>
  <c r="AF82" i="28"/>
  <c r="U66" i="28"/>
  <c r="X71" i="28"/>
  <c r="X77" i="28"/>
  <c r="AG84" i="28"/>
  <c r="C73" i="28"/>
  <c r="Y83" i="28"/>
  <c r="Q70" i="28"/>
  <c r="H81" i="28"/>
  <c r="T68" i="28"/>
  <c r="T72" i="28"/>
  <c r="T76" i="28"/>
  <c r="T80" i="28"/>
  <c r="T84" i="28"/>
  <c r="M67" i="28"/>
  <c r="M71" i="28"/>
  <c r="M75" i="28"/>
  <c r="M79" i="28"/>
  <c r="M83" i="28"/>
  <c r="M87" i="28"/>
  <c r="F70" i="28"/>
  <c r="F74" i="28"/>
  <c r="F78" i="28"/>
  <c r="F82" i="28"/>
  <c r="F86" i="28"/>
  <c r="AE68" i="28"/>
  <c r="AE72" i="28"/>
  <c r="AE76" i="28"/>
  <c r="AE80" i="28"/>
  <c r="AE84" i="28"/>
  <c r="X86" i="28"/>
  <c r="J67" i="28"/>
  <c r="J71" i="28"/>
  <c r="J75" i="28"/>
  <c r="J79" i="28"/>
  <c r="J83" i="28"/>
  <c r="J87" i="28"/>
  <c r="O42" i="28"/>
  <c r="AE25" i="28"/>
  <c r="AH13" i="28"/>
  <c r="Y7" i="28"/>
  <c r="M61" i="28"/>
  <c r="Z23" i="28"/>
  <c r="H6" i="28"/>
  <c r="M37" i="28"/>
  <c r="R24" i="28"/>
  <c r="Y11" i="28"/>
  <c r="Y5" i="28"/>
  <c r="M43" i="28"/>
  <c r="Z15" i="28"/>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K76"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H77" i="28"/>
  <c r="AA71" i="28"/>
  <c r="W66" i="28"/>
  <c r="C85" i="28"/>
  <c r="Y79" i="28"/>
  <c r="P74" i="28"/>
  <c r="C69" i="28"/>
  <c r="K87"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P4" i="28"/>
  <c r="H8" i="28"/>
  <c r="S12" i="28"/>
  <c r="G21" i="28"/>
  <c r="P28" i="28"/>
  <c r="G39" i="28"/>
  <c r="AE54" i="28"/>
  <c r="Q4" i="28"/>
  <c r="Y6" i="28"/>
  <c r="AG8" i="28"/>
  <c r="AG10" i="28"/>
  <c r="J13" i="28"/>
  <c r="AE17" i="28"/>
  <c r="H23" i="28"/>
  <c r="R28"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BQ3" i="24"/>
  <c r="BR3" i="24"/>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G33" i="26" s="1"/>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33" i="26"/>
  <c r="P33" i="26" s="1"/>
  <c r="J33" i="26"/>
  <c r="K33" i="26" s="1"/>
  <c r="O7" i="26"/>
  <c r="O6" i="26"/>
  <c r="P6" i="26" s="1"/>
  <c r="J6" i="26"/>
  <c r="K6" i="26" s="1"/>
  <c r="K7" i="26"/>
  <c r="E2" i="25" s="1"/>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5" l="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<sst xmlns="http://schemas.openxmlformats.org/spreadsheetml/2006/main" count="35244" uniqueCount="4350">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</sst>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3904</v>
      </c>
      <c r="C1" s="432">
        <v>45467</v>
      </c>
      <c r="G1" s="433" t="s">
        <v>3924</v>
      </c>
      <c r="H1" s="433" t="s">
        <v>3925</v>
      </c>
    </row>
    <row r="2" spans="1:8" x14ac:dyDescent="0.25">
      <c r="B2" t="str">
        <f>_xlfn.XLOOKUP(B1,H:H,G:G,0,0,1)</f>
        <v>NJ</v>
      </c>
      <c r="C2" t="str">
        <f>_xlfn.XLOOKUP(B2,G:G, H:H, 0,0,1)</f>
        <v>New Jersey</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Jersey.</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Jersey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PV:**New Jersey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Wind:**New Jersey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5"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New Jersey</v>
      </c>
      <c r="B3" s="394">
        <f>ROUND(SUMIFS(B$4:B$54, $A$4:$A$54, $A$3),0)</f>
        <v>6819</v>
      </c>
      <c r="C3" s="395">
        <f t="shared" ref="C3" si="0">ROUND(SUMIFS(C$4:C$54, $A$4:$A$54, $A$3),0)</f>
        <v>7</v>
      </c>
      <c r="D3" s="394">
        <f>SUMIFS(D$4:D$54, $A$4:$A$54, $A$3)</f>
        <v>24337437</v>
      </c>
      <c r="E3" s="394">
        <f>SUMIFS(E$4:E$54, $A$4:$A$54, $A$3)</f>
        <v>16636177.999999981</v>
      </c>
      <c r="F3" s="396">
        <f>ROUND(SUMIFS(F$4:F$54,$A$4:$A$54,$A$3)*100,0)</f>
        <v>-32</v>
      </c>
      <c r="G3" s="177">
        <f>SUMIFS(G$4:G$54, $A$4:$A$54, $A$3)</f>
        <v>0</v>
      </c>
      <c r="H3" s="177">
        <f>SUMIFS(H$4:H$54, $A$4:$A$54, $A$3)</f>
        <v>0</v>
      </c>
      <c r="I3" s="396">
        <f>ROUND(SUMIFS(I$4:I$54,$A$4:$A$54,$A$3)*100,0)</f>
        <v>0</v>
      </c>
      <c r="J3" s="396">
        <f>ROUND(SUMIFS(J$4:J$54, $A$4:$A$54, $A$3),0)</f>
        <v>4751</v>
      </c>
      <c r="K3" s="177">
        <f t="shared" ref="K3:AI3" si="1">ROUND(SUMIFS(K$4:K$54, $A$4:$A$54, $A$3),0)</f>
        <v>1729</v>
      </c>
      <c r="L3" s="396">
        <f t="shared" si="1"/>
        <v>2272</v>
      </c>
      <c r="M3" s="177">
        <f t="shared" si="1"/>
        <v>0</v>
      </c>
      <c r="N3" s="177">
        <f t="shared" si="1"/>
        <v>0</v>
      </c>
      <c r="O3" s="177">
        <f t="shared" si="1"/>
        <v>0</v>
      </c>
      <c r="P3" s="177">
        <f t="shared" si="1"/>
        <v>0</v>
      </c>
      <c r="Q3" s="177">
        <f t="shared" si="1"/>
        <v>0</v>
      </c>
      <c r="R3" s="177">
        <f t="shared" si="1"/>
        <v>0</v>
      </c>
      <c r="S3" s="396">
        <f t="shared" si="1"/>
        <v>0</v>
      </c>
      <c r="T3" s="177">
        <f t="shared" si="1"/>
        <v>463</v>
      </c>
      <c r="U3" s="177">
        <f t="shared" si="1"/>
        <v>8570</v>
      </c>
      <c r="V3" s="177">
        <f t="shared" si="1"/>
        <v>3467</v>
      </c>
      <c r="W3" s="177">
        <f t="shared" si="1"/>
        <v>12</v>
      </c>
      <c r="X3" s="177">
        <f t="shared" si="1"/>
        <v>8</v>
      </c>
      <c r="Y3" s="177">
        <f t="shared" si="1"/>
        <v>746</v>
      </c>
      <c r="Z3" s="177">
        <f t="shared" si="1"/>
        <v>0</v>
      </c>
      <c r="AA3" s="177">
        <f t="shared" si="1"/>
        <v>63</v>
      </c>
      <c r="AB3" s="177">
        <f t="shared" si="1"/>
        <v>0</v>
      </c>
      <c r="AC3" s="177">
        <f t="shared" si="1"/>
        <v>226</v>
      </c>
      <c r="AD3" s="177">
        <f t="shared" si="1"/>
        <v>2770</v>
      </c>
      <c r="AE3" s="177">
        <f t="shared" si="1"/>
        <v>0</v>
      </c>
      <c r="AF3" s="177">
        <f t="shared" si="1"/>
        <v>0</v>
      </c>
      <c r="AG3" s="177">
        <f t="shared" si="1"/>
        <v>0</v>
      </c>
      <c r="AH3" s="177">
        <f t="shared" si="1"/>
        <v>0</v>
      </c>
      <c r="AI3" s="396">
        <f t="shared" si="1"/>
        <v>105</v>
      </c>
      <c r="AJ3" s="177">
        <f>ROUND(SUMIFS(AJ$4:AJ$54,$A$4:$A$54,$A$3)*100,0)</f>
        <v>21</v>
      </c>
      <c r="AK3" s="177">
        <f t="shared" ref="AK3:AL3" si="2">ROUND(SUMIFS(AK$4:AK$54,$A$4:$A$54,$A$3)*100,0)</f>
        <v>50</v>
      </c>
      <c r="AL3" s="177">
        <f t="shared" si="2"/>
        <v>50</v>
      </c>
      <c r="AM3" s="177">
        <f>SUMIFS(AM$4:AM$54, $A$4:$A$54, $A$3)</f>
        <v>0</v>
      </c>
      <c r="AN3" s="177">
        <f t="shared" ref="AN3:AQ3" si="3">SUMIFS(AN$4:AN$54, $A$4:$A$54, $A$3)</f>
        <v>5000</v>
      </c>
      <c r="AO3" s="396">
        <f t="shared" si="3"/>
        <v>0</v>
      </c>
      <c r="AP3" s="396">
        <f t="shared" si="3"/>
        <v>1610</v>
      </c>
      <c r="AQ3" s="396">
        <f t="shared" si="3"/>
        <v>9320865</v>
      </c>
      <c r="AR3" s="396">
        <f>ROUND(SUMIFS(AR$4:AR$54,$A$4:$A$54,$A$3),2)</f>
        <v>17.27</v>
      </c>
      <c r="AS3" s="177">
        <f>SUMIFS(AS$4:AS$54, $A$4:$A$54, $A$3)</f>
        <v>0</v>
      </c>
      <c r="AT3" s="177">
        <f t="shared" ref="AT3:BH3" si="4">SUMIFS(AT$4:AT$54, $A$4:$A$54, $A$3)</f>
        <v>0</v>
      </c>
      <c r="AU3" s="177">
        <f t="shared" si="4"/>
        <v>71683442584927.594</v>
      </c>
      <c r="AV3" s="177">
        <f t="shared" si="4"/>
        <v>77101004672759.594</v>
      </c>
      <c r="AW3" s="177">
        <f t="shared" si="4"/>
        <v>430149287744727</v>
      </c>
      <c r="AX3" s="177">
        <f t="shared" si="4"/>
        <v>0</v>
      </c>
      <c r="AY3" s="177">
        <f t="shared" si="4"/>
        <v>229699958223607</v>
      </c>
      <c r="AZ3" s="177">
        <f t="shared" si="4"/>
        <v>1937954321311460</v>
      </c>
      <c r="BA3" s="177">
        <f t="shared" si="4"/>
        <v>0</v>
      </c>
      <c r="BB3" s="177">
        <f t="shared" si="4"/>
        <v>0</v>
      </c>
      <c r="BC3" s="177">
        <f t="shared" si="4"/>
        <v>27628038928373.898</v>
      </c>
      <c r="BD3" s="177">
        <f t="shared" si="4"/>
        <v>74499173851123.094</v>
      </c>
      <c r="BE3" s="177">
        <f t="shared" si="4"/>
        <v>425273475796333</v>
      </c>
      <c r="BF3" s="177">
        <f t="shared" si="4"/>
        <v>0</v>
      </c>
      <c r="BG3" s="177">
        <f t="shared" si="4"/>
        <v>212886254984829</v>
      </c>
      <c r="BH3" s="177">
        <f t="shared" si="4"/>
        <v>2173789772252540</v>
      </c>
      <c r="BI3" s="177">
        <f>ROUND(SUMIFS(BI$4:BI$54,$A$4:$A$54,$A$3),2)</f>
        <v>0</v>
      </c>
      <c r="BJ3" s="177">
        <f t="shared" ref="BJ3:BP3" si="5">ROUND(SUMIFS(BJ$4:BJ$54,$A$4:$A$54,$A$3),2)</f>
        <v>0</v>
      </c>
      <c r="BK3" s="177">
        <f t="shared" si="5"/>
        <v>259.45999999999998</v>
      </c>
      <c r="BL3" s="177">
        <f t="shared" si="5"/>
        <v>103.49</v>
      </c>
      <c r="BM3" s="177">
        <f t="shared" si="5"/>
        <v>101.15</v>
      </c>
      <c r="BN3" s="177">
        <f t="shared" si="5"/>
        <v>0</v>
      </c>
      <c r="BO3" s="177">
        <f t="shared" si="5"/>
        <v>107.9</v>
      </c>
      <c r="BP3" s="396">
        <f t="shared" si="5"/>
        <v>89.15</v>
      </c>
      <c r="BQ3" s="396">
        <f t="shared" ref="BQ3:BR3" si="6">ROUND(SUMIFS(BQ$4:BQ$54,$A$4:$A$54,$A$3)*100,0)</f>
        <v>3</v>
      </c>
      <c r="BR3" s="396">
        <f t="shared" si="6"/>
        <v>3</v>
      </c>
      <c r="BS3" s="396">
        <f>ROUND(SUMIFS(BS$4:BS$54,$A$4:$A$54,$A$3)*100,0)</f>
        <v>30</v>
      </c>
      <c r="BT3" s="396">
        <f>ROUND(SUMIFS(BT$4:BT$54,$A$4:$A$54,$A$3)*100,0)</f>
        <v>28</v>
      </c>
      <c r="BU3" s="396">
        <f t="shared" ref="BU3:CH3" si="7">ROUND(SUMIFS(BU$4:BU$54,$A$4:$A$54,$A$3)*100,0)</f>
        <v>66</v>
      </c>
      <c r="BV3" s="396">
        <f t="shared" si="7"/>
        <v>76</v>
      </c>
      <c r="BW3" s="396">
        <f t="shared" si="7"/>
        <v>7</v>
      </c>
      <c r="BX3" s="396">
        <f t="shared" si="7"/>
        <v>11</v>
      </c>
      <c r="BY3" s="396">
        <f t="shared" si="7"/>
        <v>31</v>
      </c>
      <c r="BZ3" s="396">
        <f>ROUND(SUMIFS(BZ$4:BZ$54,$A$4:$A$54,$A$3)*100,0)</f>
        <v>30</v>
      </c>
      <c r="CA3" s="396">
        <f>ROUND(SUMIFS(CA$4:CA$54,$A$4:$A$54,$A$3)*100,0)</f>
        <v>100</v>
      </c>
      <c r="CB3" s="396">
        <f>ROUND(SUMIFS(CB$4:CB$54,$A$4:$A$54,$A$3)*100,0)</f>
        <v>100</v>
      </c>
      <c r="CC3" s="396">
        <f t="shared" si="7"/>
        <v>7</v>
      </c>
      <c r="CD3" s="396">
        <f t="shared" si="7"/>
        <v>11</v>
      </c>
      <c r="CE3" s="396">
        <f t="shared" si="7"/>
        <v>30</v>
      </c>
      <c r="CF3" s="396">
        <f t="shared" si="7"/>
        <v>30</v>
      </c>
      <c r="CG3" s="396">
        <f t="shared" si="7"/>
        <v>100</v>
      </c>
      <c r="CH3" s="396">
        <f t="shared" si="7"/>
        <v>100</v>
      </c>
      <c r="CI3" s="177">
        <f>SUMIFS(CI$4:CI$54, $A$4:$A$54, $A$3)</f>
        <v>1</v>
      </c>
      <c r="CJ3" s="177">
        <f t="shared" ref="CJ3:CK3" si="8">SUMIFS(CJ$4:CJ$54, $A$4:$A$54, $A$3)</f>
        <v>0.82</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biomass. However, the Investment Tax Credit, a similar program for solar power, covers 30% of system costs through 2019, with declining amounts thereafter.//**Solar PV:**New Jersey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3576</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120</v>
      </c>
      <c r="H33" t="s">
        <v>4030</v>
      </c>
      <c r="I33" s="483">
        <v>2030</v>
      </c>
      <c r="J33" s="483">
        <f t="shared" si="0"/>
        <v>60</v>
      </c>
      <c r="K33" s="483">
        <f t="shared" si="1"/>
        <v>60</v>
      </c>
      <c r="L33" s="483" t="s">
        <v>4031</v>
      </c>
      <c r="M33" t="s">
        <v>4032</v>
      </c>
      <c r="N33" s="484">
        <v>2050</v>
      </c>
      <c r="O33">
        <f t="shared" si="2"/>
        <v>23.999999999999993</v>
      </c>
      <c r="P33">
        <f t="shared" si="3"/>
        <v>23.999999999999993</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NJ</v>
      </c>
      <c r="C1" s="408">
        <f>SUM(C4:C87)</f>
        <v>105.21041156887547</v>
      </c>
      <c r="D1" s="408">
        <f t="shared" ref="D1:AG1" si="0">SUM(D4:D87)</f>
        <v>103.4162944954217</v>
      </c>
      <c r="E1" s="408">
        <f t="shared" si="0"/>
        <v>110.17645185382798</v>
      </c>
      <c r="F1" s="408">
        <f t="shared" si="0"/>
        <v>108.38951151512751</v>
      </c>
      <c r="G1" s="408">
        <f t="shared" si="0"/>
        <v>118.81976534892043</v>
      </c>
      <c r="H1" s="408">
        <f t="shared" si="0"/>
        <v>117.98311367157976</v>
      </c>
      <c r="I1" s="408">
        <f t="shared" si="0"/>
        <v>121.26803213347117</v>
      </c>
      <c r="J1" s="408">
        <f t="shared" si="0"/>
        <v>122.01225098674472</v>
      </c>
      <c r="K1" s="408">
        <f t="shared" si="0"/>
        <v>117.2840620301497</v>
      </c>
      <c r="L1" s="408">
        <f t="shared" si="0"/>
        <v>122.04191819944954</v>
      </c>
      <c r="M1" s="408">
        <f t="shared" si="0"/>
        <v>121.08242819923507</v>
      </c>
      <c r="N1" s="408">
        <f t="shared" si="0"/>
        <v>117.90282952351954</v>
      </c>
      <c r="O1" s="408">
        <f t="shared" si="0"/>
        <v>116.98050962864934</v>
      </c>
      <c r="P1" s="408">
        <f t="shared" si="0"/>
        <v>119.58891699470811</v>
      </c>
      <c r="Q1" s="408">
        <f t="shared" si="0"/>
        <v>122.61242177764845</v>
      </c>
      <c r="R1" s="408">
        <f t="shared" si="0"/>
        <v>125.13851295940589</v>
      </c>
      <c r="S1" s="408">
        <f t="shared" si="0"/>
        <v>120.11585852032083</v>
      </c>
      <c r="T1" s="408">
        <f t="shared" si="0"/>
        <v>126.58463937402841</v>
      </c>
      <c r="U1" s="408">
        <f t="shared" si="0"/>
        <v>120.18019007377796</v>
      </c>
      <c r="V1" s="408">
        <f t="shared" si="0"/>
        <v>110.49632254797696</v>
      </c>
      <c r="W1" s="408">
        <f t="shared" si="0"/>
        <v>105.95292575741931</v>
      </c>
      <c r="X1" s="408">
        <f t="shared" si="0"/>
        <v>104.47714025537914</v>
      </c>
      <c r="Y1" s="408">
        <f t="shared" si="0"/>
        <v>99.519642523264068</v>
      </c>
      <c r="Z1" s="408">
        <f t="shared" si="0"/>
        <v>101.06127584690384</v>
      </c>
      <c r="AA1" s="408">
        <f t="shared" si="0"/>
        <v>107.47216671478193</v>
      </c>
      <c r="AB1" s="408">
        <f t="shared" si="0"/>
        <v>105.32166007833395</v>
      </c>
      <c r="AC1" s="408">
        <f t="shared" si="0"/>
        <v>107.44477821129843</v>
      </c>
      <c r="AD1" s="408">
        <f t="shared" si="0"/>
        <v>100.47802614308611</v>
      </c>
      <c r="AE1" s="408">
        <f t="shared" si="0"/>
        <v>104.87921570849706</v>
      </c>
      <c r="AF1" s="408">
        <f t="shared" si="0"/>
        <v>102.68127801967971</v>
      </c>
      <c r="AG1" s="408">
        <f t="shared" si="0"/>
        <v>85.687142855108888</v>
      </c>
      <c r="AH1" s="408">
        <f>SUM(AH4:AH87)</f>
        <v>90.913903370205233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412" t="s">
        <v>2220</v>
      </c>
      <c r="B5" s="398" t="s">
        <v>4118</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412" t="s">
        <v>2220</v>
      </c>
      <c r="B6" s="398" t="s">
        <v>4122</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412" t="s">
        <v>2220</v>
      </c>
      <c r="B7" s="398" t="s">
        <v>4124</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412" t="s">
        <v>2220</v>
      </c>
      <c r="B8" s="398" t="s">
        <v>4126</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412" t="s">
        <v>2220</v>
      </c>
      <c r="B9" s="398" t="s">
        <v>4136</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412" t="s">
        <v>2220</v>
      </c>
      <c r="B10" s="398" t="s">
        <v>4145</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412" t="s">
        <v>2220</v>
      </c>
      <c r="B14" s="398" t="s">
        <v>4173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412" t="s">
        <v>2220</v>
      </c>
      <c r="B17" s="398" t="s">
        <v>4153</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7.6609615099999998E-5</v>
      </c>
      <c r="D76" s="413">
        <f>SUMIFS('EPA Export Aggregation'!G:G,'EPA Export Aggregation'!$A:$A,$B76,'EPA Export Aggregation'!$D:$D,$A$1)*IF($A76="CH4",About!$D$58,IF($A76="N2O",About!$D$59,1))</f>
        <v>7.6609615099999998E-5</v>
      </c>
      <c r="E76" s="413">
        <f>SUMIFS('EPA Export Aggregation'!H:H,'EPA Export Aggregation'!$A:$A,$B76,'EPA Export Aggregation'!$D:$D,$A$1)*IF($A76="CH4",About!$D$58,IF($A76="N2O",About!$D$59,1))</f>
        <v>7.6609615099999998E-5</v>
      </c>
      <c r="F76" s="413">
        <f>SUMIFS('EPA Export Aggregation'!I:I,'EPA Export Aggregation'!$A:$A,$B76,'EPA Export Aggregation'!$D:$D,$A$1)*IF($A76="CH4",About!$D$58,IF($A76="N2O",About!$D$59,1))</f>
        <v>9.5761687499999997E-5</v>
      </c>
      <c r="G76" s="413">
        <f>SUMIFS('EPA Export Aggregation'!J:J,'EPA Export Aggregation'!$A:$A,$B76,'EPA Export Aggregation'!$D:$D,$A$1)*IF($A76="CH4",About!$D$58,IF($A76="N2O",About!$D$59,1))</f>
        <v>1.053382818E-4</v>
      </c>
      <c r="H76" s="413">
        <f>SUMIFS('EPA Export Aggregation'!K:K,'EPA Export Aggregation'!$A:$A,$B76,'EPA Export Aggregation'!$D:$D,$A$1)*IF($A76="CH4",About!$D$58,IF($A76="N2O",About!$D$59,1))</f>
        <v>1.3237367619999999E-4</v>
      </c>
      <c r="I76" s="413">
        <f>SUMIFS('EPA Export Aggregation'!L:L,'EPA Export Aggregation'!$A:$A,$B76,'EPA Export Aggregation'!$D:$D,$A$1)*IF($A76="CH4",About!$D$58,IF($A76="N2O",About!$D$59,1))</f>
        <v>1.4699692890000001E-4</v>
      </c>
      <c r="J76" s="413">
        <f>SUMIFS('EPA Export Aggregation'!M:M,'EPA Export Aggregation'!$A:$A,$B76,'EPA Export Aggregation'!$D:$D,$A$1)*IF($A76="CH4",About!$D$58,IF($A76="N2O",About!$D$59,1))</f>
        <v>1.553455001E-4</v>
      </c>
      <c r="K76" s="413">
        <f>SUMIFS('EPA Export Aggregation'!N:N,'EPA Export Aggregation'!$A:$A,$B76,'EPA Export Aggregation'!$D:$D,$A$1)*IF($A76="CH4",About!$D$58,IF($A76="N2O",About!$D$59,1))</f>
        <v>1.904818644E-4</v>
      </c>
      <c r="L76" s="413">
        <f>SUMIFS('EPA Export Aggregation'!O:O,'EPA Export Aggregation'!$A:$A,$B76,'EPA Export Aggregation'!$D:$D,$A$1)*IF($A76="CH4",About!$D$58,IF($A76="N2O",About!$D$59,1))</f>
        <v>1.932925832E-4</v>
      </c>
      <c r="M76" s="413">
        <f>SUMIFS('EPA Export Aggregation'!P:P,'EPA Export Aggregation'!$A:$A,$B76,'EPA Export Aggregation'!$D:$D,$A$1)*IF($A76="CH4",About!$D$58,IF($A76="N2O",About!$D$59,1))</f>
        <v>1.177124383E-4</v>
      </c>
      <c r="N76" s="413">
        <f>SUMIFS('EPA Export Aggregation'!Q:Q,'EPA Export Aggregation'!$A:$A,$B76,'EPA Export Aggregation'!$D:$D,$A$1)*IF($A76="CH4",About!$D$58,IF($A76="N2O",About!$D$59,1))</f>
        <v>7.8221647799999998E-5</v>
      </c>
      <c r="O76" s="413">
        <f>SUMIFS('EPA Export Aggregation'!R:R,'EPA Export Aggregation'!$A:$A,$B76,'EPA Export Aggregation'!$D:$D,$A$1)*IF($A76="CH4",About!$D$58,IF($A76="N2O",About!$D$59,1))</f>
        <v>7.4780763499999997E-5</v>
      </c>
      <c r="P76" s="413">
        <f>SUMIFS('EPA Export Aggregation'!S:S,'EPA Export Aggregation'!$A:$A,$B76,'EPA Export Aggregation'!$D:$D,$A$1)*IF($A76="CH4",About!$D$58,IF($A76="N2O",About!$D$59,1))</f>
        <v>7.81956085E-5</v>
      </c>
      <c r="Q76" s="413">
        <f>SUMIFS('EPA Export Aggregation'!T:T,'EPA Export Aggregation'!$A:$A,$B76,'EPA Export Aggregation'!$D:$D,$A$1)*IF($A76="CH4",About!$D$58,IF($A76="N2O",About!$D$59,1))</f>
        <v>7.7855635000000003E-5</v>
      </c>
      <c r="R76" s="413">
        <f>SUMIFS('EPA Export Aggregation'!U:U,'EPA Export Aggregation'!$A:$A,$B76,'EPA Export Aggregation'!$D:$D,$A$1)*IF($A76="CH4",About!$D$58,IF($A76="N2O",About!$D$59,1))</f>
        <v>7.4738438699999994E-5</v>
      </c>
      <c r="S76" s="413">
        <f>SUMIFS('EPA Export Aggregation'!V:V,'EPA Export Aggregation'!$A:$A,$B76,'EPA Export Aggregation'!$D:$D,$A$1)*IF($A76="CH4",About!$D$58,IF($A76="N2O",About!$D$59,1))</f>
        <v>8.8982394299999995E-5</v>
      </c>
      <c r="T76" s="413">
        <f>SUMIFS('EPA Export Aggregation'!W:W,'EPA Export Aggregation'!$A:$A,$B76,'EPA Export Aggregation'!$D:$D,$A$1)*IF($A76="CH4",About!$D$58,IF($A76="N2O",About!$D$59,1))</f>
        <v>8.6590130899999996E-5</v>
      </c>
      <c r="U76" s="413">
        <f>SUMIFS('EPA Export Aggregation'!X:X,'EPA Export Aggregation'!$A:$A,$B76,'EPA Export Aggregation'!$D:$D,$A$1)*IF($A76="CH4",About!$D$58,IF($A76="N2O",About!$D$59,1))</f>
        <v>8.18415378E-5</v>
      </c>
      <c r="V76" s="413">
        <f>SUMIFS('EPA Export Aggregation'!Y:Y,'EPA Export Aggregation'!$A:$A,$B76,'EPA Export Aggregation'!$D:$D,$A$1)*IF($A76="CH4",About!$D$58,IF($A76="N2O",About!$D$59,1))</f>
        <v>6.2810563399999996E-5</v>
      </c>
      <c r="W76" s="413">
        <f>SUMIFS('EPA Export Aggregation'!Z:Z,'EPA Export Aggregation'!$A:$A,$B76,'EPA Export Aggregation'!$D:$D,$A$1)*IF($A76="CH4",About!$D$58,IF($A76="N2O",About!$D$59,1))</f>
        <v>8.3912345499999994E-5</v>
      </c>
      <c r="X76" s="413">
        <f>SUMIFS('EPA Export Aggregation'!AA:AA,'EPA Export Aggregation'!$A:$A,$B76,'EPA Export Aggregation'!$D:$D,$A$1)*IF($A76="CH4",About!$D$58,IF($A76="N2O",About!$D$59,1))</f>
        <v>2.9363769020999998E-3</v>
      </c>
      <c r="Y76" s="413">
        <f>SUMIFS('EPA Export Aggregation'!AB:AB,'EPA Export Aggregation'!$A:$A,$B76,'EPA Export Aggregation'!$D:$D,$A$1)*IF($A76="CH4",About!$D$58,IF($A76="N2O",About!$D$59,1))</f>
        <v>3.1954179543999999E-3</v>
      </c>
      <c r="Z76" s="413">
        <f>SUMIFS('EPA Export Aggregation'!AC:AC,'EPA Export Aggregation'!$A:$A,$B76,'EPA Export Aggregation'!$D:$D,$A$1)*IF($A76="CH4",About!$D$58,IF($A76="N2O",About!$D$59,1))</f>
        <v>1.18187718E-4</v>
      </c>
      <c r="AA76" s="413">
        <f>SUMIFS('EPA Export Aggregation'!AD:AD,'EPA Export Aggregation'!$A:$A,$B76,'EPA Export Aggregation'!$D:$D,$A$1)*IF($A76="CH4",About!$D$58,IF($A76="N2O",About!$D$59,1))</f>
        <v>2.1690363939999999E-4</v>
      </c>
      <c r="AB76" s="413">
        <f>SUMIFS('EPA Export Aggregation'!AE:AE,'EPA Export Aggregation'!$A:$A,$B76,'EPA Export Aggregation'!$D:$D,$A$1)*IF($A76="CH4",About!$D$58,IF($A76="N2O",About!$D$59,1))</f>
        <v>3.0553604400000001E-4</v>
      </c>
      <c r="AC76" s="413">
        <f>SUMIFS('EPA Export Aggregation'!AF:AF,'EPA Export Aggregation'!$A:$A,$B76,'EPA Export Aggregation'!$D:$D,$A$1)*IF($A76="CH4",About!$D$58,IF($A76="N2O",About!$D$59,1))</f>
        <v>3.1020675339999998E-4</v>
      </c>
      <c r="AD76" s="413">
        <f>SUMIFS('EPA Export Aggregation'!AG:AG,'EPA Export Aggregation'!$A:$A,$B76,'EPA Export Aggregation'!$D:$D,$A$1)*IF($A76="CH4",About!$D$58,IF($A76="N2O",About!$D$59,1))</f>
        <v>3.0666325370000001E-4</v>
      </c>
      <c r="AE76" s="413">
        <f>SUMIFS('EPA Export Aggregation'!AH:AH,'EPA Export Aggregation'!$A:$A,$B76,'EPA Export Aggregation'!$D:$D,$A$1)*IF($A76="CH4",About!$D$58,IF($A76="N2O",About!$D$59,1))</f>
        <v>2.7447840549999999E-4</v>
      </c>
      <c r="AF76" s="413">
        <f>SUMIFS('EPA Export Aggregation'!AI:AI,'EPA Export Aggregation'!$A:$A,$B76,'EPA Export Aggregation'!$D:$D,$A$1)*IF($A76="CH4",About!$D$58,IF($A76="N2O",About!$D$59,1))</f>
        <v>2.3079045E-4</v>
      </c>
      <c r="AG76" s="413">
        <f>SUMIFS('EPA Export Aggregation'!AJ:AJ,'EPA Export Aggregation'!$A:$A,$B76,'EPA Export Aggregation'!$D:$D,$A$1)*IF($A76="CH4",About!$D$58,IF($A76="N2O",About!$D$59,1))</f>
        <v>2.536517675E-4</v>
      </c>
      <c r="AH76" s="413">
        <f>SUMIFS('EPA Export Aggregation'!AK:AK,'EPA Export Aggregation'!$A:$A,$B76,'EPA Export Aggregation'!$D:$D,$A$1)*IF($A76="CH4",About!$D$58,IF($A76="N2O",About!$D$59,1))</f>
        <v>2.4677537170000001E-4</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1.0739214620820001E-3</v>
      </c>
      <c r="D80" s="413">
        <f>SUMIFS('EPA Export Aggregation'!G:G,'EPA Export Aggregation'!$A:$A,$B80,'EPA Export Aggregation'!$D:$D,$A$1)*IF($A80="CH4",About!$D$58,IF($A80="N2O",About!$D$59,1))</f>
        <v>1.0739214620820001E-3</v>
      </c>
      <c r="E80" s="413">
        <f>SUMIFS('EPA Export Aggregation'!H:H,'EPA Export Aggregation'!$A:$A,$B80,'EPA Export Aggregation'!$D:$D,$A$1)*IF($A80="CH4",About!$D$58,IF($A80="N2O",About!$D$59,1))</f>
        <v>1.0739214620820001E-3</v>
      </c>
      <c r="F80" s="413">
        <f>SUMIFS('EPA Export Aggregation'!I:I,'EPA Export Aggregation'!$A:$A,$B80,'EPA Export Aggregation'!$D:$D,$A$1)*IF($A80="CH4",About!$D$58,IF($A80="N2O",About!$D$59,1))</f>
        <v>1.3424019383024999E-3</v>
      </c>
      <c r="G80" s="413">
        <f>SUMIFS('EPA Export Aggregation'!J:J,'EPA Export Aggregation'!$A:$A,$B80,'EPA Export Aggregation'!$D:$D,$A$1)*IF($A80="CH4",About!$D$58,IF($A80="N2O",About!$D$59,1))</f>
        <v>1.4766418448126E-3</v>
      </c>
      <c r="H80" s="413">
        <f>SUMIFS('EPA Export Aggregation'!K:K,'EPA Export Aggregation'!$A:$A,$B80,'EPA Export Aggregation'!$D:$D,$A$1)*IF($A80="CH4",About!$D$58,IF($A80="N2O",About!$D$59,1))</f>
        <v>1.8556385329236999E-3</v>
      </c>
      <c r="I80" s="413">
        <f>SUMIFS('EPA Export Aggregation'!L:L,'EPA Export Aggregation'!$A:$A,$B80,'EPA Export Aggregation'!$D:$D,$A$1)*IF($A80="CH4",About!$D$58,IF($A80="N2O",About!$D$59,1))</f>
        <v>2.060618092092E-3</v>
      </c>
      <c r="J80" s="413">
        <f>SUMIFS('EPA Export Aggregation'!M:M,'EPA Export Aggregation'!$A:$A,$B80,'EPA Export Aggregation'!$D:$D,$A$1)*IF($A80="CH4",About!$D$58,IF($A80="N2O",About!$D$59,1))</f>
        <v>2.1776600463883E-3</v>
      </c>
      <c r="K80" s="413">
        <f>SUMIFS('EPA Export Aggregation'!N:N,'EPA Export Aggregation'!$A:$A,$B80,'EPA Export Aggregation'!$D:$D,$A$1)*IF($A80="CH4",About!$D$58,IF($A80="N2O",About!$D$59,1))</f>
        <v>2.6701947219926999E-3</v>
      </c>
      <c r="L80" s="413">
        <f>SUMIFS('EPA Export Aggregation'!O:O,'EPA Export Aggregation'!$A:$A,$B80,'EPA Export Aggregation'!$D:$D,$A$1)*IF($A80="CH4",About!$D$58,IF($A80="N2O",About!$D$59,1))</f>
        <v>2.7096065858251001E-3</v>
      </c>
      <c r="M80" s="413">
        <f>SUMIFS('EPA Export Aggregation'!P:P,'EPA Export Aggregation'!$A:$A,$B80,'EPA Export Aggregation'!$D:$D,$A$1)*IF($A80="CH4",About!$D$58,IF($A80="N2O",About!$D$59,1))</f>
        <v>2.3111079694755998E-3</v>
      </c>
      <c r="N80" s="413">
        <f>SUMIFS('EPA Export Aggregation'!Q:Q,'EPA Export Aggregation'!$A:$A,$B80,'EPA Export Aggregation'!$D:$D,$A$1)*IF($A80="CH4",About!$D$58,IF($A80="N2O",About!$D$59,1))</f>
        <v>1.6264983731296E-3</v>
      </c>
      <c r="O80" s="413">
        <f>SUMIFS('EPA Export Aggregation'!R:R,'EPA Export Aggregation'!$A:$A,$B80,'EPA Export Aggregation'!$D:$D,$A$1)*IF($A80="CH4",About!$D$58,IF($A80="N2O",About!$D$59,1))</f>
        <v>1.5933415278664999E-3</v>
      </c>
      <c r="P80" s="413">
        <f>SUMIFS('EPA Export Aggregation'!S:S,'EPA Export Aggregation'!$A:$A,$B80,'EPA Export Aggregation'!$D:$D,$A$1)*IF($A80="CH4",About!$D$58,IF($A80="N2O",About!$D$59,1))</f>
        <v>1.4567558679073999E-3</v>
      </c>
      <c r="Q80" s="413">
        <f>SUMIFS('EPA Export Aggregation'!T:T,'EPA Export Aggregation'!$A:$A,$B80,'EPA Export Aggregation'!$D:$D,$A$1)*IF($A80="CH4",About!$D$58,IF($A80="N2O",About!$D$59,1))</f>
        <v>1.3530961074338999E-3</v>
      </c>
      <c r="R80" s="413">
        <f>SUMIFS('EPA Export Aggregation'!U:U,'EPA Export Aggregation'!$A:$A,$B80,'EPA Export Aggregation'!$D:$D,$A$1)*IF($A80="CH4",About!$D$58,IF($A80="N2O",About!$D$59,1))</f>
        <v>1.2466959590642999E-3</v>
      </c>
      <c r="S80" s="413">
        <f>SUMIFS('EPA Export Aggregation'!V:V,'EPA Export Aggregation'!$A:$A,$B80,'EPA Export Aggregation'!$D:$D,$A$1)*IF($A80="CH4",About!$D$58,IF($A80="N2O",About!$D$59,1))</f>
        <v>1.3319923139708E-3</v>
      </c>
      <c r="T80" s="413">
        <f>SUMIFS('EPA Export Aggregation'!W:W,'EPA Export Aggregation'!$A:$A,$B80,'EPA Export Aggregation'!$D:$D,$A$1)*IF($A80="CH4",About!$D$58,IF($A80="N2O",About!$D$59,1))</f>
        <v>1.2728056562543999E-3</v>
      </c>
      <c r="U80" s="413">
        <f>SUMIFS('EPA Export Aggregation'!X:X,'EPA Export Aggregation'!$A:$A,$B80,'EPA Export Aggregation'!$D:$D,$A$1)*IF($A80="CH4",About!$D$58,IF($A80="N2O",About!$D$59,1))</f>
        <v>1.1566853920665001E-3</v>
      </c>
      <c r="V80" s="413">
        <f>SUMIFS('EPA Export Aggregation'!Y:Y,'EPA Export Aggregation'!$A:$A,$B80,'EPA Export Aggregation'!$D:$D,$A$1)*IF($A80="CH4",About!$D$58,IF($A80="N2O",About!$D$59,1))</f>
        <v>7.934248481587E-4</v>
      </c>
      <c r="W80" s="413">
        <f>SUMIFS('EPA Export Aggregation'!Z:Z,'EPA Export Aggregation'!$A:$A,$B80,'EPA Export Aggregation'!$D:$D,$A$1)*IF($A80="CH4",About!$D$58,IF($A80="N2O",About!$D$59,1))</f>
        <v>1.0664586598008001E-3</v>
      </c>
      <c r="X80" s="413">
        <f>SUMIFS('EPA Export Aggregation'!AA:AA,'EPA Export Aggregation'!$A:$A,$B80,'EPA Export Aggregation'!$D:$D,$A$1)*IF($A80="CH4",About!$D$58,IF($A80="N2O",About!$D$59,1))</f>
        <v>2.4251138924571E-3</v>
      </c>
      <c r="Y80" s="413">
        <f>SUMIFS('EPA Export Aggregation'!AB:AB,'EPA Export Aggregation'!$A:$A,$B80,'EPA Export Aggregation'!$D:$D,$A$1)*IF($A80="CH4",About!$D$58,IF($A80="N2O",About!$D$59,1))</f>
        <v>2.3740116571652E-3</v>
      </c>
      <c r="Z80" s="413">
        <f>SUMIFS('EPA Export Aggregation'!AC:AC,'EPA Export Aggregation'!$A:$A,$B80,'EPA Export Aggregation'!$D:$D,$A$1)*IF($A80="CH4",About!$D$58,IF($A80="N2O",About!$D$59,1))</f>
        <v>1.2846266962170999E-3</v>
      </c>
      <c r="AA80" s="413">
        <f>SUMIFS('EPA Export Aggregation'!AD:AD,'EPA Export Aggregation'!$A:$A,$B80,'EPA Export Aggregation'!$D:$D,$A$1)*IF($A80="CH4",About!$D$58,IF($A80="N2O",About!$D$59,1))</f>
        <v>2.3429577506240999E-3</v>
      </c>
      <c r="AB80" s="413">
        <f>SUMIFS('EPA Export Aggregation'!AE:AE,'EPA Export Aggregation'!$A:$A,$B80,'EPA Export Aggregation'!$D:$D,$A$1)*IF($A80="CH4",About!$D$58,IF($A80="N2O",About!$D$59,1))</f>
        <v>4.0468845213515996E-3</v>
      </c>
      <c r="AC80" s="413">
        <f>SUMIFS('EPA Export Aggregation'!AF:AF,'EPA Export Aggregation'!$A:$A,$B80,'EPA Export Aggregation'!$D:$D,$A$1)*IF($A80="CH4",About!$D$58,IF($A80="N2O",About!$D$59,1))</f>
        <v>3.5891455995161001E-3</v>
      </c>
      <c r="AD80" s="413">
        <f>SUMIFS('EPA Export Aggregation'!AG:AG,'EPA Export Aggregation'!$A:$A,$B80,'EPA Export Aggregation'!$D:$D,$A$1)*IF($A80="CH4",About!$D$58,IF($A80="N2O",About!$D$59,1))</f>
        <v>3.4515113671079998E-3</v>
      </c>
      <c r="AE80" s="413">
        <f>SUMIFS('EPA Export Aggregation'!AH:AH,'EPA Export Aggregation'!$A:$A,$B80,'EPA Export Aggregation'!$D:$D,$A$1)*IF($A80="CH4",About!$D$58,IF($A80="N2O",About!$D$59,1))</f>
        <v>3.1885828407377001E-3</v>
      </c>
      <c r="AF80" s="413">
        <f>SUMIFS('EPA Export Aggregation'!AI:AI,'EPA Export Aggregation'!$A:$A,$B80,'EPA Export Aggregation'!$D:$D,$A$1)*IF($A80="CH4",About!$D$58,IF($A80="N2O",About!$D$59,1))</f>
        <v>2.6555312702E-3</v>
      </c>
      <c r="AG80" s="413">
        <f>SUMIFS('EPA Export Aggregation'!AJ:AJ,'EPA Export Aggregation'!$A:$A,$B80,'EPA Export Aggregation'!$D:$D,$A$1)*IF($A80="CH4",About!$D$58,IF($A80="N2O",About!$D$59,1))</f>
        <v>2.2002615207809E-3</v>
      </c>
      <c r="AH80" s="413">
        <f>SUMIFS('EPA Export Aggregation'!AK:AK,'EPA Export Aggregation'!$A:$A,$B80,'EPA Export Aggregation'!$D:$D,$A$1)*IF($A80="CH4",About!$D$58,IF($A80="N2O",About!$D$59,1))</f>
        <v>2.0998615007280998E-3</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2.1587335000000001E-4</v>
      </c>
      <c r="D84" s="413">
        <f>SUMIFS('EPA Export Aggregation'!G:G,'EPA Export Aggregation'!$A:$A,$B84,'EPA Export Aggregation'!$D:$D,$A$1)*IF($A84="CH4",About!$D$58,IF($A84="N2O",About!$D$59,1))</f>
        <v>2.1587335000000001E-4</v>
      </c>
      <c r="E84" s="413">
        <f>SUMIFS('EPA Export Aggregation'!H:H,'EPA Export Aggregation'!$A:$A,$B84,'EPA Export Aggregation'!$D:$D,$A$1)*IF($A84="CH4",About!$D$58,IF($A84="N2O",About!$D$59,1))</f>
        <v>2.1587335000000001E-4</v>
      </c>
      <c r="F84" s="413">
        <f>SUMIFS('EPA Export Aggregation'!I:I,'EPA Export Aggregation'!$A:$A,$B84,'EPA Export Aggregation'!$D:$D,$A$1)*IF($A84="CH4",About!$D$58,IF($A84="N2O",About!$D$59,1))</f>
        <v>2.6984345000000002E-4</v>
      </c>
      <c r="G84" s="413">
        <f>SUMIFS('EPA Export Aggregation'!J:J,'EPA Export Aggregation'!$A:$A,$B84,'EPA Export Aggregation'!$D:$D,$A$1)*IF($A84="CH4",About!$D$58,IF($A84="N2O",About!$D$59,1))</f>
        <v>2.9682614999999998E-4</v>
      </c>
      <c r="H84" s="413">
        <f>SUMIFS('EPA Export Aggregation'!K:K,'EPA Export Aggregation'!$A:$A,$B84,'EPA Export Aggregation'!$D:$D,$A$1)*IF($A84="CH4",About!$D$58,IF($A84="N2O",About!$D$59,1))</f>
        <v>3.7301080000000001E-4</v>
      </c>
      <c r="I84" s="413">
        <f>SUMIFS('EPA Export Aggregation'!L:L,'EPA Export Aggregation'!$A:$A,$B84,'EPA Export Aggregation'!$D:$D,$A$1)*IF($A84="CH4",About!$D$58,IF($A84="N2O",About!$D$59,1))</f>
        <v>4.1421570000000003E-4</v>
      </c>
      <c r="J84" s="413">
        <f>SUMIFS('EPA Export Aggregation'!M:M,'EPA Export Aggregation'!$A:$A,$B84,'EPA Export Aggregation'!$D:$D,$A$1)*IF($A84="CH4",About!$D$58,IF($A84="N2O",About!$D$59,1))</f>
        <v>4.3774154999999998E-4</v>
      </c>
      <c r="K84" s="413">
        <f>SUMIFS('EPA Export Aggregation'!N:N,'EPA Export Aggregation'!$A:$A,$B84,'EPA Export Aggregation'!$D:$D,$A$1)*IF($A84="CH4",About!$D$58,IF($A84="N2O",About!$D$59,1))</f>
        <v>5.3674940000000002E-4</v>
      </c>
      <c r="L84" s="413">
        <f>SUMIFS('EPA Export Aggregation'!O:O,'EPA Export Aggregation'!$A:$A,$B84,'EPA Export Aggregation'!$D:$D,$A$1)*IF($A84="CH4",About!$D$58,IF($A84="N2O",About!$D$59,1))</f>
        <v>5.4467125000000002E-4</v>
      </c>
      <c r="M84" s="413">
        <f>SUMIFS('EPA Export Aggregation'!P:P,'EPA Export Aggregation'!$A:$A,$B84,'EPA Export Aggregation'!$D:$D,$A$1)*IF($A84="CH4",About!$D$58,IF($A84="N2O",About!$D$59,1))</f>
        <v>4.4023020000000002E-4</v>
      </c>
      <c r="N84" s="413">
        <f>SUMIFS('EPA Export Aggregation'!Q:Q,'EPA Export Aggregation'!$A:$A,$B84,'EPA Export Aggregation'!$D:$D,$A$1)*IF($A84="CH4",About!$D$58,IF($A84="N2O",About!$D$59,1))</f>
        <v>2.9931949999999999E-4</v>
      </c>
      <c r="O84" s="413">
        <f>SUMIFS('EPA Export Aggregation'!R:R,'EPA Export Aggregation'!$A:$A,$B84,'EPA Export Aggregation'!$D:$D,$A$1)*IF($A84="CH4",About!$D$58,IF($A84="N2O",About!$D$59,1))</f>
        <v>2.6568160000000002E-4</v>
      </c>
      <c r="P84" s="413">
        <f>SUMIFS('EPA Export Aggregation'!S:S,'EPA Export Aggregation'!$A:$A,$B84,'EPA Export Aggregation'!$D:$D,$A$1)*IF($A84="CH4",About!$D$58,IF($A84="N2O",About!$D$59,1))</f>
        <v>3.2006765E-4</v>
      </c>
      <c r="Q84" s="413">
        <f>SUMIFS('EPA Export Aggregation'!T:T,'EPA Export Aggregation'!$A:$A,$B84,'EPA Export Aggregation'!$D:$D,$A$1)*IF($A84="CH4",About!$D$58,IF($A84="N2O",About!$D$59,1))</f>
        <v>3.0724369999999998E-4</v>
      </c>
      <c r="R84" s="413">
        <f>SUMIFS('EPA Export Aggregation'!U:U,'EPA Export Aggregation'!$A:$A,$B84,'EPA Export Aggregation'!$D:$D,$A$1)*IF($A84="CH4",About!$D$58,IF($A84="N2O",About!$D$59,1))</f>
        <v>3.3410420000000001E-4</v>
      </c>
      <c r="S84" s="413">
        <f>SUMIFS('EPA Export Aggregation'!V:V,'EPA Export Aggregation'!$A:$A,$B84,'EPA Export Aggregation'!$D:$D,$A$1)*IF($A84="CH4",About!$D$58,IF($A84="N2O",About!$D$59,1))</f>
        <v>3.2444804999999998E-4</v>
      </c>
      <c r="T84" s="413">
        <f>SUMIFS('EPA Export Aggregation'!W:W,'EPA Export Aggregation'!$A:$A,$B84,'EPA Export Aggregation'!$D:$D,$A$1)*IF($A84="CH4",About!$D$58,IF($A84="N2O",About!$D$59,1))</f>
        <v>2.6104269999999998E-4</v>
      </c>
      <c r="U84" s="413">
        <f>SUMIFS('EPA Export Aggregation'!X:X,'EPA Export Aggregation'!$A:$A,$B84,'EPA Export Aggregation'!$D:$D,$A$1)*IF($A84="CH4",About!$D$58,IF($A84="N2O",About!$D$59,1))</f>
        <v>2.3970940000000001E-4</v>
      </c>
      <c r="V84" s="413">
        <f>SUMIFS('EPA Export Aggregation'!Y:Y,'EPA Export Aggregation'!$A:$A,$B84,'EPA Export Aggregation'!$D:$D,$A$1)*IF($A84="CH4",About!$D$58,IF($A84="N2O",About!$D$59,1))</f>
        <v>1.8316369999999999E-4</v>
      </c>
      <c r="W84" s="413">
        <f>SUMIFS('EPA Export Aggregation'!Z:Z,'EPA Export Aggregation'!$A:$A,$B84,'EPA Export Aggregation'!$D:$D,$A$1)*IF($A84="CH4",About!$D$58,IF($A84="N2O",About!$D$59,1))</f>
        <v>2.3946500000000001E-4</v>
      </c>
      <c r="X84" s="413">
        <f>SUMIFS('EPA Export Aggregation'!AA:AA,'EPA Export Aggregation'!$A:$A,$B84,'EPA Export Aggregation'!$D:$D,$A$1)*IF($A84="CH4",About!$D$58,IF($A84="N2O",About!$D$59,1))</f>
        <v>2.7134039999999999E-4</v>
      </c>
      <c r="Y84" s="413">
        <f>SUMIFS('EPA Export Aggregation'!AB:AB,'EPA Export Aggregation'!$A:$A,$B84,'EPA Export Aggregation'!$D:$D,$A$1)*IF($A84="CH4",About!$D$58,IF($A84="N2O",About!$D$59,1))</f>
        <v>2.8558845000000002E-4</v>
      </c>
      <c r="Z84" s="413">
        <f>SUMIFS('EPA Export Aggregation'!AC:AC,'EPA Export Aggregation'!$A:$A,$B84,'EPA Export Aggregation'!$D:$D,$A$1)*IF($A84="CH4",About!$D$58,IF($A84="N2O",About!$D$59,1))</f>
        <v>3.3048049999999997E-4</v>
      </c>
      <c r="AA84" s="413">
        <f>SUMIFS('EPA Export Aggregation'!AD:AD,'EPA Export Aggregation'!$A:$A,$B84,'EPA Export Aggregation'!$D:$D,$A$1)*IF($A84="CH4",About!$D$58,IF($A84="N2O",About!$D$59,1))</f>
        <v>6.2533969999999995E-4</v>
      </c>
      <c r="AB84" s="413">
        <f>SUMIFS('EPA Export Aggregation'!AE:AE,'EPA Export Aggregation'!$A:$A,$B84,'EPA Export Aggregation'!$D:$D,$A$1)*IF($A84="CH4",About!$D$58,IF($A84="N2O",About!$D$59,1))</f>
        <v>8.6750955E-4</v>
      </c>
      <c r="AC84" s="413">
        <f>SUMIFS('EPA Export Aggregation'!AF:AF,'EPA Export Aggregation'!$A:$A,$B84,'EPA Export Aggregation'!$D:$D,$A$1)*IF($A84="CH4",About!$D$58,IF($A84="N2O",About!$D$59,1))</f>
        <v>1.0637979999999999E-3</v>
      </c>
      <c r="AD84" s="413">
        <f>SUMIFS('EPA Export Aggregation'!AG:AG,'EPA Export Aggregation'!$A:$A,$B84,'EPA Export Aggregation'!$D:$D,$A$1)*IF($A84="CH4",About!$D$58,IF($A84="N2O",About!$D$59,1))</f>
        <v>9.4216435000000001E-4</v>
      </c>
      <c r="AE84" s="413">
        <f>SUMIFS('EPA Export Aggregation'!AH:AH,'EPA Export Aggregation'!$A:$A,$B84,'EPA Export Aggregation'!$D:$D,$A$1)*IF($A84="CH4",About!$D$58,IF($A84="N2O",About!$D$59,1))</f>
        <v>9.32386E-4</v>
      </c>
      <c r="AF84" s="413">
        <f>SUMIFS('EPA Export Aggregation'!AI:AI,'EPA Export Aggregation'!$A:$A,$B84,'EPA Export Aggregation'!$D:$D,$A$1)*IF($A84="CH4",About!$D$58,IF($A84="N2O",About!$D$59,1))</f>
        <v>8.9539700000000003E-4</v>
      </c>
      <c r="AG84" s="413">
        <f>SUMIFS('EPA Export Aggregation'!AJ:AJ,'EPA Export Aggregation'!$A:$A,$B84,'EPA Export Aggregation'!$D:$D,$A$1)*IF($A84="CH4",About!$D$58,IF($A84="N2O",About!$D$59,1))</f>
        <v>1.1650853500000001E-3</v>
      </c>
      <c r="AH84" s="413">
        <f>SUMIFS('EPA Export Aggregation'!AK:AK,'EPA Export Aggregation'!$A:$A,$B84,'EPA Export Aggregation'!$D:$D,$A$1)*IF($A84="CH4",About!$D$58,IF($A84="N2O",About!$D$59,1))</f>
        <v>1.3178282999999999E-3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1.8959360000000001E-5</v>
      </c>
      <c r="D87" s="413">
        <f>SUMIFS('EPA Export Aggregation'!$F:$F,'EPA Export Aggregation'!$A:$A,$B87,'EPA Export Aggregation'!$D:$D,$A$1)*IF($A87="CH4",About!$D$58,IF($A87="N2O",About!$D$59,1))</f>
        <v>1.8959360000000001E-5</v>
      </c>
      <c r="E87" s="413">
        <f>SUMIFS('EPA Export Aggregation'!$F:$F,'EPA Export Aggregation'!$A:$A,$B87,'EPA Export Aggregation'!$D:$D,$A$1)*IF($A87="CH4",About!$D$58,IF($A87="N2O",About!$D$59,1))</f>
        <v>1.8959360000000001E-5</v>
      </c>
      <c r="F87" s="413">
        <f>SUMIFS('EPA Export Aggregation'!$F:$F,'EPA Export Aggregation'!$A:$A,$B87,'EPA Export Aggregation'!$D:$D,$A$1)*IF($A87="CH4",About!$D$58,IF($A87="N2O",About!$D$59,1))</f>
        <v>1.8959360000000001E-5</v>
      </c>
      <c r="G87" s="413">
        <f>SUMIFS('EPA Export Aggregation'!$F:$F,'EPA Export Aggregation'!$A:$A,$B87,'EPA Export Aggregation'!$D:$D,$A$1)*IF($A87="CH4",About!$D$58,IF($A87="N2O",About!$D$59,1))</f>
        <v>1.8959360000000001E-5</v>
      </c>
      <c r="H87" s="413">
        <f>SUMIFS('EPA Export Aggregation'!$F:$F,'EPA Export Aggregation'!$A:$A,$B87,'EPA Export Aggregation'!$D:$D,$A$1)*IF($A87="CH4",About!$D$58,IF($A87="N2O",About!$D$59,1))</f>
        <v>1.8959360000000001E-5</v>
      </c>
      <c r="I87" s="413">
        <f>SUMIFS('EPA Export Aggregation'!$F:$F,'EPA Export Aggregation'!$A:$A,$B87,'EPA Export Aggregation'!$D:$D,$A$1)*IF($A87="CH4",About!$D$58,IF($A87="N2O",About!$D$59,1))</f>
        <v>1.8959360000000001E-5</v>
      </c>
      <c r="J87" s="413">
        <f>SUMIFS('EPA Export Aggregation'!$F:$F,'EPA Export Aggregation'!$A:$A,$B87,'EPA Export Aggregation'!$D:$D,$A$1)*IF($A87="CH4",About!$D$58,IF($A87="N2O",About!$D$59,1))</f>
        <v>1.8959360000000001E-5</v>
      </c>
      <c r="K87" s="413">
        <f>SUMIFS('EPA Export Aggregation'!$F:$F,'EPA Export Aggregation'!$A:$A,$B87,'EPA Export Aggregation'!$D:$D,$A$1)*IF($A87="CH4",About!$D$58,IF($A87="N2O",About!$D$59,1))</f>
        <v>1.8959360000000001E-5</v>
      </c>
      <c r="L87" s="413">
        <f>SUMIFS('EPA Export Aggregation'!$F:$F,'EPA Export Aggregation'!$A:$A,$B87,'EPA Export Aggregation'!$D:$D,$A$1)*IF($A87="CH4",About!$D$58,IF($A87="N2O",About!$D$59,1))</f>
        <v>1.8959360000000001E-5</v>
      </c>
      <c r="M87" s="413">
        <f>SUMIFS('EPA Export Aggregation'!$F:$F,'EPA Export Aggregation'!$A:$A,$B87,'EPA Export Aggregation'!$D:$D,$A$1)*IF($A87="CH4",About!$D$58,IF($A87="N2O",About!$D$59,1))</f>
        <v>1.8959360000000001E-5</v>
      </c>
      <c r="N87" s="413">
        <f>SUMIFS('EPA Export Aggregation'!$F:$F,'EPA Export Aggregation'!$A:$A,$B87,'EPA Export Aggregation'!$D:$D,$A$1)*IF($A87="CH4",About!$D$58,IF($A87="N2O",About!$D$59,1))</f>
        <v>1.8959360000000001E-5</v>
      </c>
      <c r="O87" s="413">
        <f>SUMIFS('EPA Export Aggregation'!$F:$F,'EPA Export Aggregation'!$A:$A,$B87,'EPA Export Aggregation'!$D:$D,$A$1)*IF($A87="CH4",About!$D$58,IF($A87="N2O",About!$D$59,1))</f>
        <v>1.8959360000000001E-5</v>
      </c>
      <c r="P87" s="413">
        <f>SUMIFS('EPA Export Aggregation'!$F:$F,'EPA Export Aggregation'!$A:$A,$B87,'EPA Export Aggregation'!$D:$D,$A$1)*IF($A87="CH4",About!$D$58,IF($A87="N2O",About!$D$59,1))</f>
        <v>1.8959360000000001E-5</v>
      </c>
      <c r="Q87" s="413">
        <f>SUMIFS('EPA Export Aggregation'!$F:$F,'EPA Export Aggregation'!$A:$A,$B87,'EPA Export Aggregation'!$D:$D,$A$1)*IF($A87="CH4",About!$D$58,IF($A87="N2O",About!$D$59,1))</f>
        <v>1.8959360000000001E-5</v>
      </c>
      <c r="R87" s="413">
        <f>SUMIFS('EPA Export Aggregation'!$F:$F,'EPA Export Aggregation'!$A:$A,$B87,'EPA Export Aggregation'!$D:$D,$A$1)*IF($A87="CH4",About!$D$58,IF($A87="N2O",About!$D$59,1))</f>
        <v>1.8959360000000001E-5</v>
      </c>
      <c r="S87" s="413">
        <f>SUMIFS('EPA Export Aggregation'!$F:$F,'EPA Export Aggregation'!$A:$A,$B87,'EPA Export Aggregation'!$D:$D,$A$1)*IF($A87="CH4",About!$D$58,IF($A87="N2O",About!$D$59,1))</f>
        <v>1.8959360000000001E-5</v>
      </c>
      <c r="T87" s="413">
        <f>SUMIFS('EPA Export Aggregation'!$F:$F,'EPA Export Aggregation'!$A:$A,$B87,'EPA Export Aggregation'!$D:$D,$A$1)*IF($A87="CH4",About!$D$58,IF($A87="N2O",About!$D$59,1))</f>
        <v>1.8959360000000001E-5</v>
      </c>
      <c r="U87" s="413">
        <f>SUMIFS('EPA Export Aggregation'!$F:$F,'EPA Export Aggregation'!$A:$A,$B87,'EPA Export Aggregation'!$D:$D,$A$1)*IF($A87="CH4",About!$D$58,IF($A87="N2O",About!$D$59,1))</f>
        <v>1.8959360000000001E-5</v>
      </c>
      <c r="V87" s="413">
        <f>SUMIFS('EPA Export Aggregation'!$F:$F,'EPA Export Aggregation'!$A:$A,$B87,'EPA Export Aggregation'!$D:$D,$A$1)*IF($A87="CH4",About!$D$58,IF($A87="N2O",About!$D$59,1))</f>
        <v>1.8959360000000001E-5</v>
      </c>
      <c r="W87" s="413">
        <f>SUMIFS('EPA Export Aggregation'!$F:$F,'EPA Export Aggregation'!$A:$A,$B87,'EPA Export Aggregation'!$D:$D,$A$1)*IF($A87="CH4",About!$D$58,IF($A87="N2O",About!$D$59,1))</f>
        <v>1.8959360000000001E-5</v>
      </c>
      <c r="X87" s="413">
        <f>SUMIFS('EPA Export Aggregation'!$F:$F,'EPA Export Aggregation'!$A:$A,$B87,'EPA Export Aggregation'!$D:$D,$A$1)*IF($A87="CH4",About!$D$58,IF($A87="N2O",About!$D$59,1))</f>
        <v>1.8959360000000001E-5</v>
      </c>
      <c r="Y87" s="413">
        <f>SUMIFS('EPA Export Aggregation'!$F:$F,'EPA Export Aggregation'!$A:$A,$B87,'EPA Export Aggregation'!$D:$D,$A$1)*IF($A87="CH4",About!$D$58,IF($A87="N2O",About!$D$59,1))</f>
        <v>1.8959360000000001E-5</v>
      </c>
      <c r="Z87" s="413">
        <f>SUMIFS('EPA Export Aggregation'!$F:$F,'EPA Export Aggregation'!$A:$A,$B87,'EPA Export Aggregation'!$D:$D,$A$1)*IF($A87="CH4",About!$D$58,IF($A87="N2O",About!$D$59,1))</f>
        <v>1.8959360000000001E-5</v>
      </c>
      <c r="AA87" s="413">
        <f>SUMIFS('EPA Export Aggregation'!$F:$F,'EPA Export Aggregation'!$A:$A,$B87,'EPA Export Aggregation'!$D:$D,$A$1)*IF($A87="CH4",About!$D$58,IF($A87="N2O",About!$D$59,1))</f>
        <v>1.8959360000000001E-5</v>
      </c>
      <c r="AB87" s="413">
        <f>SUMIFS('EPA Export Aggregation'!$F:$F,'EPA Export Aggregation'!$A:$A,$B87,'EPA Export Aggregation'!$D:$D,$A$1)*IF($A87="CH4",About!$D$58,IF($A87="N2O",About!$D$59,1))</f>
        <v>1.8959360000000001E-5</v>
      </c>
      <c r="AC87" s="413">
        <f>SUMIFS('EPA Export Aggregation'!$F:$F,'EPA Export Aggregation'!$A:$A,$B87,'EPA Export Aggregation'!$D:$D,$A$1)*IF($A87="CH4",About!$D$58,IF($A87="N2O",About!$D$59,1))</f>
        <v>1.8959360000000001E-5</v>
      </c>
      <c r="AD87" s="413">
        <f>SUMIFS('EPA Export Aggregation'!$F:$F,'EPA Export Aggregation'!$A:$A,$B87,'EPA Export Aggregation'!$D:$D,$A$1)*IF($A87="CH4",About!$D$58,IF($A87="N2O",About!$D$59,1))</f>
        <v>1.8959360000000001E-5</v>
      </c>
      <c r="AE87" s="413">
        <f>SUMIFS('EPA Export Aggregation'!$F:$F,'EPA Export Aggregation'!$A:$A,$B87,'EPA Export Aggregation'!$D:$D,$A$1)*IF($A87="CH4",About!$D$58,IF($A87="N2O",About!$D$59,1))</f>
        <v>1.8959360000000001E-5</v>
      </c>
      <c r="AF87" s="413">
        <f>SUMIFS('EPA Export Aggregation'!$F:$F,'EPA Export Aggregation'!$A:$A,$B87,'EPA Export Aggregation'!$D:$D,$A$1)*IF($A87="CH4",About!$D$58,IF($A87="N2O",About!$D$59,1))</f>
        <v>1.8959360000000001E-5</v>
      </c>
      <c r="AG87" s="413">
        <f>SUMIFS('EPA Export Aggregation'!$F:$F,'EPA Export Aggregation'!$A:$A,$B87,'EPA Export Aggregation'!$D:$D,$A$1)*IF($A87="CH4",About!$D$58,IF($A87="N2O",About!$D$59,1))</f>
        <v>1.8959360000000001E-5</v>
      </c>
      <c r="AH87" s="413">
        <f>SUMIFS('EPA Export Aggregation'!$F:$F,'EPA Export Aggregation'!$A:$A,$B87,'EPA Export Aggregation'!$D:$D,$A$1)*IF($A87="CH4",About!$D$58,IF($A87="N2O",About!$D$59,1))</f>
        <v>1.8959360000000001E-5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2024-06-24T21:49:47Z</dcterms:modified>
</cp:coreProperties>
</file>