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96F2ED00-A5B2-402D-A0B1-6EC7121AAAD5}" xr6:coauthVersionLast="47" xr6:coauthVersionMax="47" xr10:uidLastSave="{00000000-0000-0000-0000-000000000000}"/>
  <bookViews>
    <workbookView xWindow="144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D14"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T6" i="28"/>
  <c r="K9" i="28"/>
  <c r="K11" i="28"/>
  <c r="K13" i="28"/>
  <c r="L17" i="28"/>
  <c r="K24" i="28"/>
  <c r="Q33" i="28"/>
  <c r="J22" i="26"/>
  <c r="K22" i="26" s="1"/>
  <c r="G7" i="26"/>
  <c r="J7" i="26" s="1"/>
  <c r="K7" i="26" s="1"/>
  <c r="G23" i="26"/>
  <c r="O23" i="26" s="1"/>
  <c r="P23" i="26" s="1"/>
  <c r="C4" i="28"/>
  <c r="C6" i="28"/>
  <c r="L7" i="28"/>
  <c r="Y8" i="28"/>
  <c r="C10" i="28"/>
  <c r="L11" i="28"/>
  <c r="L13" i="28"/>
  <c r="C16" i="28"/>
  <c r="AB22" i="28"/>
  <c r="Z33"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AG5" i="28"/>
  <c r="AG7" i="28"/>
  <c r="AG9" i="28"/>
  <c r="T12" i="28"/>
  <c r="AF15" i="28"/>
  <c r="AF18" i="28"/>
  <c r="X22" i="28"/>
  <c r="H26" i="28"/>
  <c r="C28" i="28"/>
  <c r="T29" i="28"/>
  <c r="H48" i="28"/>
  <c r="B3" i="20"/>
  <c r="G35" i="26"/>
  <c r="O35" i="26" s="1"/>
  <c r="P35" i="26" s="1"/>
  <c r="Y4" i="28"/>
  <c r="L5" i="28"/>
  <c r="Y6" i="28"/>
  <c r="C8" i="28"/>
  <c r="L9" i="28"/>
  <c r="Y10" i="28"/>
  <c r="C12" i="28"/>
  <c r="Y12" i="28"/>
  <c r="F14" i="28"/>
  <c r="D15" i="28"/>
  <c r="S17" i="28"/>
  <c r="L19" i="28"/>
  <c r="AF20" i="28"/>
  <c r="X24" i="28"/>
  <c r="K26" i="28"/>
  <c r="H28" i="28"/>
  <c r="C30" i="28"/>
  <c r="T31" i="28"/>
  <c r="H37" i="28"/>
  <c r="H49"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H36" i="28"/>
  <c r="K12"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M7" i="24"/>
  <c r="G28" i="26"/>
  <c r="J28" i="26" s="1"/>
  <c r="K28" i="26" s="1"/>
  <c r="K4" i="28"/>
  <c r="T5" i="28"/>
  <c r="AG6" i="28"/>
  <c r="K8" i="28"/>
  <c r="AG8" i="28"/>
  <c r="K10" i="28"/>
  <c r="T11" i="28"/>
  <c r="O14" i="28"/>
  <c r="H18" i="28"/>
  <c r="AF26"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K5" i="28"/>
  <c r="K7" i="28"/>
  <c r="T8" i="28"/>
  <c r="T10" i="28"/>
  <c r="AG11" i="28"/>
  <c r="AB14" i="28"/>
  <c r="AB20" i="28"/>
  <c r="S31" i="28"/>
  <c r="G11" i="26"/>
  <c r="J11" i="26" s="1"/>
  <c r="K11" i="26" s="1"/>
  <c r="G40" i="26"/>
  <c r="O40" i="26" s="1"/>
  <c r="P40" i="26" s="1"/>
  <c r="AG4" i="28"/>
  <c r="K6" i="28"/>
  <c r="T7" i="28"/>
  <c r="T9" i="28"/>
  <c r="AG10" i="28"/>
  <c r="AG12" i="28"/>
  <c r="U13" i="28"/>
  <c r="P15" i="28"/>
  <c r="P16" i="28"/>
  <c r="C20" i="28"/>
  <c r="T21" i="28"/>
  <c r="S23" i="28"/>
  <c r="L25" i="28"/>
  <c r="AB28" i="28"/>
  <c r="X30" i="28"/>
  <c r="K32" i="28"/>
  <c r="Y34" i="28"/>
  <c r="AF41" i="28"/>
  <c r="CE3" i="25"/>
  <c r="L14" i="24" a="1"/>
  <c r="L14" i="24" s="1"/>
  <c r="J18" i="19" s="1"/>
  <c r="G21"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J24" i="26"/>
  <c r="K24" i="26" s="1"/>
  <c r="O24" i="26"/>
  <c r="P24" i="26" s="1"/>
  <c r="K2" i="24"/>
  <c r="N13" i="24"/>
  <c r="O8" i="26"/>
  <c r="P8" i="26" s="1"/>
  <c r="J8" i="26"/>
  <c r="K8" i="26" s="1"/>
  <c r="J41" i="26"/>
  <c r="K41" i="26" s="1"/>
  <c r="O41" i="26"/>
  <c r="P41" i="26" s="1"/>
  <c r="J29" i="26"/>
  <c r="K29" i="26" s="1"/>
  <c r="O29" i="26"/>
  <c r="P29" i="26" s="1"/>
  <c r="O2" i="24"/>
  <c r="AB1" i="28"/>
  <c r="AD1" i="28"/>
  <c r="V1" i="28"/>
  <c r="L7" i="24"/>
  <c r="J42" i="19" s="1"/>
  <c r="O39" i="26"/>
  <c r="P39" i="26" s="1"/>
  <c r="J39" i="26"/>
  <c r="K39" i="26" s="1"/>
  <c r="J49" i="26"/>
  <c r="K49" i="26" s="1"/>
  <c r="O49" i="26"/>
  <c r="P49" i="26" s="1"/>
  <c r="M2" i="24"/>
  <c r="P13" i="24"/>
  <c r="S2" i="24"/>
  <c r="D1" i="28"/>
  <c r="O10" i="26"/>
  <c r="P10" i="26" s="1"/>
  <c r="J10" i="26"/>
  <c r="K10" i="26" s="1"/>
  <c r="O36" i="26"/>
  <c r="P36" i="26" s="1"/>
  <c r="J36" i="26"/>
  <c r="K36"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G33" i="26" s="1"/>
  <c r="P1" i="28"/>
  <c r="M1" i="28"/>
  <c r="K1" i="28"/>
  <c r="H1" i="28"/>
  <c r="AE1" i="28"/>
  <c r="E1" i="28"/>
  <c r="W1" i="28"/>
  <c r="AG1" i="28"/>
  <c r="O1" i="28"/>
  <c r="R161" i="1"/>
  <c r="Q161" i="1"/>
  <c r="P161" i="1"/>
  <c r="O161" i="1"/>
  <c r="N161" i="1"/>
  <c r="M161" i="1"/>
  <c r="L161" i="1"/>
  <c r="K161" i="1"/>
  <c r="J161" i="1"/>
  <c r="B161" i="1"/>
  <c r="A161" i="1"/>
  <c r="L13" i="24" l="1"/>
  <c r="J65" i="19" s="1"/>
  <c r="J33" i="26"/>
  <c r="K33" i="26" s="1"/>
  <c r="O33" i="26"/>
  <c r="P33" i="26" s="1"/>
  <c r="L12" i="24"/>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<sst xmlns="http://schemas.openxmlformats.org/spreadsheetml/2006/main" count="35255" uniqueCount="4358">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</sst>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3825</v>
      </c>
      <c r="C1" s="353">
        <v>45496</v>
      </c>
      <c r="G1" s="354" t="s">
        <v>3763</v>
      </c>
      <c r="H1" s="354" t="s">
        <v>3764</v>
      </c>
    </row>
    <row r="2" spans="1:8" x14ac:dyDescent="0.75">
      <c r="B2" t="str">
        <f>_xlfn.XLOOKUP(B1,H:H,G:G,0,0,1)</f>
        <v>NJ</v>
      </c>
      <c r="C2" t="str">
        <f>_xlfn.XLOOKUP(B2,G:G, H:H, 0,0,1)</f>
        <v>New Jersey</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New Jersey.</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-32%.</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New Jersey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PV:**New Jersey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Wind:**New Jersey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New Jersey.</v>
      </c>
      <c r="L9" s="2" t="str">
        <f>J9&amp;K9</f>
        <v>**Description:** This policy prevents new capacity of the selected type(s) from being built or deployed.  // **Guidance for setting values:**No new coal is planned in New Jersey.</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6"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s="1"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s="1"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New Jersey</v>
      </c>
      <c r="B3" s="404">
        <f>ROUND(SUMIFS(B$4:B$54, $A$4:$A$54, $A$3),0)</f>
        <v>6819</v>
      </c>
      <c r="C3" s="405">
        <f t="shared" ref="C3" si="0">ROUND(SUMIFS(C$4:C$54, $A$4:$A$54, $A$3),0)</f>
        <v>7</v>
      </c>
      <c r="D3" s="404">
        <f>SUMIFS(D$4:D$54, $A$4:$A$54, $A$3)</f>
        <v>24337437</v>
      </c>
      <c r="E3" s="404">
        <f>SUMIFS(E$4:E$54, $A$4:$A$54, $A$3)</f>
        <v>16636177.999999981</v>
      </c>
      <c r="F3" s="406">
        <f>ROUND(SUMIFS(F$4:F$54,$A$4:$A$54,$A$3)*100,0)</f>
        <v>-32</v>
      </c>
      <c r="G3" s="178">
        <f>SUMIFS(G$4:G$54, $A$4:$A$54, $A$3)</f>
        <v>0</v>
      </c>
      <c r="H3" s="178">
        <f>SUMIFS(H$4:H$54, $A$4:$A$54, $A$3)</f>
        <v>0</v>
      </c>
      <c r="I3" s="406">
        <f>ROUND(SUMIFS(I$4:I$54,$A$4:$A$54,$A$3)*100,0)</f>
        <v>0</v>
      </c>
      <c r="J3" s="406">
        <f>ROUND(SUMIFS(J$4:J$54, $A$4:$A$54, $A$3),0)</f>
        <v>4751</v>
      </c>
      <c r="K3" s="178">
        <f t="shared" ref="K3:AI3" si="1">ROUND(SUMIFS(K$4:K$54, $A$4:$A$54, $A$3),0)</f>
        <v>1729</v>
      </c>
      <c r="L3" s="406">
        <f t="shared" si="1"/>
        <v>2272</v>
      </c>
      <c r="M3" s="178">
        <f t="shared" si="1"/>
        <v>0</v>
      </c>
      <c r="N3" s="178">
        <f t="shared" si="1"/>
        <v>0</v>
      </c>
      <c r="O3" s="178">
        <f t="shared" si="1"/>
        <v>0</v>
      </c>
      <c r="P3" s="178">
        <f t="shared" si="1"/>
        <v>0</v>
      </c>
      <c r="Q3" s="178">
        <f t="shared" si="1"/>
        <v>0</v>
      </c>
      <c r="R3" s="178">
        <f t="shared" si="1"/>
        <v>0</v>
      </c>
      <c r="S3" s="406">
        <f t="shared" si="1"/>
        <v>0</v>
      </c>
      <c r="T3" s="178">
        <f t="shared" si="1"/>
        <v>463</v>
      </c>
      <c r="U3" s="178">
        <f t="shared" si="1"/>
        <v>8570</v>
      </c>
      <c r="V3" s="178">
        <f t="shared" si="1"/>
        <v>3467</v>
      </c>
      <c r="W3" s="178">
        <f t="shared" si="1"/>
        <v>12</v>
      </c>
      <c r="X3" s="178">
        <f t="shared" si="1"/>
        <v>8</v>
      </c>
      <c r="Y3" s="178">
        <f t="shared" si="1"/>
        <v>746</v>
      </c>
      <c r="Z3" s="178">
        <f t="shared" si="1"/>
        <v>0</v>
      </c>
      <c r="AA3" s="178">
        <f t="shared" si="1"/>
        <v>63</v>
      </c>
      <c r="AB3" s="178">
        <f t="shared" si="1"/>
        <v>0</v>
      </c>
      <c r="AC3" s="178">
        <f t="shared" si="1"/>
        <v>226</v>
      </c>
      <c r="AD3" s="178">
        <f t="shared" si="1"/>
        <v>2770</v>
      </c>
      <c r="AE3" s="178">
        <f t="shared" si="1"/>
        <v>0</v>
      </c>
      <c r="AF3" s="178">
        <f t="shared" si="1"/>
        <v>0</v>
      </c>
      <c r="AG3" s="178">
        <f t="shared" si="1"/>
        <v>0</v>
      </c>
      <c r="AH3" s="178">
        <f t="shared" si="1"/>
        <v>0</v>
      </c>
      <c r="AI3" s="406">
        <f t="shared" si="1"/>
        <v>105</v>
      </c>
      <c r="AJ3" s="178">
        <f>ROUND(SUMIFS(AJ$4:AJ$54,$A$4:$A$54,$A$3)*100,0)</f>
        <v>21</v>
      </c>
      <c r="AK3" s="178">
        <f t="shared" ref="AK3:AL3" si="2">ROUND(SUMIFS(AK$4:AK$54,$A$4:$A$54,$A$3)*100,0)</f>
        <v>50</v>
      </c>
      <c r="AL3" s="178">
        <f t="shared" si="2"/>
        <v>50</v>
      </c>
      <c r="AM3" s="178">
        <f>SUMIFS(AM$4:AM$54, $A$4:$A$54, $A$3)</f>
        <v>0</v>
      </c>
      <c r="AN3" s="178">
        <f t="shared" ref="AN3:AQ3" si="3">SUMIFS(AN$4:AN$54, $A$4:$A$54, $A$3)</f>
        <v>5000</v>
      </c>
      <c r="AO3" s="406">
        <f t="shared" si="3"/>
        <v>0</v>
      </c>
      <c r="AP3" s="406">
        <f t="shared" si="3"/>
        <v>1610</v>
      </c>
      <c r="AQ3" s="406">
        <f t="shared" si="3"/>
        <v>9320865</v>
      </c>
      <c r="AR3" s="406">
        <f>ROUND(SUMIFS(AR$4:AR$54,$A$4:$A$54,$A$3),2)</f>
        <v>17.27</v>
      </c>
      <c r="AS3" s="178">
        <f>SUMIFS(AS$4:AS$54, $A$4:$A$54, $A$3)</f>
        <v>0</v>
      </c>
      <c r="AT3" s="178">
        <f t="shared" ref="AT3:BH3" si="4">SUMIFS(AT$4:AT$54, $A$4:$A$54, $A$3)</f>
        <v>0</v>
      </c>
      <c r="AU3" s="178">
        <f t="shared" si="4"/>
        <v>71683442584927.594</v>
      </c>
      <c r="AV3" s="178">
        <f t="shared" si="4"/>
        <v>77101004672759.594</v>
      </c>
      <c r="AW3" s="178">
        <f t="shared" si="4"/>
        <v>430149287744727</v>
      </c>
      <c r="AX3" s="178">
        <f t="shared" si="4"/>
        <v>0</v>
      </c>
      <c r="AY3" s="178">
        <f t="shared" si="4"/>
        <v>229699958223607</v>
      </c>
      <c r="AZ3" s="178">
        <f t="shared" si="4"/>
        <v>1937954321311460</v>
      </c>
      <c r="BA3" s="178">
        <f t="shared" si="4"/>
        <v>0</v>
      </c>
      <c r="BB3" s="178">
        <f t="shared" si="4"/>
        <v>0</v>
      </c>
      <c r="BC3" s="178">
        <f t="shared" si="4"/>
        <v>27628038928373.898</v>
      </c>
      <c r="BD3" s="178">
        <f t="shared" si="4"/>
        <v>74499173851123.094</v>
      </c>
      <c r="BE3" s="178">
        <f t="shared" si="4"/>
        <v>425273475796333</v>
      </c>
      <c r="BF3" s="178">
        <f t="shared" si="4"/>
        <v>0</v>
      </c>
      <c r="BG3" s="178">
        <f t="shared" si="4"/>
        <v>212886254984829</v>
      </c>
      <c r="BH3" s="178">
        <f t="shared" si="4"/>
        <v>2173789772252540</v>
      </c>
      <c r="BI3" s="178">
        <f>ROUND(SUMIFS(BI$4:BI$54,$A$4:$A$54,$A$3),2)</f>
        <v>0</v>
      </c>
      <c r="BJ3" s="178">
        <f t="shared" ref="BJ3:BP3" si="5">ROUND(SUMIFS(BJ$4:BJ$54,$A$4:$A$54,$A$3),2)</f>
        <v>0</v>
      </c>
      <c r="BK3" s="178">
        <f t="shared" si="5"/>
        <v>259.45999999999998</v>
      </c>
      <c r="BL3" s="178">
        <f t="shared" si="5"/>
        <v>103.49</v>
      </c>
      <c r="BM3" s="178">
        <f t="shared" si="5"/>
        <v>101.15</v>
      </c>
      <c r="BN3" s="178">
        <f t="shared" si="5"/>
        <v>0</v>
      </c>
      <c r="BO3" s="178">
        <f t="shared" si="5"/>
        <v>107.9</v>
      </c>
      <c r="BP3" s="406">
        <f t="shared" si="5"/>
        <v>89.15</v>
      </c>
      <c r="BQ3" s="406">
        <f t="shared" ref="BQ3:BR3" si="6">ROUND(SUMIFS(BQ$4:BQ$54,$A$4:$A$54,$A$3)*100,0)</f>
        <v>3</v>
      </c>
      <c r="BR3" s="406">
        <f t="shared" si="6"/>
        <v>3</v>
      </c>
      <c r="BS3" s="406">
        <f>ROUND(SUMIFS(BS$4:BS$54,$A$4:$A$54,$A$3)*100,0)</f>
        <v>30</v>
      </c>
      <c r="BT3" s="406">
        <f>ROUND(SUMIFS(BT$4:BT$54,$A$4:$A$54,$A$3)*100,0)</f>
        <v>28</v>
      </c>
      <c r="BU3" s="406">
        <f t="shared" ref="BU3:CH3" si="7">ROUND(SUMIFS(BU$4:BU$54,$A$4:$A$54,$A$3)*100,0)</f>
        <v>66</v>
      </c>
      <c r="BV3" s="406">
        <f t="shared" si="7"/>
        <v>76</v>
      </c>
      <c r="BW3" s="406">
        <f t="shared" si="7"/>
        <v>7</v>
      </c>
      <c r="BX3" s="406">
        <f t="shared" si="7"/>
        <v>11</v>
      </c>
      <c r="BY3" s="406">
        <f t="shared" si="7"/>
        <v>31</v>
      </c>
      <c r="BZ3" s="406">
        <f>ROUND(SUMIFS(BZ$4:BZ$54,$A$4:$A$54,$A$3)*100,0)</f>
        <v>30</v>
      </c>
      <c r="CA3" s="406">
        <f>ROUND(SUMIFS(CA$4:CA$54,$A$4:$A$54,$A$3)*100,0)</f>
        <v>100</v>
      </c>
      <c r="CB3" s="406">
        <f>ROUND(SUMIFS(CB$4:CB$54,$A$4:$A$54,$A$3)*100,0)</f>
        <v>100</v>
      </c>
      <c r="CC3" s="406">
        <f t="shared" si="7"/>
        <v>7</v>
      </c>
      <c r="CD3" s="406">
        <f t="shared" si="7"/>
        <v>11</v>
      </c>
      <c r="CE3" s="406">
        <f t="shared" si="7"/>
        <v>30</v>
      </c>
      <c r="CF3" s="406">
        <f t="shared" si="7"/>
        <v>30</v>
      </c>
      <c r="CG3" s="406">
        <f t="shared" si="7"/>
        <v>100</v>
      </c>
      <c r="CH3" s="406">
        <f t="shared" si="7"/>
        <v>100</v>
      </c>
      <c r="CI3" s="178">
        <f>SUMIFS(CI$4:CI$54, $A$4:$A$54, $A$3)</f>
        <v>1</v>
      </c>
      <c r="CJ3" s="178">
        <f t="shared" ref="CJ3:CK3" si="8">SUMIFS(CJ$4:CJ$54, $A$4:$A$54, $A$3)</f>
        <v>0.82</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Jersey.</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Jersey.</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Jersey.</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Jersey.</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Jersey.</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Jersey.</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Jersey.</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Jersey.</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Jersey.</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Jersey.</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Jersey.</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Jersey.</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Jersey.</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Jersey.</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Jersey.</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Jersey.</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Jersey.</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Jersey.</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120</v>
      </c>
      <c r="H33" t="s">
        <v>4056</v>
      </c>
      <c r="I33" s="424">
        <v>2030</v>
      </c>
      <c r="J33" s="424">
        <f t="shared" si="0"/>
        <v>60</v>
      </c>
      <c r="K33" s="424">
        <f t="shared" si="1"/>
        <v>60</v>
      </c>
      <c r="L33" s="424" t="s">
        <v>4057</v>
      </c>
      <c r="M33" t="s">
        <v>4058</v>
      </c>
      <c r="N33" s="425">
        <v>2050</v>
      </c>
      <c r="O33">
        <f t="shared" si="2"/>
        <v>23.999999999999993</v>
      </c>
      <c r="P33">
        <f t="shared" si="3"/>
        <v>23.999999999999993</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4.25" x14ac:dyDescent="0.75">
      <c r="A3" s="1" t="s">
        <v>3572</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NJ</v>
      </c>
      <c r="C1" s="431">
        <f>SUM(C4:C87)</f>
        <v>105.21041156887547</v>
      </c>
      <c r="D1" s="431">
        <f t="shared" ref="D1:AG1" si="0">SUM(D4:D87)</f>
        <v>103.4162944954217</v>
      </c>
      <c r="E1" s="431">
        <f t="shared" si="0"/>
        <v>110.17645185382798</v>
      </c>
      <c r="F1" s="431">
        <f t="shared" si="0"/>
        <v>108.38951151512751</v>
      </c>
      <c r="G1" s="431">
        <f t="shared" si="0"/>
        <v>118.81976534892043</v>
      </c>
      <c r="H1" s="431">
        <f t="shared" si="0"/>
        <v>117.98311367157976</v>
      </c>
      <c r="I1" s="431">
        <f t="shared" si="0"/>
        <v>121.26803213347117</v>
      </c>
      <c r="J1" s="431">
        <f t="shared" si="0"/>
        <v>122.01225098674472</v>
      </c>
      <c r="K1" s="431">
        <f t="shared" si="0"/>
        <v>117.2840620301497</v>
      </c>
      <c r="L1" s="431">
        <f t="shared" si="0"/>
        <v>122.04191819944954</v>
      </c>
      <c r="M1" s="431">
        <f t="shared" si="0"/>
        <v>121.08242819923507</v>
      </c>
      <c r="N1" s="431">
        <f t="shared" si="0"/>
        <v>117.90282952351954</v>
      </c>
      <c r="O1" s="431">
        <f t="shared" si="0"/>
        <v>116.98050962864934</v>
      </c>
      <c r="P1" s="431">
        <f t="shared" si="0"/>
        <v>119.58891699470811</v>
      </c>
      <c r="Q1" s="431">
        <f t="shared" si="0"/>
        <v>122.61242177764845</v>
      </c>
      <c r="R1" s="431">
        <f t="shared" si="0"/>
        <v>125.13851295940589</v>
      </c>
      <c r="S1" s="431">
        <f t="shared" si="0"/>
        <v>120.11585852032083</v>
      </c>
      <c r="T1" s="431">
        <f t="shared" si="0"/>
        <v>126.58463937402841</v>
      </c>
      <c r="U1" s="431">
        <f t="shared" si="0"/>
        <v>120.18019007377796</v>
      </c>
      <c r="V1" s="431">
        <f t="shared" si="0"/>
        <v>110.49632254797696</v>
      </c>
      <c r="W1" s="431">
        <f t="shared" si="0"/>
        <v>105.95292575741931</v>
      </c>
      <c r="X1" s="431">
        <f t="shared" si="0"/>
        <v>104.47714025537914</v>
      </c>
      <c r="Y1" s="431">
        <f t="shared" si="0"/>
        <v>99.519642523264068</v>
      </c>
      <c r="Z1" s="431">
        <f t="shared" si="0"/>
        <v>101.06127584690384</v>
      </c>
      <c r="AA1" s="431">
        <f t="shared" si="0"/>
        <v>107.47216671478193</v>
      </c>
      <c r="AB1" s="431">
        <f t="shared" si="0"/>
        <v>105.32166007833395</v>
      </c>
      <c r="AC1" s="431">
        <f t="shared" si="0"/>
        <v>107.44477821129843</v>
      </c>
      <c r="AD1" s="431">
        <f t="shared" si="0"/>
        <v>100.47802614308611</v>
      </c>
      <c r="AE1" s="431">
        <f t="shared" si="0"/>
        <v>104.87921570849706</v>
      </c>
      <c r="AF1" s="431">
        <f t="shared" si="0"/>
        <v>102.68127801967971</v>
      </c>
      <c r="AG1" s="431">
        <f t="shared" si="0"/>
        <v>85.687142855108888</v>
      </c>
      <c r="AH1" s="431">
        <f>SUM(AH4:AH87)</f>
        <v>90.913903370205233</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75">
      <c r="A5" s="435" t="s">
        <v>2220</v>
      </c>
      <c r="B5" s="408" t="s">
        <v>4125</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75">
      <c r="A6" s="435" t="s">
        <v>2220</v>
      </c>
      <c r="B6" s="408" t="s">
        <v>4129</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75">
      <c r="A7" s="435" t="s">
        <v>2220</v>
      </c>
      <c r="B7" s="408" t="s">
        <v>4131</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75">
      <c r="A8" s="435" t="s">
        <v>2220</v>
      </c>
      <c r="B8" s="408" t="s">
        <v>4133</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75">
      <c r="A9" s="435" t="s">
        <v>2220</v>
      </c>
      <c r="B9" s="408" t="s">
        <v>4143</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75">
      <c r="A10" s="435" t="s">
        <v>2220</v>
      </c>
      <c r="B10" s="408" t="s">
        <v>4152</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75">
      <c r="A14" s="435" t="s">
        <v>2220</v>
      </c>
      <c r="B14" s="408" t="s">
        <v>4180</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75">
      <c r="A17" s="435" t="s">
        <v>2220</v>
      </c>
      <c r="B17" s="408" t="s">
        <v>4160</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7.6609615099999998E-5</v>
      </c>
      <c r="D76" s="436">
        <f>SUMIFS('EPA Export Aggregation'!G:G,'EPA Export Aggregation'!$A:$A,$B76,'EPA Export Aggregation'!$D:$D,$A$1)*IF($A76="CH4",About!$D$58,IF($A76="N2O",About!$D$59,1))</f>
        <v>7.6609615099999998E-5</v>
      </c>
      <c r="E76" s="436">
        <f>SUMIFS('EPA Export Aggregation'!H:H,'EPA Export Aggregation'!$A:$A,$B76,'EPA Export Aggregation'!$D:$D,$A$1)*IF($A76="CH4",About!$D$58,IF($A76="N2O",About!$D$59,1))</f>
        <v>7.6609615099999998E-5</v>
      </c>
      <c r="F76" s="436">
        <f>SUMIFS('EPA Export Aggregation'!I:I,'EPA Export Aggregation'!$A:$A,$B76,'EPA Export Aggregation'!$D:$D,$A$1)*IF($A76="CH4",About!$D$58,IF($A76="N2O",About!$D$59,1))</f>
        <v>9.5761687499999997E-5</v>
      </c>
      <c r="G76" s="436">
        <f>SUMIFS('EPA Export Aggregation'!J:J,'EPA Export Aggregation'!$A:$A,$B76,'EPA Export Aggregation'!$D:$D,$A$1)*IF($A76="CH4",About!$D$58,IF($A76="N2O",About!$D$59,1))</f>
        <v>1.053382818E-4</v>
      </c>
      <c r="H76" s="436">
        <f>SUMIFS('EPA Export Aggregation'!K:K,'EPA Export Aggregation'!$A:$A,$B76,'EPA Export Aggregation'!$D:$D,$A$1)*IF($A76="CH4",About!$D$58,IF($A76="N2O",About!$D$59,1))</f>
        <v>1.3237367619999999E-4</v>
      </c>
      <c r="I76" s="436">
        <f>SUMIFS('EPA Export Aggregation'!L:L,'EPA Export Aggregation'!$A:$A,$B76,'EPA Export Aggregation'!$D:$D,$A$1)*IF($A76="CH4",About!$D$58,IF($A76="N2O",About!$D$59,1))</f>
        <v>1.4699692890000001E-4</v>
      </c>
      <c r="J76" s="436">
        <f>SUMIFS('EPA Export Aggregation'!M:M,'EPA Export Aggregation'!$A:$A,$B76,'EPA Export Aggregation'!$D:$D,$A$1)*IF($A76="CH4",About!$D$58,IF($A76="N2O",About!$D$59,1))</f>
        <v>1.553455001E-4</v>
      </c>
      <c r="K76" s="436">
        <f>SUMIFS('EPA Export Aggregation'!N:N,'EPA Export Aggregation'!$A:$A,$B76,'EPA Export Aggregation'!$D:$D,$A$1)*IF($A76="CH4",About!$D$58,IF($A76="N2O",About!$D$59,1))</f>
        <v>1.904818644E-4</v>
      </c>
      <c r="L76" s="436">
        <f>SUMIFS('EPA Export Aggregation'!O:O,'EPA Export Aggregation'!$A:$A,$B76,'EPA Export Aggregation'!$D:$D,$A$1)*IF($A76="CH4",About!$D$58,IF($A76="N2O",About!$D$59,1))</f>
        <v>1.932925832E-4</v>
      </c>
      <c r="M76" s="436">
        <f>SUMIFS('EPA Export Aggregation'!P:P,'EPA Export Aggregation'!$A:$A,$B76,'EPA Export Aggregation'!$D:$D,$A$1)*IF($A76="CH4",About!$D$58,IF($A76="N2O",About!$D$59,1))</f>
        <v>1.177124383E-4</v>
      </c>
      <c r="N76" s="436">
        <f>SUMIFS('EPA Export Aggregation'!Q:Q,'EPA Export Aggregation'!$A:$A,$B76,'EPA Export Aggregation'!$D:$D,$A$1)*IF($A76="CH4",About!$D$58,IF($A76="N2O",About!$D$59,1))</f>
        <v>7.8221647799999998E-5</v>
      </c>
      <c r="O76" s="436">
        <f>SUMIFS('EPA Export Aggregation'!R:R,'EPA Export Aggregation'!$A:$A,$B76,'EPA Export Aggregation'!$D:$D,$A$1)*IF($A76="CH4",About!$D$58,IF($A76="N2O",About!$D$59,1))</f>
        <v>7.4780763499999997E-5</v>
      </c>
      <c r="P76" s="436">
        <f>SUMIFS('EPA Export Aggregation'!S:S,'EPA Export Aggregation'!$A:$A,$B76,'EPA Export Aggregation'!$D:$D,$A$1)*IF($A76="CH4",About!$D$58,IF($A76="N2O",About!$D$59,1))</f>
        <v>7.81956085E-5</v>
      </c>
      <c r="Q76" s="436">
        <f>SUMIFS('EPA Export Aggregation'!T:T,'EPA Export Aggregation'!$A:$A,$B76,'EPA Export Aggregation'!$D:$D,$A$1)*IF($A76="CH4",About!$D$58,IF($A76="N2O",About!$D$59,1))</f>
        <v>7.7855635000000003E-5</v>
      </c>
      <c r="R76" s="436">
        <f>SUMIFS('EPA Export Aggregation'!U:U,'EPA Export Aggregation'!$A:$A,$B76,'EPA Export Aggregation'!$D:$D,$A$1)*IF($A76="CH4",About!$D$58,IF($A76="N2O",About!$D$59,1))</f>
        <v>7.4738438699999994E-5</v>
      </c>
      <c r="S76" s="436">
        <f>SUMIFS('EPA Export Aggregation'!V:V,'EPA Export Aggregation'!$A:$A,$B76,'EPA Export Aggregation'!$D:$D,$A$1)*IF($A76="CH4",About!$D$58,IF($A76="N2O",About!$D$59,1))</f>
        <v>8.8982394299999995E-5</v>
      </c>
      <c r="T76" s="436">
        <f>SUMIFS('EPA Export Aggregation'!W:W,'EPA Export Aggregation'!$A:$A,$B76,'EPA Export Aggregation'!$D:$D,$A$1)*IF($A76="CH4",About!$D$58,IF($A76="N2O",About!$D$59,1))</f>
        <v>8.6590130899999996E-5</v>
      </c>
      <c r="U76" s="436">
        <f>SUMIFS('EPA Export Aggregation'!X:X,'EPA Export Aggregation'!$A:$A,$B76,'EPA Export Aggregation'!$D:$D,$A$1)*IF($A76="CH4",About!$D$58,IF($A76="N2O",About!$D$59,1))</f>
        <v>8.18415378E-5</v>
      </c>
      <c r="V76" s="436">
        <f>SUMIFS('EPA Export Aggregation'!Y:Y,'EPA Export Aggregation'!$A:$A,$B76,'EPA Export Aggregation'!$D:$D,$A$1)*IF($A76="CH4",About!$D$58,IF($A76="N2O",About!$D$59,1))</f>
        <v>6.2810563399999996E-5</v>
      </c>
      <c r="W76" s="436">
        <f>SUMIFS('EPA Export Aggregation'!Z:Z,'EPA Export Aggregation'!$A:$A,$B76,'EPA Export Aggregation'!$D:$D,$A$1)*IF($A76="CH4",About!$D$58,IF($A76="N2O",About!$D$59,1))</f>
        <v>8.3912345499999994E-5</v>
      </c>
      <c r="X76" s="436">
        <f>SUMIFS('EPA Export Aggregation'!AA:AA,'EPA Export Aggregation'!$A:$A,$B76,'EPA Export Aggregation'!$D:$D,$A$1)*IF($A76="CH4",About!$D$58,IF($A76="N2O",About!$D$59,1))</f>
        <v>2.9363769020999998E-3</v>
      </c>
      <c r="Y76" s="436">
        <f>SUMIFS('EPA Export Aggregation'!AB:AB,'EPA Export Aggregation'!$A:$A,$B76,'EPA Export Aggregation'!$D:$D,$A$1)*IF($A76="CH4",About!$D$58,IF($A76="N2O",About!$D$59,1))</f>
        <v>3.1954179543999999E-3</v>
      </c>
      <c r="Z76" s="436">
        <f>SUMIFS('EPA Export Aggregation'!AC:AC,'EPA Export Aggregation'!$A:$A,$B76,'EPA Export Aggregation'!$D:$D,$A$1)*IF($A76="CH4",About!$D$58,IF($A76="N2O",About!$D$59,1))</f>
        <v>1.18187718E-4</v>
      </c>
      <c r="AA76" s="436">
        <f>SUMIFS('EPA Export Aggregation'!AD:AD,'EPA Export Aggregation'!$A:$A,$B76,'EPA Export Aggregation'!$D:$D,$A$1)*IF($A76="CH4",About!$D$58,IF($A76="N2O",About!$D$59,1))</f>
        <v>2.1690363939999999E-4</v>
      </c>
      <c r="AB76" s="436">
        <f>SUMIFS('EPA Export Aggregation'!AE:AE,'EPA Export Aggregation'!$A:$A,$B76,'EPA Export Aggregation'!$D:$D,$A$1)*IF($A76="CH4",About!$D$58,IF($A76="N2O",About!$D$59,1))</f>
        <v>3.0553604400000001E-4</v>
      </c>
      <c r="AC76" s="436">
        <f>SUMIFS('EPA Export Aggregation'!AF:AF,'EPA Export Aggregation'!$A:$A,$B76,'EPA Export Aggregation'!$D:$D,$A$1)*IF($A76="CH4",About!$D$58,IF($A76="N2O",About!$D$59,1))</f>
        <v>3.1020675339999998E-4</v>
      </c>
      <c r="AD76" s="436">
        <f>SUMIFS('EPA Export Aggregation'!AG:AG,'EPA Export Aggregation'!$A:$A,$B76,'EPA Export Aggregation'!$D:$D,$A$1)*IF($A76="CH4",About!$D$58,IF($A76="N2O",About!$D$59,1))</f>
        <v>3.0666325370000001E-4</v>
      </c>
      <c r="AE76" s="436">
        <f>SUMIFS('EPA Export Aggregation'!AH:AH,'EPA Export Aggregation'!$A:$A,$B76,'EPA Export Aggregation'!$D:$D,$A$1)*IF($A76="CH4",About!$D$58,IF($A76="N2O",About!$D$59,1))</f>
        <v>2.7447840549999999E-4</v>
      </c>
      <c r="AF76" s="436">
        <f>SUMIFS('EPA Export Aggregation'!AI:AI,'EPA Export Aggregation'!$A:$A,$B76,'EPA Export Aggregation'!$D:$D,$A$1)*IF($A76="CH4",About!$D$58,IF($A76="N2O",About!$D$59,1))</f>
        <v>2.3079045E-4</v>
      </c>
      <c r="AG76" s="436">
        <f>SUMIFS('EPA Export Aggregation'!AJ:AJ,'EPA Export Aggregation'!$A:$A,$B76,'EPA Export Aggregation'!$D:$D,$A$1)*IF($A76="CH4",About!$D$58,IF($A76="N2O",About!$D$59,1))</f>
        <v>2.536517675E-4</v>
      </c>
      <c r="AH76" s="436">
        <f>SUMIFS('EPA Export Aggregation'!AK:AK,'EPA Export Aggregation'!$A:$A,$B76,'EPA Export Aggregation'!$D:$D,$A$1)*IF($A76="CH4",About!$D$58,IF($A76="N2O",About!$D$59,1))</f>
        <v>2.4677537170000001E-4</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1.0739214620820001E-3</v>
      </c>
      <c r="D80" s="436">
        <f>SUMIFS('EPA Export Aggregation'!G:G,'EPA Export Aggregation'!$A:$A,$B80,'EPA Export Aggregation'!$D:$D,$A$1)*IF($A80="CH4",About!$D$58,IF($A80="N2O",About!$D$59,1))</f>
        <v>1.0739214620820001E-3</v>
      </c>
      <c r="E80" s="436">
        <f>SUMIFS('EPA Export Aggregation'!H:H,'EPA Export Aggregation'!$A:$A,$B80,'EPA Export Aggregation'!$D:$D,$A$1)*IF($A80="CH4",About!$D$58,IF($A80="N2O",About!$D$59,1))</f>
        <v>1.0739214620820001E-3</v>
      </c>
      <c r="F80" s="436">
        <f>SUMIFS('EPA Export Aggregation'!I:I,'EPA Export Aggregation'!$A:$A,$B80,'EPA Export Aggregation'!$D:$D,$A$1)*IF($A80="CH4",About!$D$58,IF($A80="N2O",About!$D$59,1))</f>
        <v>1.3424019383024999E-3</v>
      </c>
      <c r="G80" s="436">
        <f>SUMIFS('EPA Export Aggregation'!J:J,'EPA Export Aggregation'!$A:$A,$B80,'EPA Export Aggregation'!$D:$D,$A$1)*IF($A80="CH4",About!$D$58,IF($A80="N2O",About!$D$59,1))</f>
        <v>1.4766418448126E-3</v>
      </c>
      <c r="H80" s="436">
        <f>SUMIFS('EPA Export Aggregation'!K:K,'EPA Export Aggregation'!$A:$A,$B80,'EPA Export Aggregation'!$D:$D,$A$1)*IF($A80="CH4",About!$D$58,IF($A80="N2O",About!$D$59,1))</f>
        <v>1.8556385329236999E-3</v>
      </c>
      <c r="I80" s="436">
        <f>SUMIFS('EPA Export Aggregation'!L:L,'EPA Export Aggregation'!$A:$A,$B80,'EPA Export Aggregation'!$D:$D,$A$1)*IF($A80="CH4",About!$D$58,IF($A80="N2O",About!$D$59,1))</f>
        <v>2.060618092092E-3</v>
      </c>
      <c r="J80" s="436">
        <f>SUMIFS('EPA Export Aggregation'!M:M,'EPA Export Aggregation'!$A:$A,$B80,'EPA Export Aggregation'!$D:$D,$A$1)*IF($A80="CH4",About!$D$58,IF($A80="N2O",About!$D$59,1))</f>
        <v>2.1776600463883E-3</v>
      </c>
      <c r="K80" s="436">
        <f>SUMIFS('EPA Export Aggregation'!N:N,'EPA Export Aggregation'!$A:$A,$B80,'EPA Export Aggregation'!$D:$D,$A$1)*IF($A80="CH4",About!$D$58,IF($A80="N2O",About!$D$59,1))</f>
        <v>2.6701947219926999E-3</v>
      </c>
      <c r="L80" s="436">
        <f>SUMIFS('EPA Export Aggregation'!O:O,'EPA Export Aggregation'!$A:$A,$B80,'EPA Export Aggregation'!$D:$D,$A$1)*IF($A80="CH4",About!$D$58,IF($A80="N2O",About!$D$59,1))</f>
        <v>2.7096065858251001E-3</v>
      </c>
      <c r="M80" s="436">
        <f>SUMIFS('EPA Export Aggregation'!P:P,'EPA Export Aggregation'!$A:$A,$B80,'EPA Export Aggregation'!$D:$D,$A$1)*IF($A80="CH4",About!$D$58,IF($A80="N2O",About!$D$59,1))</f>
        <v>2.3111079694755998E-3</v>
      </c>
      <c r="N80" s="436">
        <f>SUMIFS('EPA Export Aggregation'!Q:Q,'EPA Export Aggregation'!$A:$A,$B80,'EPA Export Aggregation'!$D:$D,$A$1)*IF($A80="CH4",About!$D$58,IF($A80="N2O",About!$D$59,1))</f>
        <v>1.6264983731296E-3</v>
      </c>
      <c r="O80" s="436">
        <f>SUMIFS('EPA Export Aggregation'!R:R,'EPA Export Aggregation'!$A:$A,$B80,'EPA Export Aggregation'!$D:$D,$A$1)*IF($A80="CH4",About!$D$58,IF($A80="N2O",About!$D$59,1))</f>
        <v>1.5933415278664999E-3</v>
      </c>
      <c r="P80" s="436">
        <f>SUMIFS('EPA Export Aggregation'!S:S,'EPA Export Aggregation'!$A:$A,$B80,'EPA Export Aggregation'!$D:$D,$A$1)*IF($A80="CH4",About!$D$58,IF($A80="N2O",About!$D$59,1))</f>
        <v>1.4567558679073999E-3</v>
      </c>
      <c r="Q80" s="436">
        <f>SUMIFS('EPA Export Aggregation'!T:T,'EPA Export Aggregation'!$A:$A,$B80,'EPA Export Aggregation'!$D:$D,$A$1)*IF($A80="CH4",About!$D$58,IF($A80="N2O",About!$D$59,1))</f>
        <v>1.3530961074338999E-3</v>
      </c>
      <c r="R80" s="436">
        <f>SUMIFS('EPA Export Aggregation'!U:U,'EPA Export Aggregation'!$A:$A,$B80,'EPA Export Aggregation'!$D:$D,$A$1)*IF($A80="CH4",About!$D$58,IF($A80="N2O",About!$D$59,1))</f>
        <v>1.2466959590642999E-3</v>
      </c>
      <c r="S80" s="436">
        <f>SUMIFS('EPA Export Aggregation'!V:V,'EPA Export Aggregation'!$A:$A,$B80,'EPA Export Aggregation'!$D:$D,$A$1)*IF($A80="CH4",About!$D$58,IF($A80="N2O",About!$D$59,1))</f>
        <v>1.3319923139708E-3</v>
      </c>
      <c r="T80" s="436">
        <f>SUMIFS('EPA Export Aggregation'!W:W,'EPA Export Aggregation'!$A:$A,$B80,'EPA Export Aggregation'!$D:$D,$A$1)*IF($A80="CH4",About!$D$58,IF($A80="N2O",About!$D$59,1))</f>
        <v>1.2728056562543999E-3</v>
      </c>
      <c r="U80" s="436">
        <f>SUMIFS('EPA Export Aggregation'!X:X,'EPA Export Aggregation'!$A:$A,$B80,'EPA Export Aggregation'!$D:$D,$A$1)*IF($A80="CH4",About!$D$58,IF($A80="N2O",About!$D$59,1))</f>
        <v>1.1566853920665001E-3</v>
      </c>
      <c r="V80" s="436">
        <f>SUMIFS('EPA Export Aggregation'!Y:Y,'EPA Export Aggregation'!$A:$A,$B80,'EPA Export Aggregation'!$D:$D,$A$1)*IF($A80="CH4",About!$D$58,IF($A80="N2O",About!$D$59,1))</f>
        <v>7.934248481587E-4</v>
      </c>
      <c r="W80" s="436">
        <f>SUMIFS('EPA Export Aggregation'!Z:Z,'EPA Export Aggregation'!$A:$A,$B80,'EPA Export Aggregation'!$D:$D,$A$1)*IF($A80="CH4",About!$D$58,IF($A80="N2O",About!$D$59,1))</f>
        <v>1.0664586598008001E-3</v>
      </c>
      <c r="X80" s="436">
        <f>SUMIFS('EPA Export Aggregation'!AA:AA,'EPA Export Aggregation'!$A:$A,$B80,'EPA Export Aggregation'!$D:$D,$A$1)*IF($A80="CH4",About!$D$58,IF($A80="N2O",About!$D$59,1))</f>
        <v>2.4251138924571E-3</v>
      </c>
      <c r="Y80" s="436">
        <f>SUMIFS('EPA Export Aggregation'!AB:AB,'EPA Export Aggregation'!$A:$A,$B80,'EPA Export Aggregation'!$D:$D,$A$1)*IF($A80="CH4",About!$D$58,IF($A80="N2O",About!$D$59,1))</f>
        <v>2.3740116571652E-3</v>
      </c>
      <c r="Z80" s="436">
        <f>SUMIFS('EPA Export Aggregation'!AC:AC,'EPA Export Aggregation'!$A:$A,$B80,'EPA Export Aggregation'!$D:$D,$A$1)*IF($A80="CH4",About!$D$58,IF($A80="N2O",About!$D$59,1))</f>
        <v>1.2846266962170999E-3</v>
      </c>
      <c r="AA80" s="436">
        <f>SUMIFS('EPA Export Aggregation'!AD:AD,'EPA Export Aggregation'!$A:$A,$B80,'EPA Export Aggregation'!$D:$D,$A$1)*IF($A80="CH4",About!$D$58,IF($A80="N2O",About!$D$59,1))</f>
        <v>2.3429577506240999E-3</v>
      </c>
      <c r="AB80" s="436">
        <f>SUMIFS('EPA Export Aggregation'!AE:AE,'EPA Export Aggregation'!$A:$A,$B80,'EPA Export Aggregation'!$D:$D,$A$1)*IF($A80="CH4",About!$D$58,IF($A80="N2O",About!$D$59,1))</f>
        <v>4.0468845213515996E-3</v>
      </c>
      <c r="AC80" s="436">
        <f>SUMIFS('EPA Export Aggregation'!AF:AF,'EPA Export Aggregation'!$A:$A,$B80,'EPA Export Aggregation'!$D:$D,$A$1)*IF($A80="CH4",About!$D$58,IF($A80="N2O",About!$D$59,1))</f>
        <v>3.5891455995161001E-3</v>
      </c>
      <c r="AD80" s="436">
        <f>SUMIFS('EPA Export Aggregation'!AG:AG,'EPA Export Aggregation'!$A:$A,$B80,'EPA Export Aggregation'!$D:$D,$A$1)*IF($A80="CH4",About!$D$58,IF($A80="N2O",About!$D$59,1))</f>
        <v>3.4515113671079998E-3</v>
      </c>
      <c r="AE80" s="436">
        <f>SUMIFS('EPA Export Aggregation'!AH:AH,'EPA Export Aggregation'!$A:$A,$B80,'EPA Export Aggregation'!$D:$D,$A$1)*IF($A80="CH4",About!$D$58,IF($A80="N2O",About!$D$59,1))</f>
        <v>3.1885828407377001E-3</v>
      </c>
      <c r="AF80" s="436">
        <f>SUMIFS('EPA Export Aggregation'!AI:AI,'EPA Export Aggregation'!$A:$A,$B80,'EPA Export Aggregation'!$D:$D,$A$1)*IF($A80="CH4",About!$D$58,IF($A80="N2O",About!$D$59,1))</f>
        <v>2.6555312702E-3</v>
      </c>
      <c r="AG80" s="436">
        <f>SUMIFS('EPA Export Aggregation'!AJ:AJ,'EPA Export Aggregation'!$A:$A,$B80,'EPA Export Aggregation'!$D:$D,$A$1)*IF($A80="CH4",About!$D$58,IF($A80="N2O",About!$D$59,1))</f>
        <v>2.2002615207809E-3</v>
      </c>
      <c r="AH80" s="436">
        <f>SUMIFS('EPA Export Aggregation'!AK:AK,'EPA Export Aggregation'!$A:$A,$B80,'EPA Export Aggregation'!$D:$D,$A$1)*IF($A80="CH4",About!$D$58,IF($A80="N2O",About!$D$59,1))</f>
        <v>2.0998615007280998E-3</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2.1587335000000001E-4</v>
      </c>
      <c r="D84" s="436">
        <f>SUMIFS('EPA Export Aggregation'!G:G,'EPA Export Aggregation'!$A:$A,$B84,'EPA Export Aggregation'!$D:$D,$A$1)*IF($A84="CH4",About!$D$58,IF($A84="N2O",About!$D$59,1))</f>
        <v>2.1587335000000001E-4</v>
      </c>
      <c r="E84" s="436">
        <f>SUMIFS('EPA Export Aggregation'!H:H,'EPA Export Aggregation'!$A:$A,$B84,'EPA Export Aggregation'!$D:$D,$A$1)*IF($A84="CH4",About!$D$58,IF($A84="N2O",About!$D$59,1))</f>
        <v>2.1587335000000001E-4</v>
      </c>
      <c r="F84" s="436">
        <f>SUMIFS('EPA Export Aggregation'!I:I,'EPA Export Aggregation'!$A:$A,$B84,'EPA Export Aggregation'!$D:$D,$A$1)*IF($A84="CH4",About!$D$58,IF($A84="N2O",About!$D$59,1))</f>
        <v>2.6984345000000002E-4</v>
      </c>
      <c r="G84" s="436">
        <f>SUMIFS('EPA Export Aggregation'!J:J,'EPA Export Aggregation'!$A:$A,$B84,'EPA Export Aggregation'!$D:$D,$A$1)*IF($A84="CH4",About!$D$58,IF($A84="N2O",About!$D$59,1))</f>
        <v>2.9682614999999998E-4</v>
      </c>
      <c r="H84" s="436">
        <f>SUMIFS('EPA Export Aggregation'!K:K,'EPA Export Aggregation'!$A:$A,$B84,'EPA Export Aggregation'!$D:$D,$A$1)*IF($A84="CH4",About!$D$58,IF($A84="N2O",About!$D$59,1))</f>
        <v>3.7301080000000001E-4</v>
      </c>
      <c r="I84" s="436">
        <f>SUMIFS('EPA Export Aggregation'!L:L,'EPA Export Aggregation'!$A:$A,$B84,'EPA Export Aggregation'!$D:$D,$A$1)*IF($A84="CH4",About!$D$58,IF($A84="N2O",About!$D$59,1))</f>
        <v>4.1421570000000003E-4</v>
      </c>
      <c r="J84" s="436">
        <f>SUMIFS('EPA Export Aggregation'!M:M,'EPA Export Aggregation'!$A:$A,$B84,'EPA Export Aggregation'!$D:$D,$A$1)*IF($A84="CH4",About!$D$58,IF($A84="N2O",About!$D$59,1))</f>
        <v>4.3774154999999998E-4</v>
      </c>
      <c r="K84" s="436">
        <f>SUMIFS('EPA Export Aggregation'!N:N,'EPA Export Aggregation'!$A:$A,$B84,'EPA Export Aggregation'!$D:$D,$A$1)*IF($A84="CH4",About!$D$58,IF($A84="N2O",About!$D$59,1))</f>
        <v>5.3674940000000002E-4</v>
      </c>
      <c r="L84" s="436">
        <f>SUMIFS('EPA Export Aggregation'!O:O,'EPA Export Aggregation'!$A:$A,$B84,'EPA Export Aggregation'!$D:$D,$A$1)*IF($A84="CH4",About!$D$58,IF($A84="N2O",About!$D$59,1))</f>
        <v>5.4467125000000002E-4</v>
      </c>
      <c r="M84" s="436">
        <f>SUMIFS('EPA Export Aggregation'!P:P,'EPA Export Aggregation'!$A:$A,$B84,'EPA Export Aggregation'!$D:$D,$A$1)*IF($A84="CH4",About!$D$58,IF($A84="N2O",About!$D$59,1))</f>
        <v>4.4023020000000002E-4</v>
      </c>
      <c r="N84" s="436">
        <f>SUMIFS('EPA Export Aggregation'!Q:Q,'EPA Export Aggregation'!$A:$A,$B84,'EPA Export Aggregation'!$D:$D,$A$1)*IF($A84="CH4",About!$D$58,IF($A84="N2O",About!$D$59,1))</f>
        <v>2.9931949999999999E-4</v>
      </c>
      <c r="O84" s="436">
        <f>SUMIFS('EPA Export Aggregation'!R:R,'EPA Export Aggregation'!$A:$A,$B84,'EPA Export Aggregation'!$D:$D,$A$1)*IF($A84="CH4",About!$D$58,IF($A84="N2O",About!$D$59,1))</f>
        <v>2.6568160000000002E-4</v>
      </c>
      <c r="P84" s="436">
        <f>SUMIFS('EPA Export Aggregation'!S:S,'EPA Export Aggregation'!$A:$A,$B84,'EPA Export Aggregation'!$D:$D,$A$1)*IF($A84="CH4",About!$D$58,IF($A84="N2O",About!$D$59,1))</f>
        <v>3.2006765E-4</v>
      </c>
      <c r="Q84" s="436">
        <f>SUMIFS('EPA Export Aggregation'!T:T,'EPA Export Aggregation'!$A:$A,$B84,'EPA Export Aggregation'!$D:$D,$A$1)*IF($A84="CH4",About!$D$58,IF($A84="N2O",About!$D$59,1))</f>
        <v>3.0724369999999998E-4</v>
      </c>
      <c r="R84" s="436">
        <f>SUMIFS('EPA Export Aggregation'!U:U,'EPA Export Aggregation'!$A:$A,$B84,'EPA Export Aggregation'!$D:$D,$A$1)*IF($A84="CH4",About!$D$58,IF($A84="N2O",About!$D$59,1))</f>
        <v>3.3410420000000001E-4</v>
      </c>
      <c r="S84" s="436">
        <f>SUMIFS('EPA Export Aggregation'!V:V,'EPA Export Aggregation'!$A:$A,$B84,'EPA Export Aggregation'!$D:$D,$A$1)*IF($A84="CH4",About!$D$58,IF($A84="N2O",About!$D$59,1))</f>
        <v>3.2444804999999998E-4</v>
      </c>
      <c r="T84" s="436">
        <f>SUMIFS('EPA Export Aggregation'!W:W,'EPA Export Aggregation'!$A:$A,$B84,'EPA Export Aggregation'!$D:$D,$A$1)*IF($A84="CH4",About!$D$58,IF($A84="N2O",About!$D$59,1))</f>
        <v>2.6104269999999998E-4</v>
      </c>
      <c r="U84" s="436">
        <f>SUMIFS('EPA Export Aggregation'!X:X,'EPA Export Aggregation'!$A:$A,$B84,'EPA Export Aggregation'!$D:$D,$A$1)*IF($A84="CH4",About!$D$58,IF($A84="N2O",About!$D$59,1))</f>
        <v>2.3970940000000001E-4</v>
      </c>
      <c r="V84" s="436">
        <f>SUMIFS('EPA Export Aggregation'!Y:Y,'EPA Export Aggregation'!$A:$A,$B84,'EPA Export Aggregation'!$D:$D,$A$1)*IF($A84="CH4",About!$D$58,IF($A84="N2O",About!$D$59,1))</f>
        <v>1.8316369999999999E-4</v>
      </c>
      <c r="W84" s="436">
        <f>SUMIFS('EPA Export Aggregation'!Z:Z,'EPA Export Aggregation'!$A:$A,$B84,'EPA Export Aggregation'!$D:$D,$A$1)*IF($A84="CH4",About!$D$58,IF($A84="N2O",About!$D$59,1))</f>
        <v>2.3946500000000001E-4</v>
      </c>
      <c r="X84" s="436">
        <f>SUMIFS('EPA Export Aggregation'!AA:AA,'EPA Export Aggregation'!$A:$A,$B84,'EPA Export Aggregation'!$D:$D,$A$1)*IF($A84="CH4",About!$D$58,IF($A84="N2O",About!$D$59,1))</f>
        <v>2.7134039999999999E-4</v>
      </c>
      <c r="Y84" s="436">
        <f>SUMIFS('EPA Export Aggregation'!AB:AB,'EPA Export Aggregation'!$A:$A,$B84,'EPA Export Aggregation'!$D:$D,$A$1)*IF($A84="CH4",About!$D$58,IF($A84="N2O",About!$D$59,1))</f>
        <v>2.8558845000000002E-4</v>
      </c>
      <c r="Z84" s="436">
        <f>SUMIFS('EPA Export Aggregation'!AC:AC,'EPA Export Aggregation'!$A:$A,$B84,'EPA Export Aggregation'!$D:$D,$A$1)*IF($A84="CH4",About!$D$58,IF($A84="N2O",About!$D$59,1))</f>
        <v>3.3048049999999997E-4</v>
      </c>
      <c r="AA84" s="436">
        <f>SUMIFS('EPA Export Aggregation'!AD:AD,'EPA Export Aggregation'!$A:$A,$B84,'EPA Export Aggregation'!$D:$D,$A$1)*IF($A84="CH4",About!$D$58,IF($A84="N2O",About!$D$59,1))</f>
        <v>6.2533969999999995E-4</v>
      </c>
      <c r="AB84" s="436">
        <f>SUMIFS('EPA Export Aggregation'!AE:AE,'EPA Export Aggregation'!$A:$A,$B84,'EPA Export Aggregation'!$D:$D,$A$1)*IF($A84="CH4",About!$D$58,IF($A84="N2O",About!$D$59,1))</f>
        <v>8.6750955E-4</v>
      </c>
      <c r="AC84" s="436">
        <f>SUMIFS('EPA Export Aggregation'!AF:AF,'EPA Export Aggregation'!$A:$A,$B84,'EPA Export Aggregation'!$D:$D,$A$1)*IF($A84="CH4",About!$D$58,IF($A84="N2O",About!$D$59,1))</f>
        <v>1.0637979999999999E-3</v>
      </c>
      <c r="AD84" s="436">
        <f>SUMIFS('EPA Export Aggregation'!AG:AG,'EPA Export Aggregation'!$A:$A,$B84,'EPA Export Aggregation'!$D:$D,$A$1)*IF($A84="CH4",About!$D$58,IF($A84="N2O",About!$D$59,1))</f>
        <v>9.4216435000000001E-4</v>
      </c>
      <c r="AE84" s="436">
        <f>SUMIFS('EPA Export Aggregation'!AH:AH,'EPA Export Aggregation'!$A:$A,$B84,'EPA Export Aggregation'!$D:$D,$A$1)*IF($A84="CH4",About!$D$58,IF($A84="N2O",About!$D$59,1))</f>
        <v>9.32386E-4</v>
      </c>
      <c r="AF84" s="436">
        <f>SUMIFS('EPA Export Aggregation'!AI:AI,'EPA Export Aggregation'!$A:$A,$B84,'EPA Export Aggregation'!$D:$D,$A$1)*IF($A84="CH4",About!$D$58,IF($A84="N2O",About!$D$59,1))</f>
        <v>8.9539700000000003E-4</v>
      </c>
      <c r="AG84" s="436">
        <f>SUMIFS('EPA Export Aggregation'!AJ:AJ,'EPA Export Aggregation'!$A:$A,$B84,'EPA Export Aggregation'!$D:$D,$A$1)*IF($A84="CH4",About!$D$58,IF($A84="N2O",About!$D$59,1))</f>
        <v>1.1650853500000001E-3</v>
      </c>
      <c r="AH84" s="436">
        <f>SUMIFS('EPA Export Aggregation'!AK:AK,'EPA Export Aggregation'!$A:$A,$B84,'EPA Export Aggregation'!$D:$D,$A$1)*IF($A84="CH4",About!$D$58,IF($A84="N2O",About!$D$59,1))</f>
        <v>1.3178282999999999E-3</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1.8959360000000001E-5</v>
      </c>
      <c r="D87" s="436">
        <f>SUMIFS('EPA Export Aggregation'!$F:$F,'EPA Export Aggregation'!$A:$A,$B87,'EPA Export Aggregation'!$D:$D,$A$1)*IF($A87="CH4",About!$D$58,IF($A87="N2O",About!$D$59,1))</f>
        <v>1.8959360000000001E-5</v>
      </c>
      <c r="E87" s="436">
        <f>SUMIFS('EPA Export Aggregation'!$F:$F,'EPA Export Aggregation'!$A:$A,$B87,'EPA Export Aggregation'!$D:$D,$A$1)*IF($A87="CH4",About!$D$58,IF($A87="N2O",About!$D$59,1))</f>
        <v>1.8959360000000001E-5</v>
      </c>
      <c r="F87" s="436">
        <f>SUMIFS('EPA Export Aggregation'!$F:$F,'EPA Export Aggregation'!$A:$A,$B87,'EPA Export Aggregation'!$D:$D,$A$1)*IF($A87="CH4",About!$D$58,IF($A87="N2O",About!$D$59,1))</f>
        <v>1.8959360000000001E-5</v>
      </c>
      <c r="G87" s="436">
        <f>SUMIFS('EPA Export Aggregation'!$F:$F,'EPA Export Aggregation'!$A:$A,$B87,'EPA Export Aggregation'!$D:$D,$A$1)*IF($A87="CH4",About!$D$58,IF($A87="N2O",About!$D$59,1))</f>
        <v>1.8959360000000001E-5</v>
      </c>
      <c r="H87" s="436">
        <f>SUMIFS('EPA Export Aggregation'!$F:$F,'EPA Export Aggregation'!$A:$A,$B87,'EPA Export Aggregation'!$D:$D,$A$1)*IF($A87="CH4",About!$D$58,IF($A87="N2O",About!$D$59,1))</f>
        <v>1.8959360000000001E-5</v>
      </c>
      <c r="I87" s="436">
        <f>SUMIFS('EPA Export Aggregation'!$F:$F,'EPA Export Aggregation'!$A:$A,$B87,'EPA Export Aggregation'!$D:$D,$A$1)*IF($A87="CH4",About!$D$58,IF($A87="N2O",About!$D$59,1))</f>
        <v>1.8959360000000001E-5</v>
      </c>
      <c r="J87" s="436">
        <f>SUMIFS('EPA Export Aggregation'!$F:$F,'EPA Export Aggregation'!$A:$A,$B87,'EPA Export Aggregation'!$D:$D,$A$1)*IF($A87="CH4",About!$D$58,IF($A87="N2O",About!$D$59,1))</f>
        <v>1.8959360000000001E-5</v>
      </c>
      <c r="K87" s="436">
        <f>SUMIFS('EPA Export Aggregation'!$F:$F,'EPA Export Aggregation'!$A:$A,$B87,'EPA Export Aggregation'!$D:$D,$A$1)*IF($A87="CH4",About!$D$58,IF($A87="N2O",About!$D$59,1))</f>
        <v>1.8959360000000001E-5</v>
      </c>
      <c r="L87" s="436">
        <f>SUMIFS('EPA Export Aggregation'!$F:$F,'EPA Export Aggregation'!$A:$A,$B87,'EPA Export Aggregation'!$D:$D,$A$1)*IF($A87="CH4",About!$D$58,IF($A87="N2O",About!$D$59,1))</f>
        <v>1.8959360000000001E-5</v>
      </c>
      <c r="M87" s="436">
        <f>SUMIFS('EPA Export Aggregation'!$F:$F,'EPA Export Aggregation'!$A:$A,$B87,'EPA Export Aggregation'!$D:$D,$A$1)*IF($A87="CH4",About!$D$58,IF($A87="N2O",About!$D$59,1))</f>
        <v>1.8959360000000001E-5</v>
      </c>
      <c r="N87" s="436">
        <f>SUMIFS('EPA Export Aggregation'!$F:$F,'EPA Export Aggregation'!$A:$A,$B87,'EPA Export Aggregation'!$D:$D,$A$1)*IF($A87="CH4",About!$D$58,IF($A87="N2O",About!$D$59,1))</f>
        <v>1.8959360000000001E-5</v>
      </c>
      <c r="O87" s="436">
        <f>SUMIFS('EPA Export Aggregation'!$F:$F,'EPA Export Aggregation'!$A:$A,$B87,'EPA Export Aggregation'!$D:$D,$A$1)*IF($A87="CH4",About!$D$58,IF($A87="N2O",About!$D$59,1))</f>
        <v>1.8959360000000001E-5</v>
      </c>
      <c r="P87" s="436">
        <f>SUMIFS('EPA Export Aggregation'!$F:$F,'EPA Export Aggregation'!$A:$A,$B87,'EPA Export Aggregation'!$D:$D,$A$1)*IF($A87="CH4",About!$D$58,IF($A87="N2O",About!$D$59,1))</f>
        <v>1.8959360000000001E-5</v>
      </c>
      <c r="Q87" s="436">
        <f>SUMIFS('EPA Export Aggregation'!$F:$F,'EPA Export Aggregation'!$A:$A,$B87,'EPA Export Aggregation'!$D:$D,$A$1)*IF($A87="CH4",About!$D$58,IF($A87="N2O",About!$D$59,1))</f>
        <v>1.8959360000000001E-5</v>
      </c>
      <c r="R87" s="436">
        <f>SUMIFS('EPA Export Aggregation'!$F:$F,'EPA Export Aggregation'!$A:$A,$B87,'EPA Export Aggregation'!$D:$D,$A$1)*IF($A87="CH4",About!$D$58,IF($A87="N2O",About!$D$59,1))</f>
        <v>1.8959360000000001E-5</v>
      </c>
      <c r="S87" s="436">
        <f>SUMIFS('EPA Export Aggregation'!$F:$F,'EPA Export Aggregation'!$A:$A,$B87,'EPA Export Aggregation'!$D:$D,$A$1)*IF($A87="CH4",About!$D$58,IF($A87="N2O",About!$D$59,1))</f>
        <v>1.8959360000000001E-5</v>
      </c>
      <c r="T87" s="436">
        <f>SUMIFS('EPA Export Aggregation'!$F:$F,'EPA Export Aggregation'!$A:$A,$B87,'EPA Export Aggregation'!$D:$D,$A$1)*IF($A87="CH4",About!$D$58,IF($A87="N2O",About!$D$59,1))</f>
        <v>1.8959360000000001E-5</v>
      </c>
      <c r="U87" s="436">
        <f>SUMIFS('EPA Export Aggregation'!$F:$F,'EPA Export Aggregation'!$A:$A,$B87,'EPA Export Aggregation'!$D:$D,$A$1)*IF($A87="CH4",About!$D$58,IF($A87="N2O",About!$D$59,1))</f>
        <v>1.8959360000000001E-5</v>
      </c>
      <c r="V87" s="436">
        <f>SUMIFS('EPA Export Aggregation'!$F:$F,'EPA Export Aggregation'!$A:$A,$B87,'EPA Export Aggregation'!$D:$D,$A$1)*IF($A87="CH4",About!$D$58,IF($A87="N2O",About!$D$59,1))</f>
        <v>1.8959360000000001E-5</v>
      </c>
      <c r="W87" s="436">
        <f>SUMIFS('EPA Export Aggregation'!$F:$F,'EPA Export Aggregation'!$A:$A,$B87,'EPA Export Aggregation'!$D:$D,$A$1)*IF($A87="CH4",About!$D$58,IF($A87="N2O",About!$D$59,1))</f>
        <v>1.8959360000000001E-5</v>
      </c>
      <c r="X87" s="436">
        <f>SUMIFS('EPA Export Aggregation'!$F:$F,'EPA Export Aggregation'!$A:$A,$B87,'EPA Export Aggregation'!$D:$D,$A$1)*IF($A87="CH4",About!$D$58,IF($A87="N2O",About!$D$59,1))</f>
        <v>1.8959360000000001E-5</v>
      </c>
      <c r="Y87" s="436">
        <f>SUMIFS('EPA Export Aggregation'!$F:$F,'EPA Export Aggregation'!$A:$A,$B87,'EPA Export Aggregation'!$D:$D,$A$1)*IF($A87="CH4",About!$D$58,IF($A87="N2O",About!$D$59,1))</f>
        <v>1.8959360000000001E-5</v>
      </c>
      <c r="Z87" s="436">
        <f>SUMIFS('EPA Export Aggregation'!$F:$F,'EPA Export Aggregation'!$A:$A,$B87,'EPA Export Aggregation'!$D:$D,$A$1)*IF($A87="CH4",About!$D$58,IF($A87="N2O",About!$D$59,1))</f>
        <v>1.8959360000000001E-5</v>
      </c>
      <c r="AA87" s="436">
        <f>SUMIFS('EPA Export Aggregation'!$F:$F,'EPA Export Aggregation'!$A:$A,$B87,'EPA Export Aggregation'!$D:$D,$A$1)*IF($A87="CH4",About!$D$58,IF($A87="N2O",About!$D$59,1))</f>
        <v>1.8959360000000001E-5</v>
      </c>
      <c r="AB87" s="436">
        <f>SUMIFS('EPA Export Aggregation'!$F:$F,'EPA Export Aggregation'!$A:$A,$B87,'EPA Export Aggregation'!$D:$D,$A$1)*IF($A87="CH4",About!$D$58,IF($A87="N2O",About!$D$59,1))</f>
        <v>1.8959360000000001E-5</v>
      </c>
      <c r="AC87" s="436">
        <f>SUMIFS('EPA Export Aggregation'!$F:$F,'EPA Export Aggregation'!$A:$A,$B87,'EPA Export Aggregation'!$D:$D,$A$1)*IF($A87="CH4",About!$D$58,IF($A87="N2O",About!$D$59,1))</f>
        <v>1.8959360000000001E-5</v>
      </c>
      <c r="AD87" s="436">
        <f>SUMIFS('EPA Export Aggregation'!$F:$F,'EPA Export Aggregation'!$A:$A,$B87,'EPA Export Aggregation'!$D:$D,$A$1)*IF($A87="CH4",About!$D$58,IF($A87="N2O",About!$D$59,1))</f>
        <v>1.8959360000000001E-5</v>
      </c>
      <c r="AE87" s="436">
        <f>SUMIFS('EPA Export Aggregation'!$F:$F,'EPA Export Aggregation'!$A:$A,$B87,'EPA Export Aggregation'!$D:$D,$A$1)*IF($A87="CH4",About!$D$58,IF($A87="N2O",About!$D$59,1))</f>
        <v>1.8959360000000001E-5</v>
      </c>
      <c r="AF87" s="436">
        <f>SUMIFS('EPA Export Aggregation'!$F:$F,'EPA Export Aggregation'!$A:$A,$B87,'EPA Export Aggregation'!$D:$D,$A$1)*IF($A87="CH4",About!$D$58,IF($A87="N2O",About!$D$59,1))</f>
        <v>1.8959360000000001E-5</v>
      </c>
      <c r="AG87" s="436">
        <f>SUMIFS('EPA Export Aggregation'!$F:$F,'EPA Export Aggregation'!$A:$A,$B87,'EPA Export Aggregation'!$D:$D,$A$1)*IF($A87="CH4",About!$D$58,IF($A87="N2O",About!$D$59,1))</f>
        <v>1.8959360000000001E-5</v>
      </c>
      <c r="AH87" s="436">
        <f>SUMIFS('EPA Export Aggregation'!$F:$F,'EPA Export Aggregation'!$A:$A,$B87,'EPA Export Aggregation'!$D:$D,$A$1)*IF($A87="CH4",About!$D$58,IF($A87="N2O",About!$D$59,1))</f>
        <v>1.8959360000000001E-5</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2024-07-23T23:16:50Z</dcterms:modified>
</cp:coreProperties>
</file>