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indst/socaomsbric/"/>
    </mc:Choice>
  </mc:AlternateContent>
  <xr:revisionPtr revIDLastSave="0" documentId="13_ncr:1_{5FCDF9A7-2EEB-9A48-8817-8C312686CE1E}" xr6:coauthVersionLast="46" xr6:coauthVersionMax="46" xr10:uidLastSave="{00000000-0000-0000-0000-000000000000}"/>
  <bookViews>
    <workbookView xWindow="2540" yWindow="460" windowWidth="25660" windowHeight="15880" xr2:uid="{00000000-000D-0000-FFFF-FFFF00000000}"/>
  </bookViews>
  <sheets>
    <sheet name="About" sheetId="2" r:id="rId1"/>
    <sheet name="CCS Data" sheetId="3" r:id="rId2"/>
    <sheet name="Industry EE" sheetId="4" r:id="rId3"/>
    <sheet name="SoCaOMSbRI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7" i="3" l="1"/>
  <c r="A106" i="3"/>
  <c r="B99" i="3"/>
  <c r="B93" i="3"/>
  <c r="B103" i="3" s="1"/>
  <c r="B92" i="3"/>
  <c r="B102" i="3" s="1"/>
  <c r="B89" i="3"/>
  <c r="B88" i="3"/>
  <c r="B98" i="3" s="1"/>
  <c r="B87" i="3"/>
  <c r="B97" i="3" s="1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B37" i="3"/>
  <c r="C30" i="3"/>
  <c r="C33" i="3" s="1"/>
  <c r="B30" i="3"/>
  <c r="B34" i="3" s="1"/>
  <c r="H37" i="3" l="1"/>
  <c r="B111" i="3"/>
  <c r="B36" i="3"/>
  <c r="H36" i="3" s="1"/>
  <c r="B101" i="3"/>
  <c r="B110" i="3" s="1"/>
  <c r="B35" i="3"/>
  <c r="B33" i="3"/>
  <c r="H33" i="3" s="1"/>
  <c r="C37" i="3"/>
  <c r="C36" i="3"/>
  <c r="C35" i="3"/>
  <c r="C34" i="3"/>
  <c r="H34" i="3" s="1"/>
  <c r="B112" i="3"/>
  <c r="H35" i="3" l="1"/>
</calcChain>
</file>

<file path=xl/sharedStrings.xml><?xml version="1.0" encoding="utf-8"?>
<sst xmlns="http://schemas.openxmlformats.org/spreadsheetml/2006/main" count="111" uniqueCount="82">
  <si>
    <t>ISIC 97T98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</si>
  <si>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</si>
  <si>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</si>
  <si>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</si>
  <si>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</si>
  <si>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</si>
  <si>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</si>
  <si>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</si>
  <si>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</si>
  <si>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</si>
  <si>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</si>
  <si>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</si>
  <si>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</si>
  <si>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</si>
  <si>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</si>
  <si>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</si>
  <si>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</si>
  <si>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</si>
  <si>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</si>
  <si>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</si>
  <si>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</si>
  <si>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</si>
  <si>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</si>
  <si>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</si>
  <si>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</si>
  <si>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</si>
  <si>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</si>
  <si>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</si>
  <si>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</si>
  <si>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</si>
  <si>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</si>
  <si>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Shares by Industry</t>
  </si>
  <si>
    <t>equipment</t>
  </si>
  <si>
    <t>materials</t>
  </si>
  <si>
    <t>labor</t>
  </si>
  <si>
    <t>Eng/CM/HO/Fees</t>
  </si>
  <si>
    <t>Contingencies</t>
  </si>
  <si>
    <t>Iron and Steel</t>
  </si>
  <si>
    <t>Cement</t>
  </si>
  <si>
    <t>Nat Gas</t>
  </si>
  <si>
    <t>Fertilizer</t>
  </si>
  <si>
    <t>Biomass-to-ethanol</t>
  </si>
  <si>
    <t>Average</t>
  </si>
  <si>
    <t>https://www.globalccsinstitute.com/archive/hub/publications/201688/global-ccs-cost-updatev4.pdf</t>
  </si>
  <si>
    <t>PCS1</t>
  </si>
  <si>
    <t>Incremental O&amp;M</t>
  </si>
  <si>
    <t>material</t>
  </si>
  <si>
    <t>VOM</t>
  </si>
  <si>
    <t>FOM</t>
  </si>
  <si>
    <t>Incremental O&amp;M %</t>
  </si>
  <si>
    <t>Estimated FOM and VOM costs at 50% CF</t>
  </si>
  <si>
    <t>Share OM Costs</t>
  </si>
  <si>
    <t>https://www.sciencedirect.com/science/article/abs/pii/S026499931630709X</t>
  </si>
  <si>
    <t>Share of Costs by ISIC Code</t>
  </si>
  <si>
    <t>CCS Costs</t>
  </si>
  <si>
    <t>Industrial EE Costs</t>
  </si>
  <si>
    <t>Sources:</t>
  </si>
  <si>
    <t>Global CCS Institute</t>
  </si>
  <si>
    <t>GLOBAL COSTS OF CARBON CAPTURE AND STORAGE</t>
  </si>
  <si>
    <t>Tables C and E</t>
  </si>
  <si>
    <t>Heidi Garrett-Peltier</t>
  </si>
  <si>
    <t>Green versus brown: Comparing the employment impacts of energy efficiency, renewable energy, and fossil fuels using an input-output model</t>
  </si>
  <si>
    <t>Table 2</t>
  </si>
  <si>
    <t>Notes:</t>
  </si>
  <si>
    <t>We compared two data sources on costs for industrial CCS and industrial energy efficiency</t>
  </si>
  <si>
    <t>and found that the breakdown between labor (construction), machinery, and other</t>
  </si>
  <si>
    <t>business services is comparable across studies. We therefore use a single set of assumptions</t>
  </si>
  <si>
    <t>Unit: %</t>
  </si>
  <si>
    <t>SoCaOMSbRIC Share of Capital and OM Spending by Recipient ISIC Code</t>
  </si>
  <si>
    <t>to cover the allocation of capital and OM expensies for industry energy efficiency and CCS.</t>
  </si>
  <si>
    <t>A different input variable governs the breakdown of revenues due to Process Emissions policies.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</si>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</sst>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2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103778</xdr:colOff>
      <xdr:row>23</xdr:row>
      <xdr:rowOff>56595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1428" cy="4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11</xdr:col>
      <xdr:colOff>408617</xdr:colOff>
      <xdr:row>83</xdr:row>
      <xdr:rowOff>18000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7666667" cy="8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265067</xdr:colOff>
      <xdr:row>26</xdr:row>
      <xdr:rowOff>189857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66667" cy="5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abs/pii/S026499931630709X" TargetMode="External"/><Relationship Id="rId1" Type="http://schemas.openxmlformats.org/officeDocument/2006/relationships/hyperlink" Target="https://www.globalccsinstitute.com/archive/hub/publications/201688/global-ccs-cost-updatev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/>
  </sheetViews>
  <sheetFormatPr baseColWidth="10" defaultColWidth="8.83203125" defaultRowHeight="15" x14ac:dyDescent="0.2"/>
  <sheetData>
    <row r="1" spans="1:7" x14ac:dyDescent="0.2">
      <c r="A1" s="1" t="s">
        <v>68</v>
      </c>
      <c r="C1" s="9">
        <v>44307</v>
      </c>
    </row>
    <row r="3" spans="1:7" x14ac:dyDescent="0.2">
      <c r="A3" s="1" t="s">
        <v>56</v>
      </c>
      <c r="B3" s="4" t="s">
        <v>54</v>
      </c>
      <c r="C3" s="4"/>
      <c r="D3" s="4"/>
      <c r="E3" s="4"/>
      <c r="F3" s="6"/>
      <c r="G3" s="6"/>
    </row>
    <row r="4" spans="1:7" x14ac:dyDescent="0.2">
      <c r="B4" t="s">
        <v>57</v>
      </c>
    </row>
    <row r="5" spans="1:7" x14ac:dyDescent="0.2">
      <c r="B5" s="5">
        <v>2017</v>
      </c>
    </row>
    <row r="6" spans="1:7" x14ac:dyDescent="0.2">
      <c r="B6" t="s">
        <v>58</v>
      </c>
    </row>
    <row r="7" spans="1:7" x14ac:dyDescent="0.2">
      <c r="B7" s="2" t="s">
        <v>43</v>
      </c>
    </row>
    <row r="8" spans="1:7" x14ac:dyDescent="0.2">
      <c r="B8" t="s">
        <v>59</v>
      </c>
    </row>
    <row r="10" spans="1:7" x14ac:dyDescent="0.2">
      <c r="B10" s="4" t="s">
        <v>55</v>
      </c>
      <c r="C10" s="6"/>
      <c r="D10" s="6"/>
      <c r="E10" s="6"/>
      <c r="F10" s="6"/>
      <c r="G10" s="6"/>
    </row>
    <row r="11" spans="1:7" x14ac:dyDescent="0.2">
      <c r="B11" t="s">
        <v>60</v>
      </c>
    </row>
    <row r="12" spans="1:7" x14ac:dyDescent="0.2">
      <c r="B12" s="5">
        <v>2017</v>
      </c>
    </row>
    <row r="13" spans="1:7" x14ac:dyDescent="0.2">
      <c r="B13" t="s">
        <v>61</v>
      </c>
    </row>
    <row r="14" spans="1:7" x14ac:dyDescent="0.2">
      <c r="B14" s="2" t="s">
        <v>52</v>
      </c>
    </row>
    <row r="15" spans="1:7" x14ac:dyDescent="0.2">
      <c r="B15" t="s">
        <v>62</v>
      </c>
    </row>
    <row r="17" spans="1:1" x14ac:dyDescent="0.2">
      <c r="A17" s="1" t="s">
        <v>63</v>
      </c>
    </row>
    <row r="18" spans="1:1" x14ac:dyDescent="0.2">
      <c r="A18" s="7" t="s">
        <v>64</v>
      </c>
    </row>
    <row r="19" spans="1:1" x14ac:dyDescent="0.2">
      <c r="A19" t="s">
        <v>65</v>
      </c>
    </row>
    <row r="20" spans="1:1" x14ac:dyDescent="0.2">
      <c r="A20" t="s">
        <v>66</v>
      </c>
    </row>
    <row r="21" spans="1:1" x14ac:dyDescent="0.2">
      <c r="A21" t="s">
        <v>69</v>
      </c>
    </row>
    <row r="23" spans="1:1" x14ac:dyDescent="0.2">
      <c r="A23" t="s">
        <v>70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5:H112"/>
  <sheetViews>
    <sheetView workbookViewId="0"/>
  </sheetViews>
  <sheetFormatPr baseColWidth="10" defaultColWidth="8.83203125" defaultRowHeight="15" x14ac:dyDescent="0.2"/>
  <cols>
    <col min="1" max="1" width="17.5" bestFit="1" customWidth="1"/>
  </cols>
  <sheetData>
    <row r="25" spans="1:8" x14ac:dyDescent="0.2">
      <c r="A25" t="s">
        <v>31</v>
      </c>
      <c r="B25" t="s">
        <v>37</v>
      </c>
      <c r="C25" t="s">
        <v>38</v>
      </c>
      <c r="D25" t="s">
        <v>39</v>
      </c>
      <c r="E25" t="s">
        <v>40</v>
      </c>
      <c r="F25" t="s">
        <v>41</v>
      </c>
    </row>
    <row r="26" spans="1:8" x14ac:dyDescent="0.2">
      <c r="A26" t="s">
        <v>32</v>
      </c>
      <c r="B26">
        <v>57</v>
      </c>
      <c r="C26">
        <v>34</v>
      </c>
      <c r="D26">
        <v>22</v>
      </c>
      <c r="E26">
        <v>7</v>
      </c>
      <c r="F26">
        <v>22</v>
      </c>
    </row>
    <row r="27" spans="1:8" x14ac:dyDescent="0.2">
      <c r="A27" t="s">
        <v>33</v>
      </c>
      <c r="B27">
        <v>19</v>
      </c>
      <c r="C27">
        <v>12</v>
      </c>
      <c r="D27">
        <v>4</v>
      </c>
      <c r="E27">
        <v>1</v>
      </c>
      <c r="F27">
        <v>4</v>
      </c>
    </row>
    <row r="28" spans="1:8" x14ac:dyDescent="0.2">
      <c r="A28" t="s">
        <v>34</v>
      </c>
      <c r="B28">
        <v>46</v>
      </c>
      <c r="C28">
        <v>28</v>
      </c>
      <c r="D28">
        <v>11</v>
      </c>
      <c r="E28">
        <v>4</v>
      </c>
      <c r="F28">
        <v>11</v>
      </c>
    </row>
    <row r="29" spans="1:8" x14ac:dyDescent="0.2">
      <c r="A29" t="s">
        <v>35</v>
      </c>
      <c r="B29">
        <v>11</v>
      </c>
      <c r="C29">
        <v>7</v>
      </c>
      <c r="D29">
        <v>4</v>
      </c>
      <c r="E29">
        <v>1</v>
      </c>
      <c r="F29">
        <v>4</v>
      </c>
    </row>
    <row r="30" spans="1:8" x14ac:dyDescent="0.2">
      <c r="A30" t="s">
        <v>36</v>
      </c>
      <c r="B30">
        <f>14+26</f>
        <v>40</v>
      </c>
      <c r="C30">
        <f>8+16</f>
        <v>24</v>
      </c>
      <c r="D30">
        <v>8</v>
      </c>
      <c r="E30">
        <v>2</v>
      </c>
      <c r="F30">
        <v>8</v>
      </c>
    </row>
    <row r="32" spans="1:8" x14ac:dyDescent="0.2">
      <c r="A32" t="s">
        <v>31</v>
      </c>
      <c r="B32" t="s">
        <v>37</v>
      </c>
      <c r="C32" t="s">
        <v>38</v>
      </c>
      <c r="D32" t="s">
        <v>39</v>
      </c>
      <c r="E32" t="s">
        <v>40</v>
      </c>
      <c r="F32" t="s">
        <v>41</v>
      </c>
      <c r="H32" t="s">
        <v>42</v>
      </c>
    </row>
    <row r="33" spans="1:8" x14ac:dyDescent="0.2">
      <c r="A33" t="s">
        <v>32</v>
      </c>
      <c r="B33" s="3">
        <f>B26/SUM(B$26:B$30)</f>
        <v>0.32947976878612717</v>
      </c>
      <c r="C33" s="3">
        <f t="shared" ref="C33:F33" si="0">C26/SUM(C$26:C$30)</f>
        <v>0.32380952380952382</v>
      </c>
      <c r="D33" s="3">
        <f t="shared" si="0"/>
        <v>0.44897959183673469</v>
      </c>
      <c r="E33" s="3">
        <f t="shared" si="0"/>
        <v>0.46666666666666667</v>
      </c>
      <c r="F33" s="3">
        <f t="shared" si="0"/>
        <v>0.44897959183673469</v>
      </c>
      <c r="H33">
        <f>AVERAGE(B33:F33)</f>
        <v>0.40358302858715744</v>
      </c>
    </row>
    <row r="34" spans="1:8" x14ac:dyDescent="0.2">
      <c r="A34" t="s">
        <v>33</v>
      </c>
      <c r="B34" s="3">
        <f t="shared" ref="B34:F37" si="1">B27/SUM(B$26:B$30)</f>
        <v>0.10982658959537572</v>
      </c>
      <c r="C34" s="3">
        <f t="shared" si="1"/>
        <v>0.11428571428571428</v>
      </c>
      <c r="D34" s="3">
        <f t="shared" si="1"/>
        <v>8.1632653061224483E-2</v>
      </c>
      <c r="E34" s="3">
        <f t="shared" si="1"/>
        <v>6.6666666666666666E-2</v>
      </c>
      <c r="F34" s="3">
        <f t="shared" si="1"/>
        <v>8.1632653061224483E-2</v>
      </c>
      <c r="H34">
        <f t="shared" ref="H34:H37" si="2">AVERAGE(B34:F34)</f>
        <v>9.0808855334041122E-2</v>
      </c>
    </row>
    <row r="35" spans="1:8" x14ac:dyDescent="0.2">
      <c r="A35" t="s">
        <v>34</v>
      </c>
      <c r="B35" s="3">
        <f t="shared" si="1"/>
        <v>0.26589595375722541</v>
      </c>
      <c r="C35" s="3">
        <f t="shared" si="1"/>
        <v>0.26666666666666666</v>
      </c>
      <c r="D35" s="3">
        <f t="shared" si="1"/>
        <v>0.22448979591836735</v>
      </c>
      <c r="E35" s="3">
        <f t="shared" si="1"/>
        <v>0.26666666666666666</v>
      </c>
      <c r="F35" s="3">
        <f t="shared" si="1"/>
        <v>0.22448979591836735</v>
      </c>
      <c r="H35">
        <f t="shared" si="2"/>
        <v>0.24964177578545868</v>
      </c>
    </row>
    <row r="36" spans="1:8" x14ac:dyDescent="0.2">
      <c r="A36" t="s">
        <v>35</v>
      </c>
      <c r="B36" s="3">
        <f t="shared" si="1"/>
        <v>6.358381502890173E-2</v>
      </c>
      <c r="C36" s="3">
        <f t="shared" si="1"/>
        <v>6.6666666666666666E-2</v>
      </c>
      <c r="D36" s="3">
        <f t="shared" si="1"/>
        <v>8.1632653061224483E-2</v>
      </c>
      <c r="E36" s="3">
        <f t="shared" si="1"/>
        <v>6.6666666666666666E-2</v>
      </c>
      <c r="F36" s="3">
        <f t="shared" si="1"/>
        <v>8.1632653061224483E-2</v>
      </c>
      <c r="H36">
        <f t="shared" si="2"/>
        <v>7.2036490896936797E-2</v>
      </c>
    </row>
    <row r="37" spans="1:8" x14ac:dyDescent="0.2">
      <c r="A37" t="s">
        <v>36</v>
      </c>
      <c r="B37" s="3">
        <f t="shared" si="1"/>
        <v>0.23121387283236994</v>
      </c>
      <c r="C37" s="3">
        <f t="shared" si="1"/>
        <v>0.22857142857142856</v>
      </c>
      <c r="D37" s="3">
        <f t="shared" si="1"/>
        <v>0.16326530612244897</v>
      </c>
      <c r="E37" s="3">
        <f t="shared" si="1"/>
        <v>0.13333333333333333</v>
      </c>
      <c r="F37" s="3">
        <f t="shared" si="1"/>
        <v>0.16326530612244897</v>
      </c>
      <c r="H37">
        <f t="shared" si="2"/>
        <v>0.18392984939640594</v>
      </c>
    </row>
    <row r="85" spans="1:2" x14ac:dyDescent="0.2">
      <c r="A85" t="s">
        <v>45</v>
      </c>
      <c r="B85" t="s">
        <v>44</v>
      </c>
    </row>
    <row r="86" spans="1:2" x14ac:dyDescent="0.2">
      <c r="A86" t="s">
        <v>47</v>
      </c>
    </row>
    <row r="87" spans="1:2" x14ac:dyDescent="0.2">
      <c r="A87" t="s">
        <v>32</v>
      </c>
      <c r="B87">
        <f>6.03-3.19</f>
        <v>2.8400000000000003</v>
      </c>
    </row>
    <row r="88" spans="1:2" x14ac:dyDescent="0.2">
      <c r="A88" t="s">
        <v>46</v>
      </c>
      <c r="B88">
        <f>2.89-1.63</f>
        <v>1.2600000000000002</v>
      </c>
    </row>
    <row r="89" spans="1:2" x14ac:dyDescent="0.2">
      <c r="A89" t="s">
        <v>34</v>
      </c>
      <c r="B89">
        <f>8.92-4.82</f>
        <v>4.0999999999999996</v>
      </c>
    </row>
    <row r="90" spans="1:2" x14ac:dyDescent="0.2">
      <c r="A90" t="s">
        <v>48</v>
      </c>
    </row>
    <row r="91" spans="1:2" x14ac:dyDescent="0.2">
      <c r="A91" t="s">
        <v>32</v>
      </c>
      <c r="B91">
        <v>0</v>
      </c>
    </row>
    <row r="92" spans="1:2" x14ac:dyDescent="0.2">
      <c r="A92" t="s">
        <v>46</v>
      </c>
      <c r="B92">
        <f>19.3-11.6</f>
        <v>7.7000000000000011</v>
      </c>
    </row>
    <row r="93" spans="1:2" x14ac:dyDescent="0.2">
      <c r="A93" t="s">
        <v>34</v>
      </c>
      <c r="B93">
        <f>13.8-11</f>
        <v>2.8000000000000007</v>
      </c>
    </row>
    <row r="95" spans="1:2" x14ac:dyDescent="0.2">
      <c r="A95" t="s">
        <v>49</v>
      </c>
    </row>
    <row r="96" spans="1:2" x14ac:dyDescent="0.2">
      <c r="A96" t="s">
        <v>47</v>
      </c>
    </row>
    <row r="97" spans="1:2" x14ac:dyDescent="0.2">
      <c r="A97" t="s">
        <v>32</v>
      </c>
      <c r="B97">
        <f>B87/SUM(B$87:B$89)</f>
        <v>0.34634146341463423</v>
      </c>
    </row>
    <row r="98" spans="1:2" x14ac:dyDescent="0.2">
      <c r="A98" t="s">
        <v>46</v>
      </c>
      <c r="B98">
        <f>B88/SUM(B$87:B$89)</f>
        <v>0.15365853658536591</v>
      </c>
    </row>
    <row r="99" spans="1:2" x14ac:dyDescent="0.2">
      <c r="A99" t="s">
        <v>34</v>
      </c>
      <c r="B99">
        <f>B89/SUM(B$87:B$89)</f>
        <v>0.5</v>
      </c>
    </row>
    <row r="100" spans="1:2" x14ac:dyDescent="0.2">
      <c r="A100" t="s">
        <v>48</v>
      </c>
    </row>
    <row r="101" spans="1:2" x14ac:dyDescent="0.2">
      <c r="A101" t="s">
        <v>32</v>
      </c>
      <c r="B101">
        <f>B91/SUM(B$91:B$93)</f>
        <v>0</v>
      </c>
    </row>
    <row r="102" spans="1:2" x14ac:dyDescent="0.2">
      <c r="A102" t="s">
        <v>46</v>
      </c>
      <c r="B102">
        <f t="shared" ref="B102:B103" si="3">B92/SUM(B$91:B$93)</f>
        <v>0.73333333333333328</v>
      </c>
    </row>
    <row r="103" spans="1:2" x14ac:dyDescent="0.2">
      <c r="A103" t="s">
        <v>34</v>
      </c>
      <c r="B103">
        <f t="shared" si="3"/>
        <v>0.26666666666666666</v>
      </c>
    </row>
    <row r="105" spans="1:2" x14ac:dyDescent="0.2">
      <c r="A105" t="s">
        <v>50</v>
      </c>
    </row>
    <row r="106" spans="1:2" x14ac:dyDescent="0.2">
      <c r="A106">
        <f>22600000</f>
        <v>22600000</v>
      </c>
      <c r="B106" t="s">
        <v>48</v>
      </c>
    </row>
    <row r="107" spans="1:2" x14ac:dyDescent="0.2">
      <c r="A107">
        <f>9.64*550*8760*0.5</f>
        <v>23222760</v>
      </c>
      <c r="B107" t="s">
        <v>47</v>
      </c>
    </row>
    <row r="109" spans="1:2" x14ac:dyDescent="0.2">
      <c r="A109" t="s">
        <v>51</v>
      </c>
    </row>
    <row r="110" spans="1:2" x14ac:dyDescent="0.2">
      <c r="A110" t="s">
        <v>32</v>
      </c>
      <c r="B110">
        <f>A$106/SUM($A$106:$A$107)*B101+A$107/SUM($A$106:$A$107)*B97</f>
        <v>0.17552423038085946</v>
      </c>
    </row>
    <row r="111" spans="1:2" x14ac:dyDescent="0.2">
      <c r="A111" t="s">
        <v>46</v>
      </c>
      <c r="B111">
        <f t="shared" ref="B111:B112" si="4">A$106/SUM($A$106:$A$107)*B102+A$107/SUM($A$106:$A$107)*B98</f>
        <v>0.43955686323579163</v>
      </c>
    </row>
    <row r="112" spans="1:2" x14ac:dyDescent="0.2">
      <c r="A112" t="s">
        <v>34</v>
      </c>
      <c r="B112">
        <f t="shared" si="4"/>
        <v>0.38491890638334891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25.5" customWidth="1"/>
    <col min="2" max="26" width="9.83203125" customWidth="1"/>
    <col min="27" max="27" width="12.83203125" customWidth="1"/>
    <col min="28" max="28" width="10.5" customWidth="1"/>
    <col min="29" max="43" width="9.83203125" customWidth="1"/>
  </cols>
  <sheetData>
    <row r="1" spans="1:43" x14ac:dyDescent="0.2">
      <c r="A1" t="s">
        <v>67</v>
      </c>
      <c r="B1" s="8" t="s">
        <v>1</v>
      </c>
      <c r="C1" s="8" t="s">
        <v>73</v>
      </c>
      <c r="D1" s="8" t="s">
        <v>74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71</v>
      </c>
      <c r="M1" s="8" t="s">
        <v>72</v>
      </c>
      <c r="N1" s="8" t="s">
        <v>9</v>
      </c>
      <c r="O1" s="8" t="s">
        <v>75</v>
      </c>
      <c r="P1" s="8" t="s">
        <v>76</v>
      </c>
      <c r="Q1" s="8" t="s">
        <v>77</v>
      </c>
      <c r="R1" s="8" t="s">
        <v>78</v>
      </c>
      <c r="S1" s="8" t="s">
        <v>10</v>
      </c>
      <c r="T1" s="8" t="s">
        <v>11</v>
      </c>
      <c r="U1" s="8" t="s">
        <v>12</v>
      </c>
      <c r="V1" s="8" t="s">
        <v>13</v>
      </c>
      <c r="W1" s="8" t="s">
        <v>14</v>
      </c>
      <c r="X1" s="8" t="s">
        <v>15</v>
      </c>
      <c r="Y1" s="8" t="s">
        <v>16</v>
      </c>
      <c r="Z1" s="8" t="s">
        <v>79</v>
      </c>
      <c r="AA1" s="8" t="s">
        <v>80</v>
      </c>
      <c r="AB1" s="8" t="s">
        <v>81</v>
      </c>
      <c r="AC1" s="8" t="s">
        <v>17</v>
      </c>
      <c r="AD1" s="8" t="s">
        <v>18</v>
      </c>
      <c r="AE1" s="8" t="s">
        <v>19</v>
      </c>
      <c r="AF1" s="8" t="s">
        <v>20</v>
      </c>
      <c r="AG1" s="8" t="s">
        <v>21</v>
      </c>
      <c r="AH1" s="8" t="s">
        <v>22</v>
      </c>
      <c r="AI1" s="8" t="s">
        <v>23</v>
      </c>
      <c r="AJ1" s="8" t="s">
        <v>24</v>
      </c>
      <c r="AK1" s="8" t="s">
        <v>25</v>
      </c>
      <c r="AL1" s="8" t="s">
        <v>26</v>
      </c>
      <c r="AM1" s="8" t="s">
        <v>27</v>
      </c>
      <c r="AN1" s="8" t="s">
        <v>28</v>
      </c>
      <c r="AO1" s="8" t="s">
        <v>29</v>
      </c>
      <c r="AP1" s="8" t="s">
        <v>30</v>
      </c>
      <c r="AQ1" s="8" t="s">
        <v>0</v>
      </c>
    </row>
    <row r="2" spans="1:43" x14ac:dyDescent="0.2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0.3</v>
      </c>
      <c r="AM2">
        <v>0</v>
      </c>
      <c r="AN2">
        <v>0</v>
      </c>
      <c r="AO2">
        <v>0</v>
      </c>
      <c r="AP2">
        <v>0</v>
      </c>
      <c r="AQ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CCS Data</vt:lpstr>
      <vt:lpstr>Industry EE</vt:lpstr>
      <vt:lpstr>SoCaOMSbRIC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2020-08-20T21:19:16Z</dcterms:created>
  <dcterms:modified xsi:type="dcterms:W3CDTF">2021-04-22T03:39:51Z</dcterms:modified>
</cp:coreProperties>
</file>