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elec\EIaE\"/>
    </mc:Choice>
  </mc:AlternateContent>
  <xr:revisionPtr revIDLastSave="0" documentId="8_{DA493DBB-0426-47F1-81DC-9DC750062333}" xr6:coauthVersionLast="47" xr6:coauthVersionMax="47" xr10:uidLastSave="{00000000-0000-0000-0000-000000000000}"/>
  <bookViews>
    <workbookView xWindow="690" yWindow="1395" windowWidth="15075" windowHeight="15540" firstSheet="21" activeTab="22"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6" i="34" l="1"/>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M5" i="34"/>
  <c r="A6" i="34"/>
  <c r="G6" i="34" s="1"/>
  <c r="O6" i="34" s="1"/>
  <c r="A7" i="34"/>
  <c r="G7" i="34" s="1"/>
  <c r="O7" i="34" s="1"/>
  <c r="A8" i="34"/>
  <c r="F8" i="34" s="1"/>
  <c r="A9" i="34"/>
  <c r="F9" i="34" s="1"/>
  <c r="A10" i="34"/>
  <c r="G10" i="34" s="1"/>
  <c r="O10" i="34" s="1"/>
  <c r="A11" i="34"/>
  <c r="G11" i="34" s="1"/>
  <c r="O11" i="34" s="1"/>
  <c r="A12" i="34"/>
  <c r="G12" i="34" s="1"/>
  <c r="O12" i="34" s="1"/>
  <c r="A13" i="34"/>
  <c r="G13" i="34" s="1"/>
  <c r="O13" i="34" s="1"/>
  <c r="A14" i="34"/>
  <c r="G14" i="34" s="1"/>
  <c r="O14" i="34" s="1"/>
  <c r="A15" i="34"/>
  <c r="G15" i="34" s="1"/>
  <c r="O15" i="34" s="1"/>
  <c r="A16" i="34"/>
  <c r="F16" i="34" s="1"/>
  <c r="A17" i="34"/>
  <c r="F17" i="34" s="1"/>
  <c r="A18" i="34"/>
  <c r="G18" i="34" s="1"/>
  <c r="O18" i="34" s="1"/>
  <c r="A19" i="34"/>
  <c r="G19" i="34" s="1"/>
  <c r="O19" i="34" s="1"/>
  <c r="A20" i="34"/>
  <c r="G20" i="34" s="1"/>
  <c r="O20" i="34" s="1"/>
  <c r="A21" i="34"/>
  <c r="G21" i="34" s="1"/>
  <c r="O21" i="34" s="1"/>
  <c r="A22" i="34"/>
  <c r="G22" i="34" s="1"/>
  <c r="O22" i="34" s="1"/>
  <c r="A23" i="34"/>
  <c r="G23" i="34" s="1"/>
  <c r="O23" i="34" s="1"/>
  <c r="A24" i="34"/>
  <c r="F24" i="34" s="1"/>
  <c r="A25" i="34"/>
  <c r="F25" i="34" s="1"/>
  <c r="A26" i="34"/>
  <c r="G26" i="34" s="1"/>
  <c r="O26" i="34" s="1"/>
  <c r="A27" i="34"/>
  <c r="G27" i="34" s="1"/>
  <c r="O27" i="34" s="1"/>
  <c r="A28" i="34"/>
  <c r="G28" i="34" s="1"/>
  <c r="O28" i="34" s="1"/>
  <c r="A29" i="34"/>
  <c r="G29" i="34" s="1"/>
  <c r="O29" i="34" s="1"/>
  <c r="A30" i="34"/>
  <c r="G30" i="34" s="1"/>
  <c r="O30" i="34" s="1"/>
  <c r="A31" i="34"/>
  <c r="G31" i="34" s="1"/>
  <c r="O31" i="34" s="1"/>
  <c r="A32" i="34"/>
  <c r="F32" i="34" s="1"/>
  <c r="A33" i="34"/>
  <c r="F33" i="34" s="1"/>
  <c r="A34" i="34"/>
  <c r="G34" i="34" s="1"/>
  <c r="O34" i="34" s="1"/>
  <c r="A35" i="34"/>
  <c r="G35" i="34" s="1"/>
  <c r="O35" i="34" s="1"/>
  <c r="A36" i="34"/>
  <c r="G36" i="34" s="1"/>
  <c r="O36" i="34" s="1"/>
  <c r="A37" i="34"/>
  <c r="G37" i="34" s="1"/>
  <c r="O37" i="34" s="1"/>
  <c r="A38" i="34"/>
  <c r="G38" i="34" s="1"/>
  <c r="O38" i="34" s="1"/>
  <c r="A39" i="34"/>
  <c r="G39" i="34" s="1"/>
  <c r="O39" i="34" s="1"/>
  <c r="A40" i="34"/>
  <c r="F40" i="34" s="1"/>
  <c r="A41" i="34"/>
  <c r="F41" i="34" s="1"/>
  <c r="A42" i="34"/>
  <c r="G42" i="34" s="1"/>
  <c r="O42" i="34" s="1"/>
  <c r="A43" i="34"/>
  <c r="G43" i="34" s="1"/>
  <c r="O43" i="34" s="1"/>
  <c r="A44" i="34"/>
  <c r="G44" i="34" s="1"/>
  <c r="O44" i="34" s="1"/>
  <c r="A45" i="34"/>
  <c r="G45" i="34" s="1"/>
  <c r="O45" i="34" s="1"/>
  <c r="A46" i="34"/>
  <c r="G46" i="34" s="1"/>
  <c r="O46" i="34" s="1"/>
  <c r="A47" i="34"/>
  <c r="G47" i="34" s="1"/>
  <c r="O47" i="34" s="1"/>
  <c r="A48" i="34"/>
  <c r="F48" i="34" s="1"/>
  <c r="A49" i="34"/>
  <c r="F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F47" i="34"/>
  <c r="F39" i="34"/>
  <c r="F31" i="34"/>
  <c r="F23" i="34"/>
  <c r="F15" i="34"/>
  <c r="F7" i="34"/>
  <c r="G49" i="34"/>
  <c r="O49" i="34" s="1"/>
  <c r="G41" i="34"/>
  <c r="O41" i="34" s="1"/>
  <c r="G33" i="34"/>
  <c r="O33" i="34" s="1"/>
  <c r="G25" i="34"/>
  <c r="O25" i="34" s="1"/>
  <c r="G17" i="34"/>
  <c r="O17" i="34" s="1"/>
  <c r="G9" i="34"/>
  <c r="F54" i="34"/>
  <c r="F46" i="34"/>
  <c r="F38" i="34"/>
  <c r="F30" i="34"/>
  <c r="F22" i="34"/>
  <c r="F14" i="34"/>
  <c r="F6" i="34"/>
  <c r="G48" i="34"/>
  <c r="O48" i="34" s="1"/>
  <c r="G40" i="34"/>
  <c r="O40" i="34" s="1"/>
  <c r="G32" i="34"/>
  <c r="O32" i="34" s="1"/>
  <c r="G24" i="34"/>
  <c r="O24" i="34" s="1"/>
  <c r="G16" i="34"/>
  <c r="O16" i="34" s="1"/>
  <c r="G8" i="34"/>
  <c r="O8" i="34" s="1"/>
  <c r="F53" i="34"/>
  <c r="F45" i="34"/>
  <c r="F37" i="34"/>
  <c r="F29" i="34"/>
  <c r="F21" i="34"/>
  <c r="F13" i="34"/>
  <c r="F52" i="34"/>
  <c r="F44" i="34"/>
  <c r="F36" i="34"/>
  <c r="F28" i="34"/>
  <c r="F20" i="34"/>
  <c r="F12" i="34"/>
  <c r="F51" i="34"/>
  <c r="F43" i="34"/>
  <c r="F35" i="34"/>
  <c r="F27" i="34"/>
  <c r="F19" i="34"/>
  <c r="F11" i="34"/>
  <c r="F50" i="34"/>
  <c r="F42" i="34"/>
  <c r="F34" i="34"/>
  <c r="F26" i="34"/>
  <c r="F18" i="34"/>
  <c r="F10" i="34"/>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47"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l="1"/>
  <c r="H5" i="34"/>
  <c r="I5" i="34" s="1"/>
  <c r="K5" i="34" s="1"/>
  <c r="K14" i="34"/>
  <c r="L14" i="34"/>
  <c r="H18" i="34"/>
  <c r="I18" i="34" s="1"/>
  <c r="H46" i="34"/>
  <c r="I46" i="34" s="1"/>
  <c r="H12" i="34"/>
  <c r="I12" i="34" s="1"/>
  <c r="H16" i="34"/>
  <c r="I16" i="34" s="1"/>
  <c r="H50" i="34"/>
  <c r="H9" i="34"/>
  <c r="I9" i="34" s="1"/>
  <c r="O9" i="34"/>
  <c r="H23" i="34"/>
  <c r="H34" i="34"/>
  <c r="I34" i="34" s="1"/>
  <c r="K25" i="34"/>
  <c r="L25" i="34"/>
  <c r="H10" i="34"/>
  <c r="I10" i="34" s="1"/>
  <c r="H27" i="34"/>
  <c r="I27" i="34" s="1"/>
  <c r="H44" i="34"/>
  <c r="I44" i="34" s="1"/>
  <c r="H22" i="34"/>
  <c r="I22" i="34" s="1"/>
  <c r="I50" i="34"/>
  <c r="I28" i="34"/>
  <c r="I39" i="34"/>
  <c r="I36" i="34"/>
  <c r="I47"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C14" i="26" l="1"/>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7" i="28" l="1"/>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23" i="28"/>
  <c r="I15"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I35" i="28" l="1"/>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K65" i="23" s="1"/>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K70" i="23" s="1"/>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G73" i="23" s="1"/>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72" i="23"/>
  <c r="D66" i="23"/>
  <c r="B62" i="23"/>
  <c r="C64" i="23"/>
  <c r="AM10" i="26"/>
  <c r="AL14" i="26"/>
  <c r="AL15" i="26"/>
  <c r="AM11" i="26"/>
  <c r="AF93" i="23"/>
  <c r="AG87" i="23"/>
  <c r="AG93" i="23" s="1"/>
  <c r="AF101" i="23"/>
  <c r="AG88" i="23"/>
  <c r="AG101" i="23" s="1"/>
  <c r="AF96" i="23"/>
  <c r="AG82" i="23"/>
  <c r="AG96" i="23" s="1"/>
  <c r="AF100" i="23"/>
  <c r="AF99" i="23"/>
  <c r="AG83" i="23"/>
  <c r="AF92" i="23"/>
  <c r="AG86" i="23"/>
  <c r="AG92" i="23" s="1"/>
  <c r="B61" i="23" l="1"/>
  <c r="H62" i="23"/>
  <c r="I62" i="23"/>
  <c r="M68" i="23"/>
  <c r="D62" i="23"/>
  <c r="G61" i="23"/>
  <c r="H60" i="23"/>
  <c r="C66" i="23"/>
  <c r="L70" i="23"/>
  <c r="B73" i="23"/>
  <c r="G70" i="23"/>
  <c r="L60" i="23"/>
  <c r="F68" i="23"/>
  <c r="M70" i="23"/>
  <c r="G60" i="23"/>
  <c r="E7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<sst xmlns="http://schemas.openxmlformats.org/spreadsheetml/2006/main" count="15055" uniqueCount="1063">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</sst>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8">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E14" sqref="E14:E18"/>
    </sheetView>
  </sheetViews>
  <sheetFormatPr defaultRowHeight="15"/>
  <cols>
    <col min="2" max="2" width="70.140625" customWidth="1"/>
    <col min="3" max="3" width="10.7109375" bestFit="1" customWidth="1"/>
    <col min="13" max="14" width="8.7109375" style="163"/>
  </cols>
  <sheetData>
    <row r="1" spans="1:13">
      <c r="A1" s="1" t="s">
        <v>0</v>
      </c>
      <c r="B1" s="85" t="s">
        <v>511</v>
      </c>
      <c r="C1" s="86">
        <v>45323</v>
      </c>
      <c r="D1" s="87"/>
      <c r="E1" s="87"/>
      <c r="F1" s="87"/>
      <c r="G1" s="87"/>
      <c r="H1" s="87"/>
      <c r="I1" s="87"/>
      <c r="J1" s="87"/>
      <c r="K1" s="85" t="s">
        <v>534</v>
      </c>
      <c r="L1" s="85" t="s">
        <v>536</v>
      </c>
      <c r="M1" s="163" t="s">
        <v>1054</v>
      </c>
    </row>
    <row r="2" spans="1:13">
      <c r="A2" s="1" t="s">
        <v>1</v>
      </c>
      <c r="B2" s="87" t="str">
        <f>LOOKUP(B1,K1:L50,L1:L50)</f>
        <v>NJ</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2021</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3"/>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4"/>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95"/>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00" spans="2:34" ht="15" customHeight="1">
      <c r="B500" s="196"/>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7" t="s">
        <v>409</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3"/>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3"/>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3"/>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3"/>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3"/>
      <c r="C1101" s="193"/>
      <c r="D1101" s="193"/>
      <c r="E1101" s="193"/>
      <c r="F1101" s="193"/>
      <c r="G1101" s="193"/>
      <c r="H1101" s="193"/>
      <c r="I1101" s="193"/>
      <c r="J1101" s="193"/>
      <c r="K1101" s="193"/>
      <c r="L1101" s="193"/>
      <c r="M1101" s="193"/>
      <c r="N1101" s="193"/>
      <c r="O1101" s="193"/>
      <c r="P1101" s="193"/>
      <c r="Q1101" s="193"/>
      <c r="R1101" s="193"/>
      <c r="S1101" s="193"/>
      <c r="T1101" s="193"/>
      <c r="U1101" s="193"/>
      <c r="V1101" s="193"/>
      <c r="W1101" s="193"/>
      <c r="X1101" s="193"/>
      <c r="Y1101" s="193"/>
      <c r="Z1101" s="193"/>
      <c r="AA1101" s="193"/>
      <c r="AB1101" s="193"/>
      <c r="AC1101" s="193"/>
      <c r="AD1101" s="193"/>
      <c r="AE1101" s="193"/>
      <c r="AF1101" s="193"/>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3"/>
      <c r="C1229" s="193"/>
      <c r="D1229" s="193"/>
      <c r="E1229" s="193"/>
      <c r="F1229" s="193"/>
      <c r="G1229" s="193"/>
      <c r="H1229" s="193"/>
      <c r="I1229" s="193"/>
      <c r="J1229" s="193"/>
      <c r="K1229" s="193"/>
      <c r="L1229" s="193"/>
      <c r="M1229" s="193"/>
      <c r="N1229" s="193"/>
      <c r="O1229" s="193"/>
      <c r="P1229" s="193"/>
      <c r="Q1229" s="193"/>
      <c r="R1229" s="193"/>
      <c r="S1229" s="193"/>
      <c r="T1229" s="193"/>
      <c r="U1229" s="193"/>
      <c r="V1229" s="193"/>
      <c r="W1229" s="193"/>
      <c r="X1229" s="193"/>
      <c r="Y1229" s="193"/>
      <c r="Z1229" s="193"/>
      <c r="AA1229" s="193"/>
      <c r="AB1229" s="193"/>
      <c r="AC1229" s="193"/>
      <c r="AD1229" s="193"/>
      <c r="AE1229" s="193"/>
      <c r="AF1229" s="193"/>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3"/>
      <c r="C1390" s="193"/>
      <c r="D1390" s="193"/>
      <c r="E1390" s="193"/>
      <c r="F1390" s="193"/>
      <c r="G1390" s="193"/>
      <c r="H1390" s="193"/>
      <c r="I1390" s="193"/>
      <c r="J1390" s="193"/>
      <c r="K1390" s="193"/>
      <c r="L1390" s="193"/>
      <c r="M1390" s="193"/>
      <c r="N1390" s="193"/>
      <c r="O1390" s="193"/>
      <c r="P1390" s="193"/>
      <c r="Q1390" s="193"/>
      <c r="R1390" s="193"/>
      <c r="S1390" s="193"/>
      <c r="T1390" s="193"/>
      <c r="U1390" s="193"/>
      <c r="V1390" s="193"/>
      <c r="W1390" s="193"/>
      <c r="X1390" s="193"/>
      <c r="Y1390" s="193"/>
      <c r="Z1390" s="193"/>
      <c r="AA1390" s="193"/>
      <c r="AB1390" s="193"/>
      <c r="AC1390" s="193"/>
      <c r="AD1390" s="193"/>
      <c r="AE1390" s="193"/>
      <c r="AF1390" s="193"/>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3"/>
      <c r="C1502" s="193"/>
      <c r="D1502" s="193"/>
      <c r="E1502" s="193"/>
      <c r="F1502" s="193"/>
      <c r="G1502" s="193"/>
      <c r="H1502" s="193"/>
      <c r="I1502" s="193"/>
      <c r="J1502" s="193"/>
      <c r="K1502" s="193"/>
      <c r="L1502" s="193"/>
      <c r="M1502" s="193"/>
      <c r="N1502" s="193"/>
      <c r="O1502" s="193"/>
      <c r="P1502" s="193"/>
      <c r="Q1502" s="193"/>
      <c r="R1502" s="193"/>
      <c r="S1502" s="193"/>
      <c r="T1502" s="193"/>
      <c r="U1502" s="193"/>
      <c r="V1502" s="193"/>
      <c r="W1502" s="193"/>
      <c r="X1502" s="193"/>
      <c r="Y1502" s="193"/>
      <c r="Z1502" s="193"/>
      <c r="AA1502" s="193"/>
      <c r="AB1502" s="193"/>
      <c r="AC1502" s="193"/>
      <c r="AD1502" s="193"/>
      <c r="AE1502" s="193"/>
      <c r="AF1502" s="193"/>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3"/>
      <c r="C1604" s="193"/>
      <c r="D1604" s="193"/>
      <c r="E1604" s="193"/>
      <c r="F1604" s="193"/>
      <c r="G1604" s="193"/>
      <c r="H1604" s="193"/>
      <c r="I1604" s="193"/>
      <c r="J1604" s="193"/>
      <c r="K1604" s="193"/>
      <c r="L1604" s="193"/>
      <c r="M1604" s="193"/>
      <c r="N1604" s="193"/>
      <c r="O1604" s="193"/>
      <c r="P1604" s="193"/>
      <c r="Q1604" s="193"/>
      <c r="R1604" s="193"/>
      <c r="S1604" s="193"/>
      <c r="T1604" s="193"/>
      <c r="U1604" s="193"/>
      <c r="V1604" s="193"/>
      <c r="W1604" s="193"/>
      <c r="X1604" s="193"/>
      <c r="Y1604" s="193"/>
      <c r="Z1604" s="193"/>
      <c r="AA1604" s="193"/>
      <c r="AB1604" s="193"/>
      <c r="AC1604" s="193"/>
      <c r="AD1604" s="193"/>
      <c r="AE1604" s="193"/>
      <c r="AF1604" s="193"/>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3"/>
      <c r="C1699" s="193"/>
      <c r="D1699" s="193"/>
      <c r="E1699" s="193"/>
      <c r="F1699" s="193"/>
      <c r="G1699" s="193"/>
      <c r="H1699" s="193"/>
      <c r="I1699" s="193"/>
      <c r="J1699" s="193"/>
      <c r="K1699" s="193"/>
      <c r="L1699" s="193"/>
      <c r="M1699" s="193"/>
      <c r="N1699" s="193"/>
      <c r="O1699" s="193"/>
      <c r="P1699" s="193"/>
      <c r="Q1699" s="193"/>
      <c r="R1699" s="193"/>
      <c r="S1699" s="193"/>
      <c r="T1699" s="193"/>
      <c r="U1699" s="193"/>
      <c r="V1699" s="193"/>
      <c r="W1699" s="193"/>
      <c r="X1699" s="193"/>
      <c r="Y1699" s="193"/>
      <c r="Z1699" s="193"/>
      <c r="AA1699" s="193"/>
      <c r="AB1699" s="193"/>
      <c r="AC1699" s="193"/>
      <c r="AD1699" s="193"/>
      <c r="AE1699" s="193"/>
      <c r="AF1699" s="193"/>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3"/>
      <c r="C1945" s="193"/>
      <c r="D1945" s="193"/>
      <c r="E1945" s="193"/>
      <c r="F1945" s="193"/>
      <c r="G1945" s="193"/>
      <c r="H1945" s="193"/>
      <c r="I1945" s="193"/>
      <c r="J1945" s="193"/>
      <c r="K1945" s="193"/>
      <c r="L1945" s="193"/>
      <c r="M1945" s="193"/>
      <c r="N1945" s="193"/>
      <c r="O1945" s="193"/>
      <c r="P1945" s="193"/>
      <c r="Q1945" s="193"/>
      <c r="R1945" s="193"/>
      <c r="S1945" s="193"/>
      <c r="T1945" s="193"/>
      <c r="U1945" s="193"/>
      <c r="V1945" s="193"/>
      <c r="W1945" s="193"/>
      <c r="X1945" s="193"/>
      <c r="Y1945" s="193"/>
      <c r="Z1945" s="193"/>
      <c r="AA1945" s="193"/>
      <c r="AB1945" s="193"/>
      <c r="AC1945" s="193"/>
      <c r="AD1945" s="193"/>
      <c r="AE1945" s="193"/>
      <c r="AF1945" s="193"/>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3"/>
      <c r="C2031" s="193"/>
      <c r="D2031" s="193"/>
      <c r="E2031" s="193"/>
      <c r="F2031" s="193"/>
      <c r="G2031" s="193"/>
      <c r="H2031" s="193"/>
      <c r="I2031" s="193"/>
      <c r="J2031" s="193"/>
      <c r="K2031" s="193"/>
      <c r="L2031" s="193"/>
      <c r="M2031" s="193"/>
      <c r="N2031" s="193"/>
      <c r="O2031" s="193"/>
      <c r="P2031" s="193"/>
      <c r="Q2031" s="193"/>
      <c r="R2031" s="193"/>
      <c r="S2031" s="193"/>
      <c r="T2031" s="193"/>
      <c r="U2031" s="193"/>
      <c r="V2031" s="193"/>
      <c r="W2031" s="193"/>
      <c r="X2031" s="193"/>
      <c r="Y2031" s="193"/>
      <c r="Z2031" s="193"/>
      <c r="AA2031" s="193"/>
      <c r="AB2031" s="193"/>
      <c r="AC2031" s="193"/>
      <c r="AD2031" s="193"/>
      <c r="AE2031" s="193"/>
      <c r="AF2031" s="193"/>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3"/>
      <c r="C2153" s="193"/>
      <c r="D2153" s="193"/>
      <c r="E2153" s="193"/>
      <c r="F2153" s="193"/>
      <c r="G2153" s="193"/>
      <c r="H2153" s="193"/>
      <c r="I2153" s="193"/>
      <c r="J2153" s="193"/>
      <c r="K2153" s="193"/>
      <c r="L2153" s="193"/>
      <c r="M2153" s="193"/>
      <c r="N2153" s="193"/>
      <c r="O2153" s="193"/>
      <c r="P2153" s="193"/>
      <c r="Q2153" s="193"/>
      <c r="R2153" s="193"/>
      <c r="S2153" s="193"/>
      <c r="T2153" s="193"/>
      <c r="U2153" s="193"/>
      <c r="V2153" s="193"/>
      <c r="W2153" s="193"/>
      <c r="X2153" s="193"/>
      <c r="Y2153" s="193"/>
      <c r="Z2153" s="193"/>
      <c r="AA2153" s="193"/>
      <c r="AB2153" s="193"/>
      <c r="AC2153" s="193"/>
      <c r="AD2153" s="193"/>
      <c r="AE2153" s="193"/>
      <c r="AF2153" s="193"/>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3"/>
      <c r="C2317" s="193"/>
      <c r="D2317" s="193"/>
      <c r="E2317" s="193"/>
      <c r="F2317" s="193"/>
      <c r="G2317" s="193"/>
      <c r="H2317" s="193"/>
      <c r="I2317" s="193"/>
      <c r="J2317" s="193"/>
      <c r="K2317" s="193"/>
      <c r="L2317" s="193"/>
      <c r="M2317" s="193"/>
      <c r="N2317" s="193"/>
      <c r="O2317" s="193"/>
      <c r="P2317" s="193"/>
      <c r="Q2317" s="193"/>
      <c r="R2317" s="193"/>
      <c r="S2317" s="193"/>
      <c r="T2317" s="193"/>
      <c r="U2317" s="193"/>
      <c r="V2317" s="193"/>
      <c r="W2317" s="193"/>
      <c r="X2317" s="193"/>
      <c r="Y2317" s="193"/>
      <c r="Z2317" s="193"/>
      <c r="AA2317" s="193"/>
      <c r="AB2317" s="193"/>
      <c r="AC2317" s="193"/>
      <c r="AD2317" s="193"/>
      <c r="AE2317" s="193"/>
      <c r="AF2317" s="193"/>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3"/>
      <c r="C2419" s="193"/>
      <c r="D2419" s="193"/>
      <c r="E2419" s="193"/>
      <c r="F2419" s="193"/>
      <c r="G2419" s="193"/>
      <c r="H2419" s="193"/>
      <c r="I2419" s="193"/>
      <c r="J2419" s="193"/>
      <c r="K2419" s="193"/>
      <c r="L2419" s="193"/>
      <c r="M2419" s="193"/>
      <c r="N2419" s="193"/>
      <c r="O2419" s="193"/>
      <c r="P2419" s="193"/>
      <c r="Q2419" s="193"/>
      <c r="R2419" s="193"/>
      <c r="S2419" s="193"/>
      <c r="T2419" s="193"/>
      <c r="U2419" s="193"/>
      <c r="V2419" s="193"/>
      <c r="W2419" s="193"/>
      <c r="X2419" s="193"/>
      <c r="Y2419" s="193"/>
      <c r="Z2419" s="193"/>
      <c r="AA2419" s="193"/>
      <c r="AB2419" s="193"/>
      <c r="AC2419" s="193"/>
      <c r="AD2419" s="193"/>
      <c r="AE2419" s="193"/>
      <c r="AF2419" s="193"/>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3"/>
      <c r="C2509" s="193"/>
      <c r="D2509" s="193"/>
      <c r="E2509" s="193"/>
      <c r="F2509" s="193"/>
      <c r="G2509" s="193"/>
      <c r="H2509" s="193"/>
      <c r="I2509" s="193"/>
      <c r="J2509" s="193"/>
      <c r="K2509" s="193"/>
      <c r="L2509" s="193"/>
      <c r="M2509" s="193"/>
      <c r="N2509" s="193"/>
      <c r="O2509" s="193"/>
      <c r="P2509" s="193"/>
      <c r="Q2509" s="193"/>
      <c r="R2509" s="193"/>
      <c r="S2509" s="193"/>
      <c r="T2509" s="193"/>
      <c r="U2509" s="193"/>
      <c r="V2509" s="193"/>
      <c r="W2509" s="193"/>
      <c r="X2509" s="193"/>
      <c r="Y2509" s="193"/>
      <c r="Z2509" s="193"/>
      <c r="AA2509" s="193"/>
      <c r="AB2509" s="193"/>
      <c r="AC2509" s="193"/>
      <c r="AD2509" s="193"/>
      <c r="AE2509" s="193"/>
      <c r="AF2509" s="193"/>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3"/>
      <c r="C2598" s="193"/>
      <c r="D2598" s="193"/>
      <c r="E2598" s="193"/>
      <c r="F2598" s="193"/>
      <c r="G2598" s="193"/>
      <c r="H2598" s="193"/>
      <c r="I2598" s="193"/>
      <c r="J2598" s="193"/>
      <c r="K2598" s="193"/>
      <c r="L2598" s="193"/>
      <c r="M2598" s="193"/>
      <c r="N2598" s="193"/>
      <c r="O2598" s="193"/>
      <c r="P2598" s="193"/>
      <c r="Q2598" s="193"/>
      <c r="R2598" s="193"/>
      <c r="S2598" s="193"/>
      <c r="T2598" s="193"/>
      <c r="U2598" s="193"/>
      <c r="V2598" s="193"/>
      <c r="W2598" s="193"/>
      <c r="X2598" s="193"/>
      <c r="Y2598" s="193"/>
      <c r="Z2598" s="193"/>
      <c r="AA2598" s="193"/>
      <c r="AB2598" s="193"/>
      <c r="AC2598" s="193"/>
      <c r="AD2598" s="193"/>
      <c r="AE2598" s="193"/>
      <c r="AF2598" s="193"/>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3"/>
      <c r="C2719" s="193"/>
      <c r="D2719" s="193"/>
      <c r="E2719" s="193"/>
      <c r="F2719" s="193"/>
      <c r="G2719" s="193"/>
      <c r="H2719" s="193"/>
      <c r="I2719" s="193"/>
      <c r="J2719" s="193"/>
      <c r="K2719" s="193"/>
      <c r="L2719" s="193"/>
      <c r="M2719" s="193"/>
      <c r="N2719" s="193"/>
      <c r="O2719" s="193"/>
      <c r="P2719" s="193"/>
      <c r="Q2719" s="193"/>
      <c r="R2719" s="193"/>
      <c r="S2719" s="193"/>
      <c r="T2719" s="193"/>
      <c r="U2719" s="193"/>
      <c r="V2719" s="193"/>
      <c r="W2719" s="193"/>
      <c r="X2719" s="193"/>
      <c r="Y2719" s="193"/>
      <c r="Z2719" s="193"/>
      <c r="AA2719" s="193"/>
      <c r="AB2719" s="193"/>
      <c r="AC2719" s="193"/>
      <c r="AD2719" s="193"/>
      <c r="AE2719" s="193"/>
      <c r="AF2719" s="193"/>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3"/>
      <c r="C2837" s="193"/>
      <c r="D2837" s="193"/>
      <c r="E2837" s="193"/>
      <c r="F2837" s="193"/>
      <c r="G2837" s="193"/>
      <c r="H2837" s="193"/>
      <c r="I2837" s="193"/>
      <c r="J2837" s="193"/>
      <c r="K2837" s="193"/>
      <c r="L2837" s="193"/>
      <c r="M2837" s="193"/>
      <c r="N2837" s="193"/>
      <c r="O2837" s="193"/>
      <c r="P2837" s="193"/>
      <c r="Q2837" s="193"/>
      <c r="R2837" s="193"/>
      <c r="S2837" s="193"/>
      <c r="T2837" s="193"/>
      <c r="U2837" s="193"/>
      <c r="V2837" s="193"/>
      <c r="W2837" s="193"/>
      <c r="X2837" s="193"/>
      <c r="Y2837" s="193"/>
      <c r="Z2837" s="193"/>
      <c r="AA2837" s="193"/>
      <c r="AB2837" s="193"/>
      <c r="AC2837" s="193"/>
      <c r="AD2837" s="193"/>
      <c r="AE2837" s="193"/>
      <c r="AF2837" s="193"/>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9" t="s">
        <v>182</v>
      </c>
      <c r="C112" s="200">
        <v>12.999203</v>
      </c>
      <c r="D112" s="200">
        <v>13.756338</v>
      </c>
      <c r="E112" s="200">
        <v>14.272468</v>
      </c>
      <c r="F112" s="200">
        <v>13.87274</v>
      </c>
      <c r="G112" s="200">
        <v>13.379066999999999</v>
      </c>
      <c r="H112" s="200">
        <v>13.404615</v>
      </c>
      <c r="I112" s="200">
        <v>13.498896999999999</v>
      </c>
      <c r="J112" s="200">
        <v>13.628196000000001</v>
      </c>
      <c r="K112" s="200">
        <v>13.736962</v>
      </c>
      <c r="L112" s="200">
        <v>13.932218000000001</v>
      </c>
      <c r="M112" s="200">
        <v>14.950908999999999</v>
      </c>
      <c r="N112" s="200">
        <v>15.044097000000001</v>
      </c>
      <c r="O112" s="200">
        <v>15.321702</v>
      </c>
      <c r="P112" s="200">
        <v>15.516894000000001</v>
      </c>
      <c r="Q112" s="200">
        <v>15.691060999999999</v>
      </c>
      <c r="R112" s="200">
        <v>15.773815000000001</v>
      </c>
      <c r="S112" s="200">
        <v>15.950137</v>
      </c>
      <c r="T112" s="200">
        <v>16.117809000000001</v>
      </c>
      <c r="U112" s="200">
        <v>16.291615</v>
      </c>
      <c r="V112" s="200">
        <v>16.466549000000001</v>
      </c>
      <c r="W112" s="200">
        <v>16.700437999999998</v>
      </c>
      <c r="X112" s="200">
        <v>16.943705000000001</v>
      </c>
      <c r="Y112" s="200">
        <v>17.277073000000001</v>
      </c>
      <c r="Z112" s="200">
        <v>17.574244</v>
      </c>
      <c r="AA112" s="200">
        <v>17.982026999999999</v>
      </c>
      <c r="AB112" s="200">
        <v>18.336407000000001</v>
      </c>
      <c r="AC112" s="200">
        <v>18.741672999999999</v>
      </c>
      <c r="AD112" s="200">
        <v>19.208071</v>
      </c>
      <c r="AE112" s="200">
        <v>19.600466000000001</v>
      </c>
      <c r="AF112" s="200">
        <v>20.057380999999999</v>
      </c>
      <c r="AG112" s="200">
        <v>20.632099</v>
      </c>
      <c r="AH112" s="201">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2" t="s">
        <v>306</v>
      </c>
      <c r="C146" s="203"/>
      <c r="D146" s="203"/>
      <c r="E146" s="203"/>
      <c r="F146" s="203"/>
      <c r="G146" s="203"/>
      <c r="H146" s="203"/>
      <c r="I146" s="203"/>
      <c r="J146" s="203"/>
      <c r="K146" s="203"/>
      <c r="L146" s="203"/>
      <c r="M146" s="203"/>
      <c r="N146" s="203"/>
      <c r="O146" s="203"/>
      <c r="P146" s="203"/>
      <c r="Q146" s="203"/>
      <c r="R146" s="203"/>
      <c r="S146" s="203"/>
      <c r="T146" s="203"/>
      <c r="U146" s="203"/>
      <c r="V146" s="203"/>
      <c r="W146" s="203"/>
      <c r="X146" s="203"/>
      <c r="Y146" s="203"/>
      <c r="Z146" s="203"/>
      <c r="AA146" s="203"/>
      <c r="AB146" s="203"/>
      <c r="AC146" s="203"/>
      <c r="AD146" s="203"/>
      <c r="AE146" s="203"/>
      <c r="AF146" s="203"/>
      <c r="AG146" s="203"/>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5"/>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row>
    <row r="511" spans="2:34" ht="15" customHeight="1">
      <c r="B511" s="195"/>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row>
    <row r="712" spans="2:34" ht="15" customHeight="1">
      <c r="B712" s="195"/>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row>
    <row r="887" spans="2:34" ht="15" customHeight="1">
      <c r="B887" s="195"/>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row>
    <row r="1100" spans="2:34" ht="15" customHeight="1">
      <c r="B1100" s="195"/>
      <c r="C1100" s="195"/>
      <c r="D1100" s="195"/>
      <c r="E1100" s="195"/>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c r="AB1100" s="195"/>
      <c r="AC1100" s="195"/>
      <c r="AD1100" s="195"/>
      <c r="AE1100" s="195"/>
      <c r="AF1100" s="195"/>
      <c r="AG1100" s="195"/>
      <c r="AH1100" s="195"/>
    </row>
    <row r="1227" spans="2:34" ht="15" customHeight="1">
      <c r="B1227" s="195"/>
      <c r="C1227" s="195"/>
      <c r="D1227" s="195"/>
      <c r="E1227" s="195"/>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c r="AB1227" s="195"/>
      <c r="AC1227" s="195"/>
      <c r="AD1227" s="195"/>
      <c r="AE1227" s="195"/>
      <c r="AF1227" s="195"/>
      <c r="AG1227" s="195"/>
      <c r="AH1227" s="195"/>
    </row>
    <row r="1390" spans="2:34" ht="15" customHeight="1">
      <c r="B1390" s="195"/>
      <c r="C1390" s="195"/>
      <c r="D1390" s="195"/>
      <c r="E1390" s="195"/>
      <c r="F1390" s="195"/>
      <c r="G1390" s="195"/>
      <c r="H1390" s="195"/>
      <c r="I1390" s="195"/>
      <c r="J1390" s="195"/>
      <c r="K1390" s="195"/>
      <c r="L1390" s="195"/>
      <c r="M1390" s="195"/>
      <c r="N1390" s="195"/>
      <c r="O1390" s="195"/>
      <c r="P1390" s="195"/>
      <c r="Q1390" s="195"/>
      <c r="R1390" s="195"/>
      <c r="S1390" s="195"/>
      <c r="T1390" s="195"/>
      <c r="U1390" s="195"/>
      <c r="V1390" s="195"/>
      <c r="W1390" s="195"/>
      <c r="X1390" s="195"/>
      <c r="Y1390" s="195"/>
      <c r="Z1390" s="195"/>
      <c r="AA1390" s="195"/>
      <c r="AB1390" s="195"/>
      <c r="AC1390" s="195"/>
      <c r="AD1390" s="195"/>
      <c r="AE1390" s="195"/>
      <c r="AF1390" s="195"/>
      <c r="AG1390" s="195"/>
      <c r="AH1390" s="195"/>
    </row>
    <row r="1502" spans="2:34" ht="15" customHeight="1">
      <c r="B1502" s="195"/>
      <c r="C1502" s="195"/>
      <c r="D1502" s="195"/>
      <c r="E1502" s="195"/>
      <c r="F1502" s="195"/>
      <c r="G1502" s="195"/>
      <c r="H1502" s="195"/>
      <c r="I1502" s="195"/>
      <c r="J1502" s="195"/>
      <c r="K1502" s="195"/>
      <c r="L1502" s="195"/>
      <c r="M1502" s="195"/>
      <c r="N1502" s="195"/>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604" spans="2:34" ht="15" customHeight="1">
      <c r="B1604" s="195"/>
      <c r="C1604" s="195"/>
      <c r="D1604" s="195"/>
      <c r="E1604" s="195"/>
      <c r="F1604" s="195"/>
      <c r="G1604" s="195"/>
      <c r="H1604" s="195"/>
      <c r="I1604" s="195"/>
      <c r="J1604" s="195"/>
      <c r="K1604" s="195"/>
      <c r="L1604" s="195"/>
      <c r="M1604" s="195"/>
      <c r="N1604" s="195"/>
      <c r="O1604" s="195"/>
      <c r="P1604" s="195"/>
      <c r="Q1604" s="195"/>
      <c r="R1604" s="195"/>
      <c r="S1604" s="195"/>
      <c r="T1604" s="195"/>
      <c r="U1604" s="195"/>
      <c r="V1604" s="195"/>
      <c r="W1604" s="195"/>
      <c r="X1604" s="195"/>
      <c r="Y1604" s="195"/>
      <c r="Z1604" s="195"/>
      <c r="AA1604" s="195"/>
      <c r="AB1604" s="195"/>
      <c r="AC1604" s="195"/>
      <c r="AD1604" s="195"/>
      <c r="AE1604" s="195"/>
      <c r="AF1604" s="195"/>
      <c r="AG1604" s="195"/>
      <c r="AH1604" s="195"/>
    </row>
    <row r="1698" spans="2:34" ht="15" customHeight="1">
      <c r="B1698" s="195"/>
      <c r="C1698" s="195"/>
      <c r="D1698" s="195"/>
      <c r="E1698" s="195"/>
      <c r="F1698" s="195"/>
      <c r="G1698" s="195"/>
      <c r="H1698" s="195"/>
      <c r="I1698" s="195"/>
      <c r="J1698" s="195"/>
      <c r="K1698" s="195"/>
      <c r="L1698" s="195"/>
      <c r="M1698" s="195"/>
      <c r="N1698" s="195"/>
      <c r="O1698" s="195"/>
      <c r="P1698" s="195"/>
      <c r="Q1698" s="195"/>
      <c r="R1698" s="195"/>
      <c r="S1698" s="195"/>
      <c r="T1698" s="195"/>
      <c r="U1698" s="195"/>
      <c r="V1698" s="195"/>
      <c r="W1698" s="195"/>
      <c r="X1698" s="195"/>
      <c r="Y1698" s="195"/>
      <c r="Z1698" s="195"/>
      <c r="AA1698" s="195"/>
      <c r="AB1698" s="195"/>
      <c r="AC1698" s="195"/>
      <c r="AD1698" s="195"/>
      <c r="AE1698" s="195"/>
      <c r="AF1698" s="195"/>
      <c r="AG1698" s="195"/>
      <c r="AH1698" s="195"/>
    </row>
    <row r="1945" spans="2:34" ht="15" customHeight="1">
      <c r="B1945" s="195"/>
      <c r="C1945" s="195"/>
      <c r="D1945" s="195"/>
      <c r="E1945" s="195"/>
      <c r="F1945" s="195"/>
      <c r="G1945" s="195"/>
      <c r="H1945" s="195"/>
      <c r="I1945" s="195"/>
      <c r="J1945" s="195"/>
      <c r="K1945" s="195"/>
      <c r="L1945" s="195"/>
      <c r="M1945" s="195"/>
      <c r="N1945" s="195"/>
      <c r="O1945" s="195"/>
      <c r="P1945" s="195"/>
      <c r="Q1945" s="195"/>
      <c r="R1945" s="195"/>
      <c r="S1945" s="195"/>
      <c r="T1945" s="195"/>
      <c r="U1945" s="195"/>
      <c r="V1945" s="195"/>
      <c r="W1945" s="195"/>
      <c r="X1945" s="195"/>
      <c r="Y1945" s="195"/>
      <c r="Z1945" s="195"/>
      <c r="AA1945" s="195"/>
      <c r="AB1945" s="195"/>
      <c r="AC1945" s="195"/>
      <c r="AD1945" s="195"/>
      <c r="AE1945" s="195"/>
      <c r="AF1945" s="195"/>
      <c r="AG1945" s="195"/>
      <c r="AH1945" s="195"/>
    </row>
    <row r="2031" spans="2:34" ht="15" customHeight="1">
      <c r="B2031" s="195"/>
      <c r="C2031" s="195"/>
      <c r="D2031" s="195"/>
      <c r="E2031" s="195"/>
      <c r="F2031" s="195"/>
      <c r="G2031" s="195"/>
      <c r="H2031" s="195"/>
      <c r="I2031" s="195"/>
      <c r="J2031" s="195"/>
      <c r="K2031" s="195"/>
      <c r="L2031" s="195"/>
      <c r="M2031" s="195"/>
      <c r="N2031" s="195"/>
      <c r="O2031" s="195"/>
      <c r="P2031" s="195"/>
      <c r="Q2031" s="195"/>
      <c r="R2031" s="195"/>
      <c r="S2031" s="195"/>
      <c r="T2031" s="195"/>
      <c r="U2031" s="195"/>
      <c r="V2031" s="195"/>
      <c r="W2031" s="195"/>
      <c r="X2031" s="195"/>
      <c r="Y2031" s="195"/>
      <c r="Z2031" s="195"/>
      <c r="AA2031" s="195"/>
      <c r="AB2031" s="195"/>
      <c r="AC2031" s="195"/>
      <c r="AD2031" s="195"/>
      <c r="AE2031" s="195"/>
      <c r="AF2031" s="195"/>
      <c r="AG2031" s="195"/>
      <c r="AH2031" s="195"/>
    </row>
    <row r="2153" spans="2:34" ht="15" customHeight="1">
      <c r="B2153" s="195"/>
      <c r="C2153" s="195"/>
      <c r="D2153" s="195"/>
      <c r="E2153" s="195"/>
      <c r="F2153" s="195"/>
      <c r="G2153" s="195"/>
      <c r="H2153" s="195"/>
      <c r="I2153" s="195"/>
      <c r="J2153" s="195"/>
      <c r="K2153" s="195"/>
      <c r="L2153" s="195"/>
      <c r="M2153" s="195"/>
      <c r="N2153" s="195"/>
      <c r="O2153" s="195"/>
      <c r="P2153" s="195"/>
      <c r="Q2153" s="195"/>
      <c r="R2153" s="195"/>
      <c r="S2153" s="195"/>
      <c r="T2153" s="195"/>
      <c r="U2153" s="195"/>
      <c r="V2153" s="195"/>
      <c r="W2153" s="195"/>
      <c r="X2153" s="195"/>
      <c r="Y2153" s="195"/>
      <c r="Z2153" s="195"/>
      <c r="AA2153" s="195"/>
      <c r="AB2153" s="195"/>
      <c r="AC2153" s="195"/>
      <c r="AD2153" s="195"/>
      <c r="AE2153" s="195"/>
      <c r="AF2153" s="195"/>
      <c r="AG2153" s="195"/>
      <c r="AH2153" s="195"/>
    </row>
    <row r="2317" spans="2:34" ht="15" customHeight="1">
      <c r="B2317" s="195"/>
      <c r="C2317" s="195"/>
      <c r="D2317" s="195"/>
      <c r="E2317" s="195"/>
      <c r="F2317" s="195"/>
      <c r="G2317" s="195"/>
      <c r="H2317" s="195"/>
      <c r="I2317" s="195"/>
      <c r="J2317" s="195"/>
      <c r="K2317" s="195"/>
      <c r="L2317" s="195"/>
      <c r="M2317" s="195"/>
      <c r="N2317" s="195"/>
      <c r="O2317" s="195"/>
      <c r="P2317" s="195"/>
      <c r="Q2317" s="195"/>
      <c r="R2317" s="195"/>
      <c r="S2317" s="195"/>
      <c r="T2317" s="195"/>
      <c r="U2317" s="195"/>
      <c r="V2317" s="195"/>
      <c r="W2317" s="195"/>
      <c r="X2317" s="195"/>
      <c r="Y2317" s="195"/>
      <c r="Z2317" s="195"/>
      <c r="AA2317" s="195"/>
      <c r="AB2317" s="195"/>
      <c r="AC2317" s="195"/>
      <c r="AD2317" s="195"/>
      <c r="AE2317" s="195"/>
      <c r="AF2317" s="195"/>
      <c r="AG2317" s="195"/>
      <c r="AH2317" s="195"/>
    </row>
    <row r="2419" spans="2:34" ht="15" customHeight="1">
      <c r="B2419" s="195"/>
      <c r="C2419" s="195"/>
      <c r="D2419" s="195"/>
      <c r="E2419" s="195"/>
      <c r="F2419" s="195"/>
      <c r="G2419" s="195"/>
      <c r="H2419" s="195"/>
      <c r="I2419" s="195"/>
      <c r="J2419" s="195"/>
      <c r="K2419" s="195"/>
      <c r="L2419" s="195"/>
      <c r="M2419" s="195"/>
      <c r="N2419" s="195"/>
      <c r="O2419" s="195"/>
      <c r="P2419" s="195"/>
      <c r="Q2419" s="195"/>
      <c r="R2419" s="195"/>
      <c r="S2419" s="195"/>
      <c r="T2419" s="195"/>
      <c r="U2419" s="195"/>
      <c r="V2419" s="195"/>
      <c r="W2419" s="195"/>
      <c r="X2419" s="195"/>
      <c r="Y2419" s="195"/>
      <c r="Z2419" s="195"/>
      <c r="AA2419" s="195"/>
      <c r="AB2419" s="195"/>
      <c r="AC2419" s="195"/>
      <c r="AD2419" s="195"/>
      <c r="AE2419" s="195"/>
      <c r="AF2419" s="195"/>
      <c r="AG2419" s="195"/>
      <c r="AH2419" s="195"/>
    </row>
    <row r="2509" spans="2:34" ht="15" customHeight="1">
      <c r="B2509" s="195"/>
      <c r="C2509" s="195"/>
      <c r="D2509" s="195"/>
      <c r="E2509" s="195"/>
      <c r="F2509" s="195"/>
      <c r="G2509" s="195"/>
      <c r="H2509" s="195"/>
      <c r="I2509" s="195"/>
      <c r="J2509" s="195"/>
      <c r="K2509" s="195"/>
      <c r="L2509" s="195"/>
      <c r="M2509" s="195"/>
      <c r="N2509" s="195"/>
      <c r="O2509" s="195"/>
      <c r="P2509" s="195"/>
      <c r="Q2509" s="195"/>
      <c r="R2509" s="195"/>
      <c r="S2509" s="195"/>
      <c r="T2509" s="195"/>
      <c r="U2509" s="195"/>
      <c r="V2509" s="195"/>
      <c r="W2509" s="195"/>
      <c r="X2509" s="195"/>
      <c r="Y2509" s="195"/>
      <c r="Z2509" s="195"/>
      <c r="AA2509" s="195"/>
      <c r="AB2509" s="195"/>
      <c r="AC2509" s="195"/>
      <c r="AD2509" s="195"/>
      <c r="AE2509" s="195"/>
      <c r="AF2509" s="195"/>
      <c r="AG2509" s="195"/>
      <c r="AH2509" s="195"/>
    </row>
    <row r="2598" spans="2:34" ht="15" customHeight="1">
      <c r="B2598" s="195"/>
      <c r="C2598" s="195"/>
      <c r="D2598" s="195"/>
      <c r="E2598" s="195"/>
      <c r="F2598" s="195"/>
      <c r="G2598" s="195"/>
      <c r="H2598" s="195"/>
      <c r="I2598" s="195"/>
      <c r="J2598" s="195"/>
      <c r="K2598" s="195"/>
      <c r="L2598" s="195"/>
      <c r="M2598" s="195"/>
      <c r="N2598" s="195"/>
      <c r="O2598" s="195"/>
      <c r="P2598" s="195"/>
      <c r="Q2598" s="195"/>
      <c r="R2598" s="195"/>
      <c r="S2598" s="195"/>
      <c r="T2598" s="195"/>
      <c r="U2598" s="195"/>
      <c r="V2598" s="195"/>
      <c r="W2598" s="195"/>
      <c r="X2598" s="195"/>
      <c r="Y2598" s="195"/>
      <c r="Z2598" s="195"/>
      <c r="AA2598" s="195"/>
      <c r="AB2598" s="195"/>
      <c r="AC2598" s="195"/>
      <c r="AD2598" s="195"/>
      <c r="AE2598" s="195"/>
      <c r="AF2598" s="195"/>
      <c r="AG2598" s="195"/>
      <c r="AH2598" s="195"/>
    </row>
    <row r="2719" spans="2:34" ht="15" customHeight="1">
      <c r="B2719" s="195"/>
      <c r="C2719" s="195"/>
      <c r="D2719" s="195"/>
      <c r="E2719" s="195"/>
      <c r="F2719" s="195"/>
      <c r="G2719" s="195"/>
      <c r="H2719" s="195"/>
      <c r="I2719" s="195"/>
      <c r="J2719" s="195"/>
      <c r="K2719" s="195"/>
      <c r="L2719" s="195"/>
      <c r="M2719" s="195"/>
      <c r="N2719" s="195"/>
      <c r="O2719" s="195"/>
      <c r="P2719" s="195"/>
      <c r="Q2719" s="195"/>
      <c r="R2719" s="195"/>
      <c r="S2719" s="195"/>
      <c r="T2719" s="195"/>
      <c r="U2719" s="195"/>
      <c r="V2719" s="195"/>
      <c r="W2719" s="195"/>
      <c r="X2719" s="195"/>
      <c r="Y2719" s="195"/>
      <c r="Z2719" s="195"/>
      <c r="AA2719" s="195"/>
      <c r="AB2719" s="195"/>
      <c r="AC2719" s="195"/>
      <c r="AD2719" s="195"/>
      <c r="AE2719" s="195"/>
      <c r="AF2719" s="195"/>
      <c r="AG2719" s="195"/>
      <c r="AH2719" s="195"/>
    </row>
    <row r="2837" spans="2:34" ht="15" customHeight="1">
      <c r="B2837" s="195"/>
      <c r="C2837" s="195"/>
      <c r="D2837" s="195"/>
      <c r="E2837" s="195"/>
      <c r="F2837" s="195"/>
      <c r="G2837" s="195"/>
      <c r="H2837" s="195"/>
      <c r="I2837" s="195"/>
      <c r="J2837" s="195"/>
      <c r="K2837" s="195"/>
      <c r="L2837" s="195"/>
      <c r="M2837" s="195"/>
      <c r="N2837" s="195"/>
      <c r="O2837" s="195"/>
      <c r="P2837" s="195"/>
      <c r="Q2837" s="195"/>
      <c r="R2837" s="195"/>
      <c r="S2837" s="195"/>
      <c r="T2837" s="195"/>
      <c r="U2837" s="195"/>
      <c r="V2837" s="195"/>
      <c r="W2837" s="195"/>
      <c r="X2837" s="195"/>
      <c r="Y2837" s="195"/>
      <c r="Z2837" s="195"/>
      <c r="AA2837" s="195"/>
      <c r="AB2837" s="195"/>
      <c r="AC2837" s="195"/>
      <c r="AD2837" s="195"/>
      <c r="AE2837" s="195"/>
      <c r="AF2837" s="195"/>
      <c r="AG2837" s="195"/>
      <c r="AH2837" s="195"/>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4" t="s">
        <v>609</v>
      </c>
      <c r="B3" s="205"/>
      <c r="C3" s="205"/>
      <c r="D3" s="205"/>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NJ</v>
      </c>
      <c r="C6" s="91">
        <f t="shared" ref="C6:AE6" si="1">SUMIFS(C$20:C$119,$B$20:$B$119,$B$6,$A$20:$A$119,$A$6)</f>
        <v>30448612</v>
      </c>
      <c r="D6" s="91">
        <f t="shared" si="1"/>
        <v>28921046</v>
      </c>
      <c r="E6" s="91">
        <f t="shared" si="1"/>
        <v>27369337</v>
      </c>
      <c r="F6" s="91">
        <f t="shared" si="1"/>
        <v>25588733</v>
      </c>
      <c r="G6" s="91">
        <f t="shared" si="1"/>
        <v>25877650</v>
      </c>
      <c r="H6" s="91">
        <f t="shared" si="1"/>
        <v>30042484</v>
      </c>
      <c r="I6" s="91">
        <f t="shared" si="1"/>
        <v>37420112</v>
      </c>
      <c r="J6" s="91">
        <f t="shared" si="1"/>
        <v>32122885</v>
      </c>
      <c r="K6" s="91">
        <f t="shared" si="1"/>
        <v>22277464</v>
      </c>
      <c r="L6" s="91">
        <f t="shared" si="1"/>
        <v>22693636</v>
      </c>
      <c r="M6" s="91">
        <f t="shared" si="1"/>
        <v>20368881</v>
      </c>
      <c r="N6" s="91">
        <f t="shared" si="1"/>
        <v>21566433</v>
      </c>
      <c r="O6" s="91">
        <f t="shared" si="1"/>
        <v>22363302</v>
      </c>
      <c r="P6" s="91">
        <f t="shared" si="1"/>
        <v>27646504</v>
      </c>
      <c r="Q6" s="91">
        <f t="shared" si="1"/>
        <v>31231110</v>
      </c>
      <c r="R6" s="91">
        <f t="shared" si="1"/>
        <v>30730133</v>
      </c>
      <c r="S6" s="91">
        <f t="shared" si="1"/>
        <v>27960020</v>
      </c>
      <c r="T6" s="91">
        <f t="shared" si="1"/>
        <v>26695717</v>
      </c>
      <c r="U6" s="91">
        <f t="shared" si="1"/>
        <v>24337437</v>
      </c>
      <c r="V6" s="91">
        <f t="shared" si="1"/>
        <v>20741307</v>
      </c>
      <c r="W6" s="91">
        <f t="shared" si="1"/>
        <v>19912379</v>
      </c>
      <c r="X6" s="91">
        <f t="shared" si="1"/>
        <v>18295403</v>
      </c>
      <c r="Y6" s="91">
        <f t="shared" si="1"/>
        <v>16319588</v>
      </c>
      <c r="Z6" s="91">
        <f t="shared" si="1"/>
        <v>16051643</v>
      </c>
      <c r="AA6" s="91">
        <f t="shared" si="1"/>
        <v>11325166</v>
      </c>
      <c r="AB6" s="91">
        <f t="shared" si="1"/>
        <v>7090608</v>
      </c>
      <c r="AC6" s="91">
        <f t="shared" si="1"/>
        <v>3853742</v>
      </c>
      <c r="AD6" s="91">
        <f t="shared" si="1"/>
        <v>3820942</v>
      </c>
      <c r="AE6" s="91">
        <f t="shared" si="1"/>
        <v>6803236</v>
      </c>
      <c r="AF6" s="119">
        <f t="shared" ref="AF6:BK7" si="2">AE6</f>
        <v>6803236</v>
      </c>
      <c r="AG6" s="119">
        <f t="shared" si="2"/>
        <v>6803236</v>
      </c>
      <c r="AH6" s="119">
        <f t="shared" si="2"/>
        <v>6803236</v>
      </c>
      <c r="AI6" s="119">
        <f t="shared" si="2"/>
        <v>6803236</v>
      </c>
      <c r="AJ6" s="119">
        <f t="shared" si="2"/>
        <v>6803236</v>
      </c>
      <c r="AK6" s="119">
        <f t="shared" si="2"/>
        <v>6803236</v>
      </c>
      <c r="AL6" s="119">
        <f t="shared" si="2"/>
        <v>6803236</v>
      </c>
      <c r="AM6" s="119">
        <f t="shared" si="2"/>
        <v>6803236</v>
      </c>
      <c r="AN6" s="119">
        <f t="shared" si="2"/>
        <v>6803236</v>
      </c>
      <c r="AO6" s="119">
        <f t="shared" si="2"/>
        <v>6803236</v>
      </c>
      <c r="AP6" s="119">
        <f t="shared" si="2"/>
        <v>6803236</v>
      </c>
      <c r="AQ6" s="119">
        <f t="shared" si="2"/>
        <v>6803236</v>
      </c>
      <c r="AR6" s="119">
        <f t="shared" si="2"/>
        <v>6803236</v>
      </c>
      <c r="AS6" s="119">
        <f t="shared" si="2"/>
        <v>6803236</v>
      </c>
      <c r="AT6" s="119">
        <f t="shared" si="2"/>
        <v>6803236</v>
      </c>
      <c r="AU6" s="119">
        <f t="shared" si="2"/>
        <v>6803236</v>
      </c>
      <c r="AV6" s="119">
        <f t="shared" si="2"/>
        <v>6803236</v>
      </c>
      <c r="AW6" s="119">
        <f t="shared" si="2"/>
        <v>6803236</v>
      </c>
      <c r="AX6" s="119">
        <f t="shared" si="2"/>
        <v>6803236</v>
      </c>
      <c r="AY6" s="119">
        <f t="shared" si="2"/>
        <v>6803236</v>
      </c>
      <c r="AZ6" s="119">
        <f t="shared" si="2"/>
        <v>6803236</v>
      </c>
      <c r="BA6" s="119">
        <f t="shared" si="2"/>
        <v>6803236</v>
      </c>
      <c r="BB6" s="119">
        <f t="shared" si="2"/>
        <v>6803236</v>
      </c>
      <c r="BC6" s="119">
        <f t="shared" si="2"/>
        <v>6803236</v>
      </c>
      <c r="BD6" s="119">
        <f t="shared" si="2"/>
        <v>6803236</v>
      </c>
      <c r="BE6" s="119">
        <f t="shared" si="2"/>
        <v>6803236</v>
      </c>
      <c r="BF6" s="119">
        <f t="shared" si="2"/>
        <v>6803236</v>
      </c>
      <c r="BG6" s="119">
        <f t="shared" si="2"/>
        <v>6803236</v>
      </c>
      <c r="BH6" s="119">
        <f t="shared" si="2"/>
        <v>6803236</v>
      </c>
      <c r="BI6" s="119">
        <f t="shared" si="2"/>
        <v>6803236</v>
      </c>
      <c r="BJ6" s="119">
        <f t="shared" si="2"/>
        <v>6803236</v>
      </c>
      <c r="BK6" s="119">
        <f t="shared" si="2"/>
        <v>6803236</v>
      </c>
    </row>
    <row r="7" spans="1:63">
      <c r="A7" s="91" t="s">
        <v>849</v>
      </c>
      <c r="B7" s="91" t="str">
        <f>About!B2</f>
        <v>NJ</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NJ</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134281</v>
      </c>
      <c r="X10" s="91">
        <f t="shared" si="5"/>
        <v>246570</v>
      </c>
      <c r="Y10" s="91">
        <f t="shared" si="5"/>
        <v>0</v>
      </c>
      <c r="Z10" s="91">
        <f t="shared" si="5"/>
        <v>361305</v>
      </c>
      <c r="AA10" s="91">
        <f t="shared" si="5"/>
        <v>234419</v>
      </c>
      <c r="AB10" s="91">
        <f t="shared" si="5"/>
        <v>234185</v>
      </c>
      <c r="AC10" s="91">
        <f t="shared" si="5"/>
        <v>142825</v>
      </c>
      <c r="AD10" s="91">
        <f t="shared" si="5"/>
        <v>782</v>
      </c>
      <c r="AE10" s="91">
        <f t="shared" si="5"/>
        <v>22881</v>
      </c>
      <c r="AF10" s="119">
        <f t="shared" ref="AF10:BK11" si="6">AE10</f>
        <v>22881</v>
      </c>
      <c r="AG10" s="119">
        <f t="shared" si="6"/>
        <v>22881</v>
      </c>
      <c r="AH10" s="119">
        <f t="shared" si="6"/>
        <v>22881</v>
      </c>
      <c r="AI10" s="119">
        <f t="shared" si="6"/>
        <v>22881</v>
      </c>
      <c r="AJ10" s="119">
        <f t="shared" si="6"/>
        <v>22881</v>
      </c>
      <c r="AK10" s="119">
        <f t="shared" si="6"/>
        <v>22881</v>
      </c>
      <c r="AL10" s="119">
        <f t="shared" si="6"/>
        <v>22881</v>
      </c>
      <c r="AM10" s="119">
        <f t="shared" si="6"/>
        <v>22881</v>
      </c>
      <c r="AN10" s="119">
        <f t="shared" si="6"/>
        <v>22881</v>
      </c>
      <c r="AO10" s="119">
        <f t="shared" si="6"/>
        <v>22881</v>
      </c>
      <c r="AP10" s="119">
        <f t="shared" si="6"/>
        <v>22881</v>
      </c>
      <c r="AQ10" s="119">
        <f t="shared" si="6"/>
        <v>22881</v>
      </c>
      <c r="AR10" s="119">
        <f t="shared" si="6"/>
        <v>22881</v>
      </c>
      <c r="AS10" s="119">
        <f t="shared" si="6"/>
        <v>22881</v>
      </c>
      <c r="AT10" s="119">
        <f t="shared" si="6"/>
        <v>22881</v>
      </c>
      <c r="AU10" s="119">
        <f t="shared" si="6"/>
        <v>22881</v>
      </c>
      <c r="AV10" s="119">
        <f t="shared" si="6"/>
        <v>22881</v>
      </c>
      <c r="AW10" s="119">
        <f t="shared" si="6"/>
        <v>22881</v>
      </c>
      <c r="AX10" s="119">
        <f t="shared" si="6"/>
        <v>22881</v>
      </c>
      <c r="AY10" s="119">
        <f t="shared" si="6"/>
        <v>22881</v>
      </c>
      <c r="AZ10" s="119">
        <f t="shared" si="6"/>
        <v>22881</v>
      </c>
      <c r="BA10" s="119">
        <f t="shared" si="6"/>
        <v>22881</v>
      </c>
      <c r="BB10" s="119">
        <f t="shared" si="6"/>
        <v>22881</v>
      </c>
      <c r="BC10" s="119">
        <f t="shared" si="6"/>
        <v>22881</v>
      </c>
      <c r="BD10" s="119">
        <f t="shared" si="6"/>
        <v>22881</v>
      </c>
      <c r="BE10" s="119">
        <f t="shared" si="6"/>
        <v>22881</v>
      </c>
      <c r="BF10" s="119">
        <f t="shared" si="6"/>
        <v>22881</v>
      </c>
      <c r="BG10" s="119">
        <f t="shared" si="6"/>
        <v>22881</v>
      </c>
      <c r="BH10" s="119">
        <f t="shared" si="6"/>
        <v>22881</v>
      </c>
      <c r="BI10" s="119">
        <f t="shared" si="6"/>
        <v>22881</v>
      </c>
      <c r="BJ10" s="119">
        <f t="shared" si="6"/>
        <v>22881</v>
      </c>
      <c r="BK10" s="119">
        <f t="shared" si="6"/>
        <v>22881</v>
      </c>
    </row>
    <row r="11" spans="1:63">
      <c r="A11" s="91" t="s">
        <v>849</v>
      </c>
      <c r="B11" s="91" t="str">
        <f>About!B2</f>
        <v>NJ</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400</v>
      </c>
      <c r="R11" s="91">
        <f t="shared" si="7"/>
        <v>0</v>
      </c>
      <c r="S11" s="91">
        <f t="shared" si="7"/>
        <v>0</v>
      </c>
      <c r="T11" s="91">
        <f t="shared" si="7"/>
        <v>0</v>
      </c>
      <c r="U11" s="91">
        <f t="shared" si="7"/>
        <v>0</v>
      </c>
      <c r="V11" s="91">
        <f t="shared" si="7"/>
        <v>0</v>
      </c>
      <c r="W11" s="91">
        <f t="shared" si="7"/>
        <v>0</v>
      </c>
      <c r="X11" s="91">
        <f t="shared" si="7"/>
        <v>0</v>
      </c>
      <c r="Y11" s="91">
        <f t="shared" si="7"/>
        <v>0</v>
      </c>
      <c r="Z11" s="91">
        <f t="shared" si="7"/>
        <v>871</v>
      </c>
      <c r="AA11" s="91">
        <f t="shared" si="7"/>
        <v>1253</v>
      </c>
      <c r="AB11" s="91">
        <f t="shared" si="7"/>
        <v>2536</v>
      </c>
      <c r="AC11" s="91">
        <f t="shared" si="7"/>
        <v>463</v>
      </c>
      <c r="AD11" s="91">
        <f t="shared" si="7"/>
        <v>22</v>
      </c>
      <c r="AE11" s="91">
        <f t="shared" si="7"/>
        <v>555</v>
      </c>
      <c r="AF11" s="119">
        <f>AVERAGE(W11:AE11)</f>
        <v>633.33333333333337</v>
      </c>
      <c r="AG11" s="119">
        <f t="shared" si="6"/>
        <v>633.33333333333337</v>
      </c>
      <c r="AH11" s="119">
        <f t="shared" si="6"/>
        <v>633.33333333333337</v>
      </c>
      <c r="AI11" s="119">
        <f t="shared" si="6"/>
        <v>633.33333333333337</v>
      </c>
      <c r="AJ11" s="119">
        <f t="shared" si="6"/>
        <v>633.33333333333337</v>
      </c>
      <c r="AK11" s="119">
        <f t="shared" si="6"/>
        <v>633.33333333333337</v>
      </c>
      <c r="AL11" s="119">
        <f t="shared" si="6"/>
        <v>633.33333333333337</v>
      </c>
      <c r="AM11" s="119">
        <f t="shared" si="6"/>
        <v>633.33333333333337</v>
      </c>
      <c r="AN11" s="119">
        <f t="shared" si="6"/>
        <v>633.33333333333337</v>
      </c>
      <c r="AO11" s="119">
        <f t="shared" si="6"/>
        <v>633.33333333333337</v>
      </c>
      <c r="AP11" s="119">
        <f t="shared" si="6"/>
        <v>633.33333333333337</v>
      </c>
      <c r="AQ11" s="119">
        <f t="shared" si="6"/>
        <v>633.33333333333337</v>
      </c>
      <c r="AR11" s="119">
        <f t="shared" si="6"/>
        <v>633.33333333333337</v>
      </c>
      <c r="AS11" s="119">
        <f t="shared" si="6"/>
        <v>633.33333333333337</v>
      </c>
      <c r="AT11" s="119">
        <f t="shared" si="6"/>
        <v>633.33333333333337</v>
      </c>
      <c r="AU11" s="119">
        <f t="shared" si="6"/>
        <v>633.33333333333337</v>
      </c>
      <c r="AV11" s="119">
        <f t="shared" si="6"/>
        <v>633.33333333333337</v>
      </c>
      <c r="AW11" s="119">
        <f t="shared" si="6"/>
        <v>633.33333333333337</v>
      </c>
      <c r="AX11" s="119">
        <f t="shared" si="6"/>
        <v>633.33333333333337</v>
      </c>
      <c r="AY11" s="119">
        <f t="shared" si="6"/>
        <v>633.33333333333337</v>
      </c>
      <c r="AZ11" s="119">
        <f t="shared" si="6"/>
        <v>633.33333333333337</v>
      </c>
      <c r="BA11" s="119">
        <f t="shared" si="6"/>
        <v>633.33333333333337</v>
      </c>
      <c r="BB11" s="119">
        <f t="shared" si="6"/>
        <v>633.33333333333337</v>
      </c>
      <c r="BC11" s="119">
        <f t="shared" si="6"/>
        <v>633.33333333333337</v>
      </c>
      <c r="BD11" s="119">
        <f t="shared" si="6"/>
        <v>633.33333333333337</v>
      </c>
      <c r="BE11" s="119">
        <f t="shared" si="6"/>
        <v>633.33333333333337</v>
      </c>
      <c r="BF11" s="119">
        <f t="shared" si="6"/>
        <v>633.33333333333337</v>
      </c>
      <c r="BG11" s="119">
        <f t="shared" si="6"/>
        <v>633.33333333333337</v>
      </c>
      <c r="BH11" s="119">
        <f t="shared" si="6"/>
        <v>633.33333333333337</v>
      </c>
      <c r="BI11" s="119">
        <f t="shared" si="6"/>
        <v>633.33333333333337</v>
      </c>
      <c r="BJ11" s="119">
        <f t="shared" si="6"/>
        <v>633.33333333333337</v>
      </c>
      <c r="BK11" s="119">
        <f t="shared" si="6"/>
        <v>633.33333333333337</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NJ</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134281</v>
      </c>
      <c r="X14" s="91">
        <f t="shared" si="9"/>
        <v>246570</v>
      </c>
      <c r="Y14" s="91">
        <f t="shared" si="9"/>
        <v>0</v>
      </c>
      <c r="Z14" s="91">
        <f t="shared" si="9"/>
        <v>360434</v>
      </c>
      <c r="AA14" s="91">
        <f t="shared" si="9"/>
        <v>233166</v>
      </c>
      <c r="AB14" s="91">
        <f t="shared" si="9"/>
        <v>231649</v>
      </c>
      <c r="AC14" s="91">
        <f t="shared" si="9"/>
        <v>142362</v>
      </c>
      <c r="AD14" s="91">
        <f t="shared" si="9"/>
        <v>760</v>
      </c>
      <c r="AE14" s="91">
        <f t="shared" si="9"/>
        <v>22326</v>
      </c>
      <c r="AF14" s="91">
        <f t="shared" si="9"/>
        <v>22247.666666666668</v>
      </c>
      <c r="AG14" s="91">
        <f t="shared" si="9"/>
        <v>22247.666666666668</v>
      </c>
      <c r="AH14" s="91">
        <f t="shared" si="9"/>
        <v>22247.666666666668</v>
      </c>
      <c r="AI14" s="91">
        <f t="shared" si="9"/>
        <v>22247.666666666668</v>
      </c>
      <c r="AJ14" s="91">
        <f t="shared" si="9"/>
        <v>22247.666666666668</v>
      </c>
      <c r="AK14" s="91">
        <f t="shared" si="9"/>
        <v>22247.666666666668</v>
      </c>
      <c r="AL14" s="91">
        <f t="shared" si="9"/>
        <v>22247.666666666668</v>
      </c>
      <c r="AM14" s="91">
        <f t="shared" si="9"/>
        <v>22247.666666666668</v>
      </c>
      <c r="AN14" s="91">
        <f t="shared" si="9"/>
        <v>22247.666666666668</v>
      </c>
      <c r="AO14" s="91">
        <f t="shared" si="9"/>
        <v>22247.666666666668</v>
      </c>
      <c r="AP14" s="91">
        <f t="shared" si="9"/>
        <v>22247.666666666668</v>
      </c>
      <c r="AQ14" s="91">
        <f t="shared" si="9"/>
        <v>22247.666666666668</v>
      </c>
      <c r="AR14" s="91">
        <f t="shared" si="9"/>
        <v>22247.666666666668</v>
      </c>
      <c r="AS14" s="91">
        <f t="shared" si="9"/>
        <v>22247.666666666668</v>
      </c>
      <c r="AT14" s="91">
        <f t="shared" si="9"/>
        <v>22247.666666666668</v>
      </c>
      <c r="AU14" s="91">
        <f t="shared" si="9"/>
        <v>22247.666666666668</v>
      </c>
      <c r="AV14" s="91">
        <f t="shared" si="9"/>
        <v>22247.666666666668</v>
      </c>
      <c r="AW14" s="91">
        <f t="shared" si="9"/>
        <v>22247.666666666668</v>
      </c>
      <c r="AX14" s="91">
        <f t="shared" si="9"/>
        <v>22247.666666666668</v>
      </c>
      <c r="AY14" s="91">
        <f t="shared" si="9"/>
        <v>22247.666666666668</v>
      </c>
      <c r="AZ14" s="91">
        <f t="shared" si="9"/>
        <v>22247.666666666668</v>
      </c>
      <c r="BA14" s="91">
        <f t="shared" si="9"/>
        <v>22247.666666666668</v>
      </c>
      <c r="BB14" s="91">
        <f t="shared" si="9"/>
        <v>22247.666666666668</v>
      </c>
      <c r="BC14" s="91">
        <f t="shared" si="9"/>
        <v>22247.666666666668</v>
      </c>
      <c r="BD14" s="91">
        <f t="shared" si="9"/>
        <v>22247.666666666668</v>
      </c>
      <c r="BE14" s="91">
        <f t="shared" si="9"/>
        <v>22247.666666666668</v>
      </c>
      <c r="BF14" s="91">
        <f t="shared" si="9"/>
        <v>22247.666666666668</v>
      </c>
      <c r="BG14" s="91">
        <f t="shared" si="9"/>
        <v>22247.666666666668</v>
      </c>
      <c r="BH14" s="91">
        <f t="shared" si="9"/>
        <v>22247.666666666668</v>
      </c>
      <c r="BI14" s="91">
        <f t="shared" si="9"/>
        <v>22247.666666666668</v>
      </c>
      <c r="BJ14" s="91">
        <f t="shared" si="9"/>
        <v>22247.666666666668</v>
      </c>
      <c r="BK14" s="91">
        <f t="shared" si="9"/>
        <v>22247.666666666668</v>
      </c>
    </row>
    <row r="15" spans="1:63">
      <c r="A15" s="91" t="s">
        <v>849</v>
      </c>
      <c r="B15" s="91" t="str">
        <f>About!B2</f>
        <v>NJ</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400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NJ</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4250.1928120000002</v>
      </c>
      <c r="R11" s="91">
        <f t="shared" si="2"/>
        <v>0.30825915459305769</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1153.4900279999999</v>
      </c>
      <c r="R35" s="91">
        <f t="shared" si="2"/>
        <v>8.3660642373417679E-2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8384.0433269999994</v>
      </c>
      <c r="R41" s="91">
        <f t="shared" si="2"/>
        <v>0.6080802030335245</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13787.726167000001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f t="shared" si="10"/>
        <v>8384.0433269999994</v>
      </c>
      <c r="M295" s="91" t="str">
        <f t="shared" si="11"/>
        <v>PA</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f t="shared" si="10"/>
        <v>4250.1928120000002</v>
      </c>
      <c r="M299" s="91" t="str">
        <f t="shared" si="11"/>
        <v>DE</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f t="shared" si="10"/>
        <v>1153.4900279999999</v>
      </c>
      <c r="M300" s="91" t="str">
        <f t="shared" si="11"/>
        <v>NY</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13787.726167000001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6" t="s">
        <v>678</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207"/>
      <c r="AI146" s="207"/>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0.30825915459305769</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8.3660642373417679E-2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0.6080802030335245</v>
      </c>
      <c r="D41" s="91">
        <f t="shared" si="0"/>
        <v>0.6080802030335245</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0.6080802030335245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abSelected="1" workbookViewId="0">
      <selection activeCell="N7" sqref="N7"/>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440</v>
      </c>
      <c r="G1" s="174" t="s">
        <v>430</v>
      </c>
      <c r="M1" s="163" t="s">
        <v>442</v>
      </c>
    </row>
    <row r="2" spans="1:16">
      <c r="F2" s="174" t="s">
        <v>439</v>
      </c>
      <c r="G2" s="174" t="s">
        <v>427</v>
      </c>
      <c r="M2" s="163" t="s">
        <v>431</v>
      </c>
    </row>
    <row r="3" spans="1:16">
      <c r="C3" s="1" t="s">
        <v>1053</v>
      </c>
      <c r="D3" s="1" t="s">
        <v>1053</v>
      </c>
      <c r="E3" s="1" t="s">
        <v>1053</v>
      </c>
      <c r="F3" s="183" t="s">
        <v>1054</v>
      </c>
      <c r="G3" s="183" t="s">
        <v>1054</v>
      </c>
      <c r="H3" s="1" t="s">
        <v>1054</v>
      </c>
      <c r="I3" s="1"/>
      <c r="J3" s="1"/>
      <c r="K3" s="1" t="s">
        <v>1057</v>
      </c>
      <c r="L3" s="1"/>
      <c r="M3" s="1"/>
      <c r="N3" s="186" t="s">
        <v>1060</v>
      </c>
    </row>
    <row r="4" spans="1:16">
      <c r="B4" s="1">
        <v>2024</v>
      </c>
      <c r="C4" s="181" t="s">
        <v>848</v>
      </c>
      <c r="D4" s="181" t="s">
        <v>849</v>
      </c>
      <c r="E4" s="181" t="s">
        <v>1055</v>
      </c>
      <c r="F4" s="184" t="s">
        <v>1049</v>
      </c>
      <c r="G4" s="184" t="s">
        <v>1050</v>
      </c>
      <c r="H4" s="182" t="s">
        <v>1055</v>
      </c>
      <c r="I4" s="171" t="s">
        <v>1056</v>
      </c>
      <c r="J4" s="190" t="s">
        <v>1061</v>
      </c>
      <c r="K4" s="171" t="s">
        <v>1051</v>
      </c>
      <c r="L4" s="171" t="s">
        <v>1052</v>
      </c>
      <c r="M4" s="192" t="s">
        <v>1062</v>
      </c>
      <c r="N4" s="189" t="s">
        <v>1058</v>
      </c>
      <c r="O4" s="189" t="s">
        <v>1059</v>
      </c>
    </row>
    <row r="5" spans="1:16">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f>MAX(SUMIFS('EIA_State Elec Profiles'!C:C,'EIA_State Elec Profiles'!A:A,$A5,'EIA_State Elec Profiles'!B:B,$M$1)-SUMIFS('EIA_State Elec Profiles'!C:C,'EIA_State Elec Profiles'!A:A,$A5,'EIA_State Elec Profiles'!B:B,$M$2),0)</f>
        <v>0</v>
      </c>
      <c r="N5" s="187">
        <f>IF(J5=TRUE,F5,K5)+M5</f>
        <v>0</v>
      </c>
      <c r="O5" s="187">
        <f>IF(J5=TRUE,G5,L5)</f>
        <v>47230739</v>
      </c>
      <c r="P5" s="160"/>
    </row>
    <row r="6" spans="1:16">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f>MAX(SUMIFS('EIA_State Elec Profiles'!C:C,'EIA_State Elec Profiles'!A:A,$A6,'EIA_State Elec Profiles'!B:B,$M$1)-SUMIFS('EIA_State Elec Profiles'!C:C,'EIA_State Elec Profiles'!A:A,$A6,'EIA_State Elec Profiles'!B:B,$M$2),0)</f>
        <v>207356</v>
      </c>
      <c r="N6" s="187">
        <f>IF(J6=TRUE,F6,K6)+M6</f>
        <v>207356</v>
      </c>
      <c r="O6" s="187">
        <f t="shared" ref="O6:O54" si="5">IF(J6=TRUE,G6,L6)</f>
        <v>0</v>
      </c>
      <c r="P6" s="160"/>
    </row>
    <row r="7" spans="1:16">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f>MAX(SUMIFS('EIA_State Elec Profiles'!C:C,'EIA_State Elec Profiles'!A:A,$A7,'EIA_State Elec Profiles'!B:B,$M$1)-SUMIFS('EIA_State Elec Profiles'!C:C,'EIA_State Elec Profiles'!A:A,$A7,'EIA_State Elec Profiles'!B:B,$M$2),0)</f>
        <v>0</v>
      </c>
      <c r="N7" s="187">
        <f t="shared" ref="N7:N54" si="6">IF(J7=TRUE,F7,K7)+M7</f>
        <v>0</v>
      </c>
      <c r="O7" s="187">
        <f t="shared" si="5"/>
        <v>22825079</v>
      </c>
      <c r="P7" s="160"/>
    </row>
    <row r="8" spans="1:16">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f>MAX(SUMIFS('EIA_State Elec Profiles'!C:C,'EIA_State Elec Profiles'!A:A,$A8,'EIA_State Elec Profiles'!B:B,$M$1)-SUMIFS('EIA_State Elec Profiles'!C:C,'EIA_State Elec Profiles'!A:A,$A8,'EIA_State Elec Profiles'!B:B,$M$2),0)</f>
        <v>0</v>
      </c>
      <c r="N8" s="187">
        <f t="shared" si="6"/>
        <v>0</v>
      </c>
      <c r="O8" s="187">
        <f t="shared" si="5"/>
        <v>8613908</v>
      </c>
      <c r="P8" s="160"/>
    </row>
    <row r="9" spans="1:16">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f>MAX(SUMIFS('EIA_State Elec Profiles'!C:C,'EIA_State Elec Profiles'!A:A,$A9,'EIA_State Elec Profiles'!B:B,$M$1)-SUMIFS('EIA_State Elec Profiles'!C:C,'EIA_State Elec Profiles'!A:A,$A9,'EIA_State Elec Profiles'!B:B,$M$2),0)</f>
        <v>2739195</v>
      </c>
      <c r="N9" s="187">
        <f t="shared" si="6"/>
        <v>80377638</v>
      </c>
      <c r="O9" s="187">
        <f t="shared" si="5"/>
        <v>1233980</v>
      </c>
      <c r="P9" s="160"/>
    </row>
    <row r="10" spans="1:16">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f>MAX(SUMIFS('EIA_State Elec Profiles'!C:C,'EIA_State Elec Profiles'!A:A,$A10,'EIA_State Elec Profiles'!B:B,$M$1)-SUMIFS('EIA_State Elec Profiles'!C:C,'EIA_State Elec Profiles'!A:A,$A10,'EIA_State Elec Profiles'!B:B,$M$2),0)</f>
        <v>191160</v>
      </c>
      <c r="N10" s="187">
        <f t="shared" si="6"/>
        <v>2791384</v>
      </c>
      <c r="O10" s="187">
        <f t="shared" si="5"/>
        <v>0</v>
      </c>
      <c r="P10" s="160"/>
    </row>
    <row r="11" spans="1:16">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f>MAX(SUMIFS('EIA_State Elec Profiles'!C:C,'EIA_State Elec Profiles'!A:A,$A11,'EIA_State Elec Profiles'!B:B,$M$1)-SUMIFS('EIA_State Elec Profiles'!C:C,'EIA_State Elec Profiles'!A:A,$A11,'EIA_State Elec Profiles'!B:B,$M$2),0)</f>
        <v>73555</v>
      </c>
      <c r="N11" s="187">
        <f t="shared" si="6"/>
        <v>73555</v>
      </c>
      <c r="O11" s="187">
        <f t="shared" si="5"/>
        <v>13974993</v>
      </c>
      <c r="P11" s="160"/>
    </row>
    <row r="12" spans="1:16">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f>MAX(SUMIFS('EIA_State Elec Profiles'!C:C,'EIA_State Elec Profiles'!A:A,$A12,'EIA_State Elec Profiles'!B:B,$M$1)-SUMIFS('EIA_State Elec Profiles'!C:C,'EIA_State Elec Profiles'!A:A,$A12,'EIA_State Elec Profiles'!B:B,$M$2),0)</f>
        <v>188187</v>
      </c>
      <c r="N12" s="187">
        <f t="shared" si="6"/>
        <v>8705706</v>
      </c>
      <c r="O12" s="187">
        <f t="shared" si="5"/>
        <v>0</v>
      </c>
      <c r="P12" s="160"/>
    </row>
    <row r="13" spans="1:16">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f>MAX(SUMIFS('EIA_State Elec Profiles'!C:C,'EIA_State Elec Profiles'!A:A,$A13,'EIA_State Elec Profiles'!B:B,$M$1)-SUMIFS('EIA_State Elec Profiles'!C:C,'EIA_State Elec Profiles'!A:A,$A13,'EIA_State Elec Profiles'!B:B,$M$2),0)</f>
        <v>199589</v>
      </c>
      <c r="N13" s="187">
        <f t="shared" si="6"/>
        <v>13186727</v>
      </c>
      <c r="O13" s="187">
        <f t="shared" si="5"/>
        <v>0</v>
      </c>
      <c r="P13" s="160"/>
    </row>
    <row r="14" spans="1:16">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f>MAX(SUMIFS('EIA_State Elec Profiles'!C:C,'EIA_State Elec Profiles'!A:A,$A14,'EIA_State Elec Profiles'!B:B,$M$1)-SUMIFS('EIA_State Elec Profiles'!C:C,'EIA_State Elec Profiles'!A:A,$A14,'EIA_State Elec Profiles'!B:B,$M$2),0)</f>
        <v>39043</v>
      </c>
      <c r="N14" s="187">
        <f t="shared" si="6"/>
        <v>25641906</v>
      </c>
      <c r="O14" s="187">
        <f t="shared" si="5"/>
        <v>0</v>
      </c>
      <c r="P14" s="160"/>
    </row>
    <row r="15" spans="1:16">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f>MAX(SUMIFS('EIA_State Elec Profiles'!C:C,'EIA_State Elec Profiles'!A:A,$A15,'EIA_State Elec Profiles'!B:B,$M$1)-SUMIFS('EIA_State Elec Profiles'!C:C,'EIA_State Elec Profiles'!A:A,$A15,'EIA_State Elec Profiles'!B:B,$M$2),0)</f>
        <v>237083</v>
      </c>
      <c r="N15" s="187">
        <f t="shared" si="6"/>
        <v>237083</v>
      </c>
      <c r="O15" s="187">
        <f t="shared" si="5"/>
        <v>0</v>
      </c>
      <c r="P15" s="160"/>
    </row>
    <row r="16" spans="1:16">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f>MAX(SUMIFS('EIA_State Elec Profiles'!C:C,'EIA_State Elec Profiles'!A:A,$A16,'EIA_State Elec Profiles'!B:B,$M$1)-SUMIFS('EIA_State Elec Profiles'!C:C,'EIA_State Elec Profiles'!A:A,$A16,'EIA_State Elec Profiles'!B:B,$M$2),0)</f>
        <v>0</v>
      </c>
      <c r="N16" s="187">
        <f t="shared" si="6"/>
        <v>10428327</v>
      </c>
      <c r="O16" s="187">
        <f t="shared" si="5"/>
        <v>0</v>
      </c>
      <c r="P16" s="160"/>
    </row>
    <row r="17" spans="1:16">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f>MAX(SUMIFS('EIA_State Elec Profiles'!C:C,'EIA_State Elec Profiles'!A:A,$A17,'EIA_State Elec Profiles'!B:B,$M$1)-SUMIFS('EIA_State Elec Profiles'!C:C,'EIA_State Elec Profiles'!A:A,$A17,'EIA_State Elec Profiles'!B:B,$M$2),0)</f>
        <v>0</v>
      </c>
      <c r="N17" s="187">
        <f t="shared" si="6"/>
        <v>0</v>
      </c>
      <c r="O17" s="187">
        <f t="shared" si="5"/>
        <v>34602295</v>
      </c>
      <c r="P17" s="160"/>
    </row>
    <row r="18" spans="1:16">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f>MAX(SUMIFS('EIA_State Elec Profiles'!C:C,'EIA_State Elec Profiles'!A:A,$A18,'EIA_State Elec Profiles'!B:B,$M$1)-SUMIFS('EIA_State Elec Profiles'!C:C,'EIA_State Elec Profiles'!A:A,$A18,'EIA_State Elec Profiles'!B:B,$M$2),0)</f>
        <v>0</v>
      </c>
      <c r="N18" s="187">
        <f t="shared" si="6"/>
        <v>18310966</v>
      </c>
      <c r="O18" s="187">
        <f t="shared" si="5"/>
        <v>0</v>
      </c>
      <c r="P18" s="160"/>
    </row>
    <row r="19" spans="1:16">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f>MAX(SUMIFS('EIA_State Elec Profiles'!C:C,'EIA_State Elec Profiles'!A:A,$A19,'EIA_State Elec Profiles'!B:B,$M$1)-SUMIFS('EIA_State Elec Profiles'!C:C,'EIA_State Elec Profiles'!A:A,$A19,'EIA_State Elec Profiles'!B:B,$M$2),0)</f>
        <v>24480</v>
      </c>
      <c r="N19" s="187">
        <f t="shared" si="6"/>
        <v>24480</v>
      </c>
      <c r="O19" s="187">
        <f t="shared" si="5"/>
        <v>9314891</v>
      </c>
      <c r="P19" s="160"/>
    </row>
    <row r="20" spans="1:16">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f>MAX(SUMIFS('EIA_State Elec Profiles'!C:C,'EIA_State Elec Profiles'!A:A,$A20,'EIA_State Elec Profiles'!B:B,$M$1)-SUMIFS('EIA_State Elec Profiles'!C:C,'EIA_State Elec Profiles'!A:A,$A20,'EIA_State Elec Profiles'!B:B,$M$2),0)</f>
        <v>0</v>
      </c>
      <c r="N20" s="187">
        <f t="shared" si="6"/>
        <v>0</v>
      </c>
      <c r="O20" s="187">
        <f t="shared" si="5"/>
        <v>13717698</v>
      </c>
      <c r="P20" s="160"/>
    </row>
    <row r="21" spans="1:16">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f>MAX(SUMIFS('EIA_State Elec Profiles'!C:C,'EIA_State Elec Profiles'!A:A,$A21,'EIA_State Elec Profiles'!B:B,$M$1)-SUMIFS('EIA_State Elec Profiles'!C:C,'EIA_State Elec Profiles'!A:A,$A21,'EIA_State Elec Profiles'!B:B,$M$2),0)</f>
        <v>190436</v>
      </c>
      <c r="N21" s="187">
        <f t="shared" si="6"/>
        <v>9143236</v>
      </c>
      <c r="O21" s="187">
        <f t="shared" si="5"/>
        <v>0</v>
      </c>
      <c r="P21" s="160"/>
    </row>
    <row r="22" spans="1:16">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f>MAX(SUMIFS('EIA_State Elec Profiles'!C:C,'EIA_State Elec Profiles'!A:A,$A22,'EIA_State Elec Profiles'!B:B,$M$1)-SUMIFS('EIA_State Elec Profiles'!C:C,'EIA_State Elec Profiles'!A:A,$A22,'EIA_State Elec Profiles'!B:B,$M$2),0)</f>
        <v>8320095</v>
      </c>
      <c r="N22" s="187">
        <f t="shared" si="6"/>
        <v>24913874</v>
      </c>
      <c r="O22" s="187">
        <f t="shared" si="5"/>
        <v>0</v>
      </c>
      <c r="P22" s="160"/>
    </row>
    <row r="23" spans="1:16">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f>MAX(SUMIFS('EIA_State Elec Profiles'!C:C,'EIA_State Elec Profiles'!A:A,$A23,'EIA_State Elec Profiles'!B:B,$M$1)-SUMIFS('EIA_State Elec Profiles'!C:C,'EIA_State Elec Profiles'!A:A,$A23,'EIA_State Elec Profiles'!B:B,$M$2),0)</f>
        <v>0</v>
      </c>
      <c r="N23" s="187">
        <f t="shared" si="6"/>
        <v>3130908</v>
      </c>
      <c r="O23" s="187">
        <f t="shared" si="5"/>
        <v>45143</v>
      </c>
      <c r="P23" s="160"/>
    </row>
    <row r="24" spans="1:16">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f>MAX(SUMIFS('EIA_State Elec Profiles'!C:C,'EIA_State Elec Profiles'!A:A,$A24,'EIA_State Elec Profiles'!B:B,$M$1)-SUMIFS('EIA_State Elec Profiles'!C:C,'EIA_State Elec Profiles'!A:A,$A24,'EIA_State Elec Profiles'!B:B,$M$2),0)</f>
        <v>140350</v>
      </c>
      <c r="N24" s="187">
        <f t="shared" si="6"/>
        <v>24532372</v>
      </c>
      <c r="O24" s="187">
        <f t="shared" si="5"/>
        <v>0</v>
      </c>
      <c r="P24" s="160"/>
    </row>
    <row r="25" spans="1:16">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f>MAX(SUMIFS('EIA_State Elec Profiles'!C:C,'EIA_State Elec Profiles'!A:A,$A25,'EIA_State Elec Profiles'!B:B,$M$1)-SUMIFS('EIA_State Elec Profiles'!C:C,'EIA_State Elec Profiles'!A:A,$A25,'EIA_State Elec Profiles'!B:B,$M$2),0)</f>
        <v>75909</v>
      </c>
      <c r="N25" s="187">
        <f t="shared" si="6"/>
        <v>34836185</v>
      </c>
      <c r="O25" s="187">
        <f t="shared" si="5"/>
        <v>0</v>
      </c>
      <c r="P25" s="160"/>
    </row>
    <row r="26" spans="1:16">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f>MAX(SUMIFS('EIA_State Elec Profiles'!C:C,'EIA_State Elec Profiles'!A:A,$A26,'EIA_State Elec Profiles'!B:B,$M$1)-SUMIFS('EIA_State Elec Profiles'!C:C,'EIA_State Elec Profiles'!A:A,$A26,'EIA_State Elec Profiles'!B:B,$M$2),0)</f>
        <v>0</v>
      </c>
      <c r="N26" s="187">
        <f t="shared" si="6"/>
        <v>5282204</v>
      </c>
      <c r="O26" s="187">
        <f t="shared" si="5"/>
        <v>13267728</v>
      </c>
      <c r="P26" s="160"/>
    </row>
    <row r="27" spans="1:16">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f>MAX(SUMIFS('EIA_State Elec Profiles'!C:C,'EIA_State Elec Profiles'!A:A,$A27,'EIA_State Elec Profiles'!B:B,$M$1)-SUMIFS('EIA_State Elec Profiles'!C:C,'EIA_State Elec Profiles'!A:A,$A27,'EIA_State Elec Profiles'!B:B,$M$2),0)</f>
        <v>0</v>
      </c>
      <c r="N27" s="187">
        <f t="shared" si="6"/>
        <v>13010953</v>
      </c>
      <c r="O27" s="187">
        <f t="shared" si="5"/>
        <v>659904</v>
      </c>
      <c r="P27" s="160"/>
    </row>
    <row r="28" spans="1:16">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f>MAX(SUMIFS('EIA_State Elec Profiles'!C:C,'EIA_State Elec Profiles'!A:A,$A28,'EIA_State Elec Profiles'!B:B,$M$1)-SUMIFS('EIA_State Elec Profiles'!C:C,'EIA_State Elec Profiles'!A:A,$A28,'EIA_State Elec Profiles'!B:B,$M$2),0)</f>
        <v>85752</v>
      </c>
      <c r="N28" s="187">
        <f t="shared" si="6"/>
        <v>85752</v>
      </c>
      <c r="O28" s="187">
        <f t="shared" si="5"/>
        <v>15330151</v>
      </c>
      <c r="P28" s="160"/>
    </row>
    <row r="29" spans="1:16">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f>MAX(SUMIFS('EIA_State Elec Profiles'!C:C,'EIA_State Elec Profiles'!A:A,$A29,'EIA_State Elec Profiles'!B:B,$M$1)-SUMIFS('EIA_State Elec Profiles'!C:C,'EIA_State Elec Profiles'!A:A,$A29,'EIA_State Elec Profiles'!B:B,$M$2),0)</f>
        <v>0</v>
      </c>
      <c r="N29" s="187">
        <f t="shared" si="6"/>
        <v>5266398</v>
      </c>
      <c r="O29" s="187">
        <f t="shared" si="5"/>
        <v>0</v>
      </c>
      <c r="P29" s="160"/>
    </row>
    <row r="30" spans="1:16">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f>MAX(SUMIFS('EIA_State Elec Profiles'!C:C,'EIA_State Elec Profiles'!A:A,$A30,'EIA_State Elec Profiles'!B:B,$M$1)-SUMIFS('EIA_State Elec Profiles'!C:C,'EIA_State Elec Profiles'!A:A,$A30,'EIA_State Elec Profiles'!B:B,$M$2),0)</f>
        <v>6419</v>
      </c>
      <c r="N30" s="187">
        <f t="shared" si="6"/>
        <v>60055</v>
      </c>
      <c r="O30" s="187">
        <f t="shared" si="5"/>
        <v>9211716</v>
      </c>
      <c r="P30" s="160"/>
    </row>
    <row r="31" spans="1:16">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f>MAX(SUMIFS('EIA_State Elec Profiles'!C:C,'EIA_State Elec Profiles'!A:A,$A31,'EIA_State Elec Profiles'!B:B,$M$1)-SUMIFS('EIA_State Elec Profiles'!C:C,'EIA_State Elec Profiles'!A:A,$A31,'EIA_State Elec Profiles'!B:B,$M$2),0)</f>
        <v>0</v>
      </c>
      <c r="N31" s="187">
        <f t="shared" si="6"/>
        <v>0</v>
      </c>
      <c r="O31" s="187">
        <f t="shared" si="5"/>
        <v>3400152</v>
      </c>
      <c r="P31" s="160"/>
    </row>
    <row r="32" spans="1:16">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f>MAX(SUMIFS('EIA_State Elec Profiles'!C:C,'EIA_State Elec Profiles'!A:A,$A32,'EIA_State Elec Profiles'!B:B,$M$1)-SUMIFS('EIA_State Elec Profiles'!C:C,'EIA_State Elec Profiles'!A:A,$A32,'EIA_State Elec Profiles'!B:B,$M$2),0)</f>
        <v>843788</v>
      </c>
      <c r="N32" s="187">
        <f t="shared" si="6"/>
        <v>843788</v>
      </c>
      <c r="O32" s="187">
        <f t="shared" si="5"/>
        <v>527100</v>
      </c>
      <c r="P32" s="160"/>
    </row>
    <row r="33" spans="1:16">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f>MAX(SUMIFS('EIA_State Elec Profiles'!C:C,'EIA_State Elec Profiles'!A:A,$A33,'EIA_State Elec Profiles'!B:B,$M$1)-SUMIFS('EIA_State Elec Profiles'!C:C,'EIA_State Elec Profiles'!A:A,$A33,'EIA_State Elec Profiles'!B:B,$M$2),0)</f>
        <v>0</v>
      </c>
      <c r="N33" s="187">
        <f t="shared" si="6"/>
        <v>0</v>
      </c>
      <c r="O33" s="187">
        <f t="shared" si="5"/>
        <v>5644666</v>
      </c>
      <c r="P33" s="160"/>
    </row>
    <row r="34" spans="1:16">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f>MAX(SUMIFS('EIA_State Elec Profiles'!C:C,'EIA_State Elec Profiles'!A:A,$A34,'EIA_State Elec Profiles'!B:B,$M$1)-SUMIFS('EIA_State Elec Profiles'!C:C,'EIA_State Elec Profiles'!A:A,$A34,'EIA_State Elec Profiles'!B:B,$M$2),0)</f>
        <v>31529</v>
      </c>
      <c r="N34" s="187">
        <f t="shared" si="6"/>
        <v>16636178</v>
      </c>
      <c r="O34" s="187">
        <f t="shared" si="5"/>
        <v>0</v>
      </c>
      <c r="P34" s="160"/>
    </row>
    <row r="35" spans="1:16">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f>MAX(SUMIFS('EIA_State Elec Profiles'!C:C,'EIA_State Elec Profiles'!A:A,$A35,'EIA_State Elec Profiles'!B:B,$M$1)-SUMIFS('EIA_State Elec Profiles'!C:C,'EIA_State Elec Profiles'!A:A,$A35,'EIA_State Elec Profiles'!B:B,$M$2),0)</f>
        <v>0</v>
      </c>
      <c r="N35" s="187">
        <f t="shared" si="6"/>
        <v>0</v>
      </c>
      <c r="O35" s="187">
        <f t="shared" si="5"/>
        <v>8229984</v>
      </c>
      <c r="P35" s="160"/>
    </row>
    <row r="36" spans="1:16">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f>MAX(SUMIFS('EIA_State Elec Profiles'!C:C,'EIA_State Elec Profiles'!A:A,$A36,'EIA_State Elec Profiles'!B:B,$M$1)-SUMIFS('EIA_State Elec Profiles'!C:C,'EIA_State Elec Profiles'!A:A,$A36,'EIA_State Elec Profiles'!B:B,$M$2),0)</f>
        <v>0</v>
      </c>
      <c r="N36" s="187">
        <f t="shared" si="6"/>
        <v>27919146</v>
      </c>
      <c r="O36" s="187">
        <f t="shared" si="5"/>
        <v>1750163</v>
      </c>
      <c r="P36" s="160"/>
    </row>
    <row r="37" spans="1:16">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f>MAX(SUMIFS('EIA_State Elec Profiles'!C:C,'EIA_State Elec Profiles'!A:A,$A37,'EIA_State Elec Profiles'!B:B,$M$1)-SUMIFS('EIA_State Elec Profiles'!C:C,'EIA_State Elec Profiles'!A:A,$A37,'EIA_State Elec Profiles'!B:B,$M$2),0)</f>
        <v>117163</v>
      </c>
      <c r="N37" s="187">
        <f t="shared" si="6"/>
        <v>15131736</v>
      </c>
      <c r="O37" s="187">
        <f t="shared" si="5"/>
        <v>0</v>
      </c>
      <c r="P37" s="160"/>
    </row>
    <row r="38" spans="1:16">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f>MAX(SUMIFS('EIA_State Elec Profiles'!C:C,'EIA_State Elec Profiles'!A:A,$A38,'EIA_State Elec Profiles'!B:B,$M$1)-SUMIFS('EIA_State Elec Profiles'!C:C,'EIA_State Elec Profiles'!A:A,$A38,'EIA_State Elec Profiles'!B:B,$M$2),0)</f>
        <v>0</v>
      </c>
      <c r="N38" s="187">
        <f t="shared" si="6"/>
        <v>2982525</v>
      </c>
      <c r="O38" s="187">
        <f t="shared" si="5"/>
        <v>21752698</v>
      </c>
      <c r="P38" s="185"/>
    </row>
    <row r="39" spans="1:16">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f>MAX(SUMIFS('EIA_State Elec Profiles'!C:C,'EIA_State Elec Profiles'!A:A,$A39,'EIA_State Elec Profiles'!B:B,$M$1)-SUMIFS('EIA_State Elec Profiles'!C:C,'EIA_State Elec Profiles'!A:A,$A39,'EIA_State Elec Profiles'!B:B,$M$2),0)</f>
        <v>0</v>
      </c>
      <c r="N39" s="187">
        <f t="shared" si="6"/>
        <v>30782466</v>
      </c>
      <c r="O39" s="187">
        <f t="shared" si="5"/>
        <v>0</v>
      </c>
      <c r="P39" s="160"/>
    </row>
    <row r="40" spans="1:16">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f>MAX(SUMIFS('EIA_State Elec Profiles'!C:C,'EIA_State Elec Profiles'!A:A,$A40,'EIA_State Elec Profiles'!B:B,$M$1)-SUMIFS('EIA_State Elec Profiles'!C:C,'EIA_State Elec Profiles'!A:A,$A40,'EIA_State Elec Profiles'!B:B,$M$2),0)</f>
        <v>0</v>
      </c>
      <c r="N40" s="187">
        <f t="shared" si="6"/>
        <v>0</v>
      </c>
      <c r="O40" s="187">
        <f t="shared" si="5"/>
        <v>11919968</v>
      </c>
      <c r="P40" s="160"/>
    </row>
    <row r="41" spans="1:16">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f>MAX(SUMIFS('EIA_State Elec Profiles'!C:C,'EIA_State Elec Profiles'!A:A,$A41,'EIA_State Elec Profiles'!B:B,$M$1)-SUMIFS('EIA_State Elec Profiles'!C:C,'EIA_State Elec Profiles'!A:A,$A41,'EIA_State Elec Profiles'!B:B,$M$2),0)</f>
        <v>191994</v>
      </c>
      <c r="N41" s="187">
        <f t="shared" si="6"/>
        <v>191994</v>
      </c>
      <c r="O41" s="187">
        <f t="shared" si="5"/>
        <v>3515910</v>
      </c>
      <c r="P41" s="160"/>
    </row>
    <row r="42" spans="1:16">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f>MAX(SUMIFS('EIA_State Elec Profiles'!C:C,'EIA_State Elec Profiles'!A:A,$A42,'EIA_State Elec Profiles'!B:B,$M$1)-SUMIFS('EIA_State Elec Profiles'!C:C,'EIA_State Elec Profiles'!A:A,$A42,'EIA_State Elec Profiles'!B:B,$M$2),0)</f>
        <v>0</v>
      </c>
      <c r="N42" s="187">
        <f t="shared" si="6"/>
        <v>0</v>
      </c>
      <c r="O42" s="187">
        <f t="shared" si="5"/>
        <v>84594859</v>
      </c>
      <c r="P42" s="160"/>
    </row>
    <row r="43" spans="1:16">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f>MAX(SUMIFS('EIA_State Elec Profiles'!C:C,'EIA_State Elec Profiles'!A:A,$A43,'EIA_State Elec Profiles'!B:B,$M$1)-SUMIFS('EIA_State Elec Profiles'!C:C,'EIA_State Elec Profiles'!A:A,$A43,'EIA_State Elec Profiles'!B:B,$M$2),0)</f>
        <v>12783</v>
      </c>
      <c r="N43" s="187">
        <f t="shared" si="6"/>
        <v>12783</v>
      </c>
      <c r="O43" s="187">
        <f t="shared" si="5"/>
        <v>1330952</v>
      </c>
      <c r="P43" s="160"/>
    </row>
    <row r="44" spans="1:16">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f>MAX(SUMIFS('EIA_State Elec Profiles'!C:C,'EIA_State Elec Profiles'!A:A,$A44,'EIA_State Elec Profiles'!B:B,$M$1)-SUMIFS('EIA_State Elec Profiles'!C:C,'EIA_State Elec Profiles'!A:A,$A44,'EIA_State Elec Profiles'!B:B,$M$2),0)</f>
        <v>0</v>
      </c>
      <c r="N44" s="187">
        <f t="shared" si="6"/>
        <v>0</v>
      </c>
      <c r="O44" s="187">
        <f t="shared" si="5"/>
        <v>11884926</v>
      </c>
      <c r="P44" s="160"/>
    </row>
    <row r="45" spans="1:16">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f>MAX(SUMIFS('EIA_State Elec Profiles'!C:C,'EIA_State Elec Profiles'!A:A,$A45,'EIA_State Elec Profiles'!B:B,$M$1)-SUMIFS('EIA_State Elec Profiles'!C:C,'EIA_State Elec Profiles'!A:A,$A45,'EIA_State Elec Profiles'!B:B,$M$2),0)</f>
        <v>0</v>
      </c>
      <c r="N45" s="187">
        <f t="shared" si="6"/>
        <v>0</v>
      </c>
      <c r="O45" s="187">
        <f t="shared" si="5"/>
        <v>3529188</v>
      </c>
      <c r="P45" s="160"/>
    </row>
    <row r="46" spans="1:16">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f>MAX(SUMIFS('EIA_State Elec Profiles'!C:C,'EIA_State Elec Profiles'!A:A,$A46,'EIA_State Elec Profiles'!B:B,$M$1)-SUMIFS('EIA_State Elec Profiles'!C:C,'EIA_State Elec Profiles'!A:A,$A46,'EIA_State Elec Profiles'!B:B,$M$2),0)</f>
        <v>0</v>
      </c>
      <c r="N46" s="187">
        <f t="shared" si="6"/>
        <v>28450920</v>
      </c>
      <c r="O46" s="187">
        <f t="shared" si="5"/>
        <v>0</v>
      </c>
      <c r="P46" s="160"/>
    </row>
    <row r="47" spans="1:16">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f>MAX(SUMIFS('EIA_State Elec Profiles'!C:C,'EIA_State Elec Profiles'!A:A,$A47,'EIA_State Elec Profiles'!B:B,$M$1)-SUMIFS('EIA_State Elec Profiles'!C:C,'EIA_State Elec Profiles'!A:A,$A47,'EIA_State Elec Profiles'!B:B,$M$2),0)</f>
        <v>6537793</v>
      </c>
      <c r="N47" s="187">
        <f t="shared" si="6"/>
        <v>21903654</v>
      </c>
      <c r="O47" s="187">
        <f t="shared" si="5"/>
        <v>2550576</v>
      </c>
      <c r="P47" s="160"/>
    </row>
    <row r="48" spans="1:16">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f>MAX(SUMIFS('EIA_State Elec Profiles'!C:C,'EIA_State Elec Profiles'!A:A,$A48,'EIA_State Elec Profiles'!B:B,$M$1)-SUMIFS('EIA_State Elec Profiles'!C:C,'EIA_State Elec Profiles'!A:A,$A48,'EIA_State Elec Profiles'!B:B,$M$2),0)</f>
        <v>0</v>
      </c>
      <c r="N48" s="187">
        <f t="shared" si="6"/>
        <v>0</v>
      </c>
      <c r="O48" s="187">
        <f t="shared" si="5"/>
        <v>7515602</v>
      </c>
      <c r="P48" s="160"/>
    </row>
    <row r="49" spans="1:16">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f>MAX(SUMIFS('EIA_State Elec Profiles'!C:C,'EIA_State Elec Profiles'!A:A,$A49,'EIA_State Elec Profiles'!B:B,$M$1)-SUMIFS('EIA_State Elec Profiles'!C:C,'EIA_State Elec Profiles'!A:A,$A49,'EIA_State Elec Profiles'!B:B,$M$2),0)</f>
        <v>0</v>
      </c>
      <c r="N49" s="187">
        <f t="shared" si="6"/>
        <v>13906190</v>
      </c>
      <c r="O49" s="187">
        <f t="shared" si="5"/>
        <v>10304519</v>
      </c>
      <c r="P49" s="160"/>
    </row>
    <row r="50" spans="1:16">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f>MAX(SUMIFS('EIA_State Elec Profiles'!C:C,'EIA_State Elec Profiles'!A:A,$A50,'EIA_State Elec Profiles'!B:B,$M$1)-SUMIFS('EIA_State Elec Profiles'!C:C,'EIA_State Elec Profiles'!A:A,$A50,'EIA_State Elec Profiles'!B:B,$M$2),0)</f>
        <v>1438</v>
      </c>
      <c r="N50" s="187">
        <f t="shared" si="6"/>
        <v>41103597</v>
      </c>
      <c r="O50" s="187">
        <f t="shared" si="5"/>
        <v>0</v>
      </c>
      <c r="P50" s="160"/>
    </row>
    <row r="51" spans="1:16">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f>MAX(SUMIFS('EIA_State Elec Profiles'!C:C,'EIA_State Elec Profiles'!A:A,$A51,'EIA_State Elec Profiles'!B:B,$M$1)-SUMIFS('EIA_State Elec Profiles'!C:C,'EIA_State Elec Profiles'!A:A,$A51,'EIA_State Elec Profiles'!B:B,$M$2),0)</f>
        <v>1362012</v>
      </c>
      <c r="N51" s="187">
        <f t="shared" si="6"/>
        <v>6695724</v>
      </c>
      <c r="O51" s="187">
        <f t="shared" si="5"/>
        <v>22381079</v>
      </c>
      <c r="P51" s="160"/>
    </row>
    <row r="52" spans="1:16">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f>MAX(SUMIFS('EIA_State Elec Profiles'!C:C,'EIA_State Elec Profiles'!A:A,$A52,'EIA_State Elec Profiles'!B:B,$M$1)-SUMIFS('EIA_State Elec Profiles'!C:C,'EIA_State Elec Profiles'!A:A,$A52,'EIA_State Elec Profiles'!B:B,$M$2),0)</f>
        <v>489533</v>
      </c>
      <c r="N52" s="187">
        <f t="shared" si="6"/>
        <v>489533</v>
      </c>
      <c r="O52" s="187">
        <f t="shared" si="5"/>
        <v>30527357</v>
      </c>
      <c r="P52" s="160"/>
    </row>
    <row r="53" spans="1:16">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f>MAX(SUMIFS('EIA_State Elec Profiles'!C:C,'EIA_State Elec Profiles'!A:A,$A53,'EIA_State Elec Profiles'!B:B,$M$1)-SUMIFS('EIA_State Elec Profiles'!C:C,'EIA_State Elec Profiles'!A:A,$A53,'EIA_State Elec Profiles'!B:B,$M$2),0)</f>
        <v>52309</v>
      </c>
      <c r="N53" s="187">
        <f t="shared" si="6"/>
        <v>10552038</v>
      </c>
      <c r="O53" s="187">
        <f t="shared" si="5"/>
        <v>0</v>
      </c>
      <c r="P53" s="160"/>
    </row>
    <row r="54" spans="1:16">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f>MAX(SUMIFS('EIA_State Elec Profiles'!C:C,'EIA_State Elec Profiles'!A:A,$A54,'EIA_State Elec Profiles'!B:B,$M$1)-SUMIFS('EIA_State Elec Profiles'!C:C,'EIA_State Elec Profiles'!A:A,$A54,'EIA_State Elec Profiles'!B:B,$M$2),0)</f>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New Jersey</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16636178</v>
      </c>
      <c r="C5" s="172">
        <f>SUMIFS(calcs!N:N,calcs!A:A,A2)</f>
        <v>16636178</v>
      </c>
      <c r="D5" s="174">
        <f>C5</f>
        <v>16636178</v>
      </c>
      <c r="E5" s="174">
        <f t="shared" ref="E5:AF5" si="0">D5</f>
        <v>16636178</v>
      </c>
      <c r="F5" s="174">
        <f t="shared" si="0"/>
        <v>16636178</v>
      </c>
      <c r="G5" s="174">
        <f t="shared" si="0"/>
        <v>16636178</v>
      </c>
      <c r="H5" s="174">
        <f t="shared" si="0"/>
        <v>16636178</v>
      </c>
      <c r="I5" s="174">
        <f t="shared" si="0"/>
        <v>16636178</v>
      </c>
      <c r="J5" s="174">
        <f t="shared" si="0"/>
        <v>16636178</v>
      </c>
      <c r="K5" s="174">
        <f t="shared" si="0"/>
        <v>16636178</v>
      </c>
      <c r="L5" s="174">
        <f t="shared" si="0"/>
        <v>16636178</v>
      </c>
      <c r="M5" s="174">
        <f t="shared" si="0"/>
        <v>16636178</v>
      </c>
      <c r="N5" s="174">
        <f t="shared" si="0"/>
        <v>16636178</v>
      </c>
      <c r="O5" s="174">
        <f t="shared" si="0"/>
        <v>16636178</v>
      </c>
      <c r="P5" s="174">
        <f t="shared" si="0"/>
        <v>16636178</v>
      </c>
      <c r="Q5" s="174">
        <f t="shared" si="0"/>
        <v>16636178</v>
      </c>
      <c r="R5" s="174">
        <f t="shared" si="0"/>
        <v>16636178</v>
      </c>
      <c r="S5" s="174">
        <f t="shared" si="0"/>
        <v>16636178</v>
      </c>
      <c r="T5" s="174">
        <f t="shared" si="0"/>
        <v>16636178</v>
      </c>
      <c r="U5" s="174">
        <f t="shared" si="0"/>
        <v>16636178</v>
      </c>
      <c r="V5" s="174">
        <f t="shared" si="0"/>
        <v>16636178</v>
      </c>
      <c r="W5" s="174">
        <f t="shared" si="0"/>
        <v>16636178</v>
      </c>
      <c r="X5" s="174">
        <f t="shared" si="0"/>
        <v>16636178</v>
      </c>
      <c r="Y5" s="174">
        <f t="shared" si="0"/>
        <v>16636178</v>
      </c>
      <c r="Z5" s="174">
        <f t="shared" si="0"/>
        <v>16636178</v>
      </c>
      <c r="AA5" s="174">
        <f t="shared" si="0"/>
        <v>16636178</v>
      </c>
      <c r="AB5" s="174">
        <f t="shared" si="0"/>
        <v>16636178</v>
      </c>
      <c r="AC5" s="174">
        <f t="shared" si="0"/>
        <v>16636178</v>
      </c>
      <c r="AD5" s="174">
        <f t="shared" si="0"/>
        <v>16636178</v>
      </c>
      <c r="AE5" s="174">
        <f t="shared" si="0"/>
        <v>16636178</v>
      </c>
      <c r="AF5" s="174">
        <f t="shared" si="0"/>
        <v>16636178</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1293321.4057124238</v>
      </c>
      <c r="C10">
        <f>D10</f>
        <v>1293321.4057124238</v>
      </c>
      <c r="D10" s="170">
        <f>SUM(D$5*SUMIFS(C$39:C$48,$B$39:$B$48,$A10),D$6*IF($B$2=TRUE,SUMIFS($B$147:$B$162,$A$147:$A$162,$A10),SUMIFS(E$125:E$140,$A$125:$A$140,$A10)))</f>
        <v>1293321.4057124238</v>
      </c>
      <c r="E10">
        <f t="shared" ref="E10:N10" si="1">SUM(E$5*SUMIFS(D$39:D$48,$B$39:$B$48,$A10),E$6*IF($B$2=TRUE,SUMIFS($B$147:$B$162,$A$147:$A$162,$A10),SUMIFS(F$125:F$140,$A$125:$A$140,$A10)))</f>
        <v>970832.11010979908</v>
      </c>
      <c r="F10">
        <f t="shared" si="1"/>
        <v>913821.0818196024</v>
      </c>
      <c r="G10">
        <f t="shared" si="1"/>
        <v>865305.0326064846</v>
      </c>
      <c r="H10">
        <f t="shared" si="1"/>
        <v>805377.15884980047</v>
      </c>
      <c r="I10">
        <f t="shared" si="1"/>
        <v>675696.98521349917</v>
      </c>
      <c r="J10">
        <f t="shared" si="1"/>
        <v>378021.47361390956</v>
      </c>
      <c r="K10">
        <f t="shared" si="1"/>
        <v>345732.78984576906</v>
      </c>
      <c r="L10">
        <f t="shared" si="1"/>
        <v>339861.45878012315</v>
      </c>
      <c r="M10">
        <f t="shared" si="1"/>
        <v>339861.45878012315</v>
      </c>
      <c r="N10">
        <f t="shared" si="1"/>
        <v>339861.45878012315</v>
      </c>
      <c r="O10">
        <f t="shared" ref="O10:AE10" si="2">SUM(O$5*SUMIFS(N$39:N$48,$B$39:$B$48,$A10),O$6*IF($B$2=TRUE,SUMIFS($B$147:$B$162,$A$147:$A$162,$A10),SUMIFS(P$125:P$140,$A$125:$A$140,$A10)))</f>
        <v>339861.45878012315</v>
      </c>
      <c r="P10">
        <f t="shared" si="2"/>
        <v>339861.45878012315</v>
      </c>
      <c r="Q10">
        <f t="shared" si="2"/>
        <v>339861.45878012315</v>
      </c>
      <c r="R10">
        <f t="shared" si="2"/>
        <v>339861.45878012315</v>
      </c>
      <c r="S10">
        <f t="shared" si="2"/>
        <v>339861.45878012315</v>
      </c>
      <c r="T10">
        <f t="shared" si="2"/>
        <v>339861.45878012315</v>
      </c>
      <c r="U10">
        <f t="shared" si="2"/>
        <v>339861.45878012315</v>
      </c>
      <c r="V10">
        <f t="shared" si="2"/>
        <v>339861.45878012315</v>
      </c>
      <c r="W10">
        <f t="shared" si="2"/>
        <v>339861.45878012315</v>
      </c>
      <c r="X10">
        <f t="shared" si="2"/>
        <v>339861.45878012315</v>
      </c>
      <c r="Y10">
        <f t="shared" si="2"/>
        <v>339861.45878012315</v>
      </c>
      <c r="Z10">
        <f t="shared" si="2"/>
        <v>339861.45878012315</v>
      </c>
      <c r="AA10">
        <f t="shared" si="2"/>
        <v>339861.45878012315</v>
      </c>
      <c r="AB10">
        <f t="shared" si="2"/>
        <v>339861.45878012315</v>
      </c>
      <c r="AC10">
        <f t="shared" si="2"/>
        <v>339861.45878012315</v>
      </c>
      <c r="AD10">
        <f t="shared" si="2"/>
        <v>339861.45878012315</v>
      </c>
      <c r="AE10">
        <f t="shared" si="2"/>
        <v>339861.45878012315</v>
      </c>
      <c r="AF10">
        <f>SUM(AF$5*SUMIFS(AE$39:AE$48,$B$39:$B$48,$A10),AF$6*IF($B$2=TRUE,SUMIFS($B$147:$B$162,$A$147:$A$162,$A10),SUMIFS(AG$125:AG$140,$A$125:$A$140,$A10)))</f>
        <v>339861.45878012315</v>
      </c>
    </row>
    <row r="11" spans="1:32">
      <c r="A11" s="100" t="s">
        <v>347</v>
      </c>
      <c r="B11">
        <f t="shared" ref="B11:B33" si="3">D11</f>
        <v>9301283.6543232873</v>
      </c>
      <c r="C11">
        <f t="shared" ref="C11:C33" si="4">D11</f>
        <v>9301283.6543232873</v>
      </c>
      <c r="D11" s="170">
        <f t="shared" ref="D11:D33" si="5">SUM(D$5*SUMIFS(C$39:C$48,$B$39:$B$48,$A11),D$6*IF($B$2=TRUE,SUMIFS($B$147:$B$162,$A$147:$A$162,$A11),SUMIFS(E$125:E$140,$A$125:$A$140,$A11)))</f>
        <v>9301283.6543232873</v>
      </c>
      <c r="E11">
        <f t="shared" ref="E11:N11" si="6">SUM(E$5*SUMIFS(D$39:D$48,$B$39:$B$48,$A11),E$6*IF($B$2=TRUE,SUMIFS($B$147:$B$162,$A$147:$A$162,$A11),SUMIFS(F$125:F$140,$A$125:$A$140,$A11)))</f>
        <v>9234372.3421279788</v>
      </c>
      <c r="F11">
        <f t="shared" si="6"/>
        <v>9363842.6020925902</v>
      </c>
      <c r="G11">
        <f t="shared" si="6"/>
        <v>9262114.0375171974</v>
      </c>
      <c r="H11">
        <f t="shared" si="6"/>
        <v>9442354.7900402751</v>
      </c>
      <c r="I11">
        <f t="shared" si="6"/>
        <v>9196026.1971217245</v>
      </c>
      <c r="J11">
        <f t="shared" si="6"/>
        <v>8827650.6811758596</v>
      </c>
      <c r="K11">
        <f t="shared" si="6"/>
        <v>8529792.8116034269</v>
      </c>
      <c r="L11">
        <f t="shared" si="6"/>
        <v>7949609.1263462165</v>
      </c>
      <c r="M11">
        <f t="shared" si="6"/>
        <v>7949609.1263462165</v>
      </c>
      <c r="N11">
        <f t="shared" si="6"/>
        <v>7949609.1263462165</v>
      </c>
      <c r="O11">
        <f t="shared" ref="O11:AF11" si="7">SUM(O$5*SUMIFS(N$39:N$48,$B$39:$B$48,$A11),O$6*IF($B$2=TRUE,SUMIFS($B$147:$B$162,$A$147:$A$162,$A11),SUMIFS(P$125:P$140,$A$125:$A$140,$A11)))</f>
        <v>7949609.1263462165</v>
      </c>
      <c r="P11">
        <f t="shared" si="7"/>
        <v>7949609.1263462165</v>
      </c>
      <c r="Q11">
        <f t="shared" si="7"/>
        <v>7949609.1263462165</v>
      </c>
      <c r="R11">
        <f t="shared" si="7"/>
        <v>7949609.1263462165</v>
      </c>
      <c r="S11">
        <f t="shared" si="7"/>
        <v>7949609.1263462165</v>
      </c>
      <c r="T11">
        <f t="shared" si="7"/>
        <v>7949609.1263462165</v>
      </c>
      <c r="U11">
        <f t="shared" si="7"/>
        <v>7949609.1263462165</v>
      </c>
      <c r="V11">
        <f t="shared" si="7"/>
        <v>7949609.1263462165</v>
      </c>
      <c r="W11">
        <f t="shared" si="7"/>
        <v>7949609.1263462165</v>
      </c>
      <c r="X11">
        <f t="shared" si="7"/>
        <v>7949609.1263462165</v>
      </c>
      <c r="Y11">
        <f t="shared" si="7"/>
        <v>7949609.1263462165</v>
      </c>
      <c r="Z11">
        <f t="shared" si="7"/>
        <v>7949609.1263462165</v>
      </c>
      <c r="AA11">
        <f t="shared" si="7"/>
        <v>7949609.1263462165</v>
      </c>
      <c r="AB11">
        <f t="shared" si="7"/>
        <v>7949609.1263462165</v>
      </c>
      <c r="AC11">
        <f t="shared" si="7"/>
        <v>7949609.1263462165</v>
      </c>
      <c r="AD11">
        <f t="shared" si="7"/>
        <v>7949609.1263462165</v>
      </c>
      <c r="AE11">
        <f t="shared" si="7"/>
        <v>7949609.1263462165</v>
      </c>
      <c r="AF11">
        <f t="shared" si="7"/>
        <v>7949609.1263462165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3455253.0383404852</v>
      </c>
      <c r="C13">
        <f t="shared" si="4"/>
        <v>3455253.0383404852</v>
      </c>
      <c r="D13" s="170">
        <f t="shared" si="5"/>
        <v>3455253.0383404852</v>
      </c>
      <c r="E13">
        <f t="shared" ref="E13:N13" si="10">SUM(E$5*SUMIFS(D$39:D$48,$B$39:$B$48,$A13),E$6*IF($B$2=TRUE,SUMIFS($B$147:$B$162,$A$147:$A$162,$A13),SUMIFS(F$125:F$140,$A$125:$A$140,$A13)))</f>
        <v>3520102.1116736513</v>
      </c>
      <c r="F13">
        <f t="shared" si="10"/>
        <v>3498785.767350358</v>
      </c>
      <c r="G13">
        <f t="shared" si="10"/>
        <v>3566182.1210724544</v>
      </c>
      <c r="H13">
        <f t="shared" si="10"/>
        <v>3571592.9990364518</v>
      </c>
      <c r="I13">
        <f t="shared" si="10"/>
        <v>3606852.6872457718</v>
      </c>
      <c r="J13">
        <f t="shared" si="10"/>
        <v>3842582.588995161</v>
      </c>
      <c r="K13">
        <f t="shared" si="10"/>
        <v>3912556.6052549779</v>
      </c>
      <c r="L13">
        <f t="shared" si="10"/>
        <v>4067692.7646584758</v>
      </c>
      <c r="M13">
        <f t="shared" si="10"/>
        <v>4067692.7646584758</v>
      </c>
      <c r="N13">
        <f t="shared" si="10"/>
        <v>4067692.7646584758</v>
      </c>
      <c r="O13">
        <f t="shared" ref="O13:AF13" si="11">SUM(O$5*SUMIFS(N$39:N$48,$B$39:$B$48,$A13),O$6*IF($B$2=TRUE,SUMIFS($B$147:$B$162,$A$147:$A$162,$A13),SUMIFS(P$125:P$140,$A$125:$A$140,$A13)))</f>
        <v>4067692.7646584758</v>
      </c>
      <c r="P13">
        <f t="shared" si="11"/>
        <v>4067692.7646584758</v>
      </c>
      <c r="Q13">
        <f t="shared" si="11"/>
        <v>4067692.7646584758</v>
      </c>
      <c r="R13">
        <f t="shared" si="11"/>
        <v>4067692.7646584758</v>
      </c>
      <c r="S13">
        <f t="shared" si="11"/>
        <v>4067692.7646584758</v>
      </c>
      <c r="T13">
        <f t="shared" si="11"/>
        <v>4067692.7646584758</v>
      </c>
      <c r="U13">
        <f t="shared" si="11"/>
        <v>4067692.7646584758</v>
      </c>
      <c r="V13">
        <f t="shared" si="11"/>
        <v>4067692.7646584758</v>
      </c>
      <c r="W13">
        <f t="shared" si="11"/>
        <v>4067692.7646584758</v>
      </c>
      <c r="X13">
        <f t="shared" si="11"/>
        <v>4067692.7646584758</v>
      </c>
      <c r="Y13">
        <f t="shared" si="11"/>
        <v>4067692.7646584758</v>
      </c>
      <c r="Z13">
        <f t="shared" si="11"/>
        <v>4067692.7646584758</v>
      </c>
      <c r="AA13">
        <f t="shared" si="11"/>
        <v>4067692.7646584758</v>
      </c>
      <c r="AB13">
        <f t="shared" si="11"/>
        <v>4067692.7646584758</v>
      </c>
      <c r="AC13">
        <f t="shared" si="11"/>
        <v>4067692.7646584758</v>
      </c>
      <c r="AD13">
        <f t="shared" si="11"/>
        <v>4067692.7646584758</v>
      </c>
      <c r="AE13">
        <f t="shared" si="11"/>
        <v>4067692.7646584758</v>
      </c>
      <c r="AF13">
        <f t="shared" si="11"/>
        <v>4067692.7646584758</v>
      </c>
    </row>
    <row r="14" spans="1:32">
      <c r="A14" s="100" t="s">
        <v>101</v>
      </c>
      <c r="B14">
        <f t="shared" si="3"/>
        <v>460481.72025416512</v>
      </c>
      <c r="C14">
        <f t="shared" si="4"/>
        <v>460481.72025416512</v>
      </c>
      <c r="D14" s="170">
        <f t="shared" si="5"/>
        <v>460481.72025416512</v>
      </c>
      <c r="E14">
        <f t="shared" ref="E14:N14" si="12">SUM(E$5*SUMIFS(D$39:D$48,$B$39:$B$48,$A14),E$6*IF($B$2=TRUE,SUMIFS($B$147:$B$162,$A$147:$A$162,$A14),SUMIFS(F$125:F$140,$A$125:$A$140,$A14)))</f>
        <v>468127.13983817177</v>
      </c>
      <c r="F14">
        <f t="shared" si="12"/>
        <v>461045.68388030457</v>
      </c>
      <c r="G14">
        <f t="shared" si="12"/>
        <v>461150.32776978897</v>
      </c>
      <c r="H14">
        <f t="shared" si="12"/>
        <v>452016.70247668156</v>
      </c>
      <c r="I14">
        <f t="shared" si="12"/>
        <v>449129.69108576828</v>
      </c>
      <c r="J14">
        <f t="shared" si="12"/>
        <v>457863.23481692484</v>
      </c>
      <c r="K14">
        <f t="shared" si="12"/>
        <v>454923.55041948496</v>
      </c>
      <c r="L14">
        <f t="shared" si="12"/>
        <v>449446.56668609451</v>
      </c>
      <c r="M14">
        <f t="shared" si="12"/>
        <v>449446.56668609451</v>
      </c>
      <c r="N14">
        <f t="shared" si="12"/>
        <v>449446.56668609451</v>
      </c>
      <c r="O14">
        <f t="shared" ref="O14:AF14" si="13">SUM(O$5*SUMIFS(N$39:N$48,$B$39:$B$48,$A14),O$6*IF($B$2=TRUE,SUMIFS($B$147:$B$162,$A$147:$A$162,$A14),SUMIFS(P$125:P$140,$A$125:$A$140,$A14)))</f>
        <v>449446.56668609451</v>
      </c>
      <c r="P14">
        <f t="shared" si="13"/>
        <v>449446.56668609451</v>
      </c>
      <c r="Q14">
        <f t="shared" si="13"/>
        <v>449446.56668609451</v>
      </c>
      <c r="R14">
        <f t="shared" si="13"/>
        <v>449446.56668609451</v>
      </c>
      <c r="S14">
        <f t="shared" si="13"/>
        <v>449446.56668609451</v>
      </c>
      <c r="T14">
        <f t="shared" si="13"/>
        <v>449446.56668609451</v>
      </c>
      <c r="U14">
        <f t="shared" si="13"/>
        <v>449446.56668609451</v>
      </c>
      <c r="V14">
        <f t="shared" si="13"/>
        <v>449446.56668609451</v>
      </c>
      <c r="W14">
        <f t="shared" si="13"/>
        <v>449446.56668609451</v>
      </c>
      <c r="X14">
        <f t="shared" si="13"/>
        <v>449446.56668609451</v>
      </c>
      <c r="Y14">
        <f t="shared" si="13"/>
        <v>449446.56668609451</v>
      </c>
      <c r="Z14">
        <f t="shared" si="13"/>
        <v>449446.56668609451</v>
      </c>
      <c r="AA14">
        <f t="shared" si="13"/>
        <v>449446.56668609451</v>
      </c>
      <c r="AB14">
        <f t="shared" si="13"/>
        <v>449446.56668609451</v>
      </c>
      <c r="AC14">
        <f t="shared" si="13"/>
        <v>449446.56668609451</v>
      </c>
      <c r="AD14">
        <f t="shared" si="13"/>
        <v>449446.56668609451</v>
      </c>
      <c r="AE14">
        <f t="shared" si="13"/>
        <v>449446.56668609451</v>
      </c>
      <c r="AF14">
        <f t="shared" si="13"/>
        <v>449446.56668609451</v>
      </c>
    </row>
    <row r="15" spans="1:32">
      <c r="A15" s="100" t="s">
        <v>100</v>
      </c>
      <c r="B15">
        <f t="shared" si="3"/>
        <v>375946.82096286071</v>
      </c>
      <c r="C15">
        <f t="shared" si="4"/>
        <v>375946.82096286071</v>
      </c>
      <c r="D15" s="170">
        <f t="shared" si="5"/>
        <v>375946.82096286071</v>
      </c>
      <c r="E15">
        <f t="shared" ref="E15:N15" si="14">SUM(E$5*SUMIFS(D$39:D$48,$B$39:$B$48,$A15),E$6*IF($B$2=TRUE,SUMIFS($B$147:$B$162,$A$147:$A$162,$A15),SUMIFS(F$125:F$140,$A$125:$A$140,$A15)))</f>
        <v>494608.37813835416</v>
      </c>
      <c r="F15">
        <f t="shared" si="14"/>
        <v>522481.66799709125</v>
      </c>
      <c r="G15">
        <f t="shared" si="14"/>
        <v>561786.34277046844</v>
      </c>
      <c r="H15">
        <f t="shared" si="14"/>
        <v>559804.38279859663</v>
      </c>
      <c r="I15">
        <f t="shared" si="14"/>
        <v>574794.40227544238</v>
      </c>
      <c r="J15">
        <f t="shared" si="14"/>
        <v>603557.89599909121</v>
      </c>
      <c r="K15">
        <f t="shared" si="14"/>
        <v>688403.94892749935</v>
      </c>
      <c r="L15">
        <f t="shared" si="14"/>
        <v>853166.19258175418</v>
      </c>
      <c r="M15">
        <f t="shared" si="14"/>
        <v>853166.19258175418</v>
      </c>
      <c r="N15">
        <f t="shared" si="14"/>
        <v>853166.19258175418</v>
      </c>
      <c r="O15">
        <f t="shared" ref="O15:AF15" si="15">SUM(O$5*SUMIFS(N$39:N$48,$B$39:$B$48,$A15),O$6*IF($B$2=TRUE,SUMIFS($B$147:$B$162,$A$147:$A$162,$A15),SUMIFS(P$125:P$140,$A$125:$A$140,$A15)))</f>
        <v>853166.19258175418</v>
      </c>
      <c r="P15">
        <f t="shared" si="15"/>
        <v>853166.19258175418</v>
      </c>
      <c r="Q15">
        <f t="shared" si="15"/>
        <v>853166.19258175418</v>
      </c>
      <c r="R15">
        <f t="shared" si="15"/>
        <v>853166.19258175418</v>
      </c>
      <c r="S15">
        <f t="shared" si="15"/>
        <v>853166.19258175418</v>
      </c>
      <c r="T15">
        <f t="shared" si="15"/>
        <v>853166.19258175418</v>
      </c>
      <c r="U15">
        <f t="shared" si="15"/>
        <v>853166.19258175418</v>
      </c>
      <c r="V15">
        <f t="shared" si="15"/>
        <v>853166.19258175418</v>
      </c>
      <c r="W15">
        <f t="shared" si="15"/>
        <v>853166.19258175418</v>
      </c>
      <c r="X15">
        <f t="shared" si="15"/>
        <v>853166.19258175418</v>
      </c>
      <c r="Y15">
        <f t="shared" si="15"/>
        <v>853166.19258175418</v>
      </c>
      <c r="Z15">
        <f t="shared" si="15"/>
        <v>853166.19258175418</v>
      </c>
      <c r="AA15">
        <f t="shared" si="15"/>
        <v>853166.19258175418</v>
      </c>
      <c r="AB15">
        <f t="shared" si="15"/>
        <v>853166.19258175418</v>
      </c>
      <c r="AC15">
        <f t="shared" si="15"/>
        <v>853166.19258175418</v>
      </c>
      <c r="AD15">
        <f t="shared" si="15"/>
        <v>853166.19258175418</v>
      </c>
      <c r="AE15">
        <f t="shared" si="15"/>
        <v>853166.19258175418</v>
      </c>
      <c r="AF15">
        <f t="shared" si="15"/>
        <v>853166.19258175418</v>
      </c>
    </row>
    <row r="16" spans="1:32">
      <c r="A16" s="100" t="s">
        <v>102</v>
      </c>
      <c r="B16">
        <f t="shared" si="3"/>
        <v>584370.52302819502</v>
      </c>
      <c r="C16">
        <f t="shared" si="4"/>
        <v>584370.52302819502</v>
      </c>
      <c r="D16" s="170">
        <f t="shared" si="5"/>
        <v>584370.52302819502</v>
      </c>
      <c r="E16">
        <f t="shared" ref="E16:N16" si="16">SUM(E$5*SUMIFS(D$39:D$48,$B$39:$B$48,$A16),E$6*IF($B$2=TRUE,SUMIFS($B$147:$B$162,$A$147:$A$162,$A16),SUMIFS(F$125:F$140,$A$125:$A$140,$A16)))</f>
        <v>1136708.2851405193</v>
      </c>
      <c r="F16">
        <f t="shared" si="16"/>
        <v>1160011.1832797301</v>
      </c>
      <c r="G16">
        <f t="shared" si="16"/>
        <v>1234091.8170984322</v>
      </c>
      <c r="H16">
        <f t="shared" si="16"/>
        <v>1293861.2744777375</v>
      </c>
      <c r="I16">
        <f t="shared" si="16"/>
        <v>1577667.7712779723</v>
      </c>
      <c r="J16">
        <f t="shared" si="16"/>
        <v>1887654.9255774945</v>
      </c>
      <c r="K16">
        <f t="shared" si="16"/>
        <v>2060883.7869721251</v>
      </c>
      <c r="L16">
        <f t="shared" si="16"/>
        <v>2371175.9367415849</v>
      </c>
      <c r="M16">
        <f t="shared" si="16"/>
        <v>2371175.9367415849</v>
      </c>
      <c r="N16">
        <f t="shared" si="16"/>
        <v>2371175.9367415849</v>
      </c>
      <c r="O16">
        <f t="shared" ref="O16:AF16" si="17">SUM(O$5*SUMIFS(N$39:N$48,$B$39:$B$48,$A16),O$6*IF($B$2=TRUE,SUMIFS($B$147:$B$162,$A$147:$A$162,$A16),SUMIFS(P$125:P$140,$A$125:$A$140,$A16)))</f>
        <v>2371175.9367415849</v>
      </c>
      <c r="P16">
        <f t="shared" si="17"/>
        <v>2371175.9367415849</v>
      </c>
      <c r="Q16">
        <f t="shared" si="17"/>
        <v>2371175.9367415849</v>
      </c>
      <c r="R16">
        <f t="shared" si="17"/>
        <v>2371175.9367415849</v>
      </c>
      <c r="S16">
        <f t="shared" si="17"/>
        <v>2371175.9367415849</v>
      </c>
      <c r="T16">
        <f t="shared" si="17"/>
        <v>2371175.9367415849</v>
      </c>
      <c r="U16">
        <f t="shared" si="17"/>
        <v>2371175.9367415849</v>
      </c>
      <c r="V16">
        <f t="shared" si="17"/>
        <v>2371175.9367415849</v>
      </c>
      <c r="W16">
        <f t="shared" si="17"/>
        <v>2371175.9367415849</v>
      </c>
      <c r="X16">
        <f t="shared" si="17"/>
        <v>2371175.9367415849</v>
      </c>
      <c r="Y16">
        <f t="shared" si="17"/>
        <v>2371175.9367415849</v>
      </c>
      <c r="Z16">
        <f t="shared" si="17"/>
        <v>2371175.9367415849</v>
      </c>
      <c r="AA16">
        <f t="shared" si="17"/>
        <v>2371175.9367415849</v>
      </c>
      <c r="AB16">
        <f t="shared" si="17"/>
        <v>2371175.9367415849</v>
      </c>
      <c r="AC16">
        <f t="shared" si="17"/>
        <v>2371175.9367415849</v>
      </c>
      <c r="AD16">
        <f t="shared" si="17"/>
        <v>2371175.9367415849</v>
      </c>
      <c r="AE16">
        <f t="shared" si="17"/>
        <v>2371175.9367415849</v>
      </c>
      <c r="AF16">
        <f t="shared" si="17"/>
        <v>2371175.9367415849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123585.12269632008</v>
      </c>
      <c r="C18">
        <f t="shared" si="4"/>
        <v>123585.12269632008</v>
      </c>
      <c r="D18" s="170">
        <f t="shared" si="5"/>
        <v>123585.12269632008</v>
      </c>
      <c r="E18">
        <f t="shared" ref="E18:N18" si="20">SUM(E$5*SUMIFS(D$39:D$48,$B$39:$B$48,$A18),E$6*IF($B$2=TRUE,SUMIFS($B$147:$B$162,$A$147:$A$162,$A18),SUMIFS(F$125:F$140,$A$125:$A$140,$A18)))</f>
        <v>126030.83377829862</v>
      </c>
      <c r="F18">
        <f t="shared" si="20"/>
        <v>126228.8933046957</v>
      </c>
      <c r="G18">
        <f t="shared" si="20"/>
        <v>128354.75764590547</v>
      </c>
      <c r="H18">
        <f t="shared" si="20"/>
        <v>131561.37797684385</v>
      </c>
      <c r="I18">
        <f t="shared" si="20"/>
        <v>143626.39167519621</v>
      </c>
      <c r="J18">
        <f t="shared" si="20"/>
        <v>161464.76951483075</v>
      </c>
      <c r="K18">
        <f t="shared" si="20"/>
        <v>169334.13003234341</v>
      </c>
      <c r="L18">
        <f t="shared" si="20"/>
        <v>179544.2539618079</v>
      </c>
      <c r="M18">
        <f t="shared" si="20"/>
        <v>179544.2539618079</v>
      </c>
      <c r="N18">
        <f t="shared" si="20"/>
        <v>179544.2539618079</v>
      </c>
      <c r="O18">
        <f t="shared" ref="O18:AF18" si="21">SUM(O$5*SUMIFS(N$39:N$48,$B$39:$B$48,$A18),O$6*IF($B$2=TRUE,SUMIFS($B$147:$B$162,$A$147:$A$162,$A18),SUMIFS(P$125:P$140,$A$125:$A$140,$A18)))</f>
        <v>179544.2539618079</v>
      </c>
      <c r="P18">
        <f t="shared" si="21"/>
        <v>179544.2539618079</v>
      </c>
      <c r="Q18">
        <f t="shared" si="21"/>
        <v>179544.2539618079</v>
      </c>
      <c r="R18">
        <f t="shared" si="21"/>
        <v>179544.2539618079</v>
      </c>
      <c r="S18">
        <f t="shared" si="21"/>
        <v>179544.2539618079</v>
      </c>
      <c r="T18">
        <f t="shared" si="21"/>
        <v>179544.2539618079</v>
      </c>
      <c r="U18">
        <f t="shared" si="21"/>
        <v>179544.2539618079</v>
      </c>
      <c r="V18">
        <f t="shared" si="21"/>
        <v>179544.2539618079</v>
      </c>
      <c r="W18">
        <f t="shared" si="21"/>
        <v>179544.2539618079</v>
      </c>
      <c r="X18">
        <f t="shared" si="21"/>
        <v>179544.2539618079</v>
      </c>
      <c r="Y18">
        <f t="shared" si="21"/>
        <v>179544.2539618079</v>
      </c>
      <c r="Z18">
        <f t="shared" si="21"/>
        <v>179544.2539618079</v>
      </c>
      <c r="AA18">
        <f t="shared" si="21"/>
        <v>179544.2539618079</v>
      </c>
      <c r="AB18">
        <f t="shared" si="21"/>
        <v>179544.2539618079</v>
      </c>
      <c r="AC18">
        <f t="shared" si="21"/>
        <v>179544.2539618079</v>
      </c>
      <c r="AD18">
        <f t="shared" si="21"/>
        <v>179544.2539618079</v>
      </c>
      <c r="AE18">
        <f t="shared" si="21"/>
        <v>179544.2539618079</v>
      </c>
      <c r="AF18">
        <f t="shared" si="21"/>
        <v>179544.2539618079</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1041935.7146822602</v>
      </c>
      <c r="C20">
        <f t="shared" si="4"/>
        <v>1041935.7146822602</v>
      </c>
      <c r="D20" s="170">
        <f t="shared" si="5"/>
        <v>1041935.7146822602</v>
      </c>
      <c r="E20">
        <f t="shared" ref="E20:N20" si="24">SUM(E$5*SUMIFS(D$39:D$48,$B$39:$B$48,$A20),E$6*IF($B$2=TRUE,SUMIFS($B$147:$B$162,$A$147:$A$162,$A20),SUMIFS(F$125:F$140,$A$125:$A$140,$A20)))</f>
        <v>681274.57902531396</v>
      </c>
      <c r="F20">
        <f t="shared" si="24"/>
        <v>584130.92583090509</v>
      </c>
      <c r="G20">
        <f t="shared" si="24"/>
        <v>515412.63331388508</v>
      </c>
      <c r="H20">
        <f t="shared" si="24"/>
        <v>285808.53210855002</v>
      </c>
      <c r="I20">
        <f t="shared" si="24"/>
        <v>290445.09444216156</v>
      </c>
      <c r="J20">
        <f t="shared" si="24"/>
        <v>306637.18686277611</v>
      </c>
      <c r="K20">
        <f t="shared" si="24"/>
        <v>311996.46813380957</v>
      </c>
      <c r="L20">
        <f t="shared" si="24"/>
        <v>269921.57430954278</v>
      </c>
      <c r="M20">
        <f t="shared" si="24"/>
        <v>269921.57430954278</v>
      </c>
      <c r="N20">
        <f t="shared" si="24"/>
        <v>269921.57430954278</v>
      </c>
      <c r="O20">
        <f t="shared" ref="O20:AF20" si="25">SUM(O$5*SUMIFS(N$39:N$48,$B$39:$B$48,$A20),O$6*IF($B$2=TRUE,SUMIFS($B$147:$B$162,$A$147:$A$162,$A20),SUMIFS(P$125:P$140,$A$125:$A$140,$A20)))</f>
        <v>269921.57430954278</v>
      </c>
      <c r="P20">
        <f t="shared" si="25"/>
        <v>269921.57430954278</v>
      </c>
      <c r="Q20">
        <f t="shared" si="25"/>
        <v>269921.57430954278</v>
      </c>
      <c r="R20">
        <f t="shared" si="25"/>
        <v>269921.57430954278</v>
      </c>
      <c r="S20">
        <f t="shared" si="25"/>
        <v>269921.57430954278</v>
      </c>
      <c r="T20">
        <f t="shared" si="25"/>
        <v>269921.57430954278</v>
      </c>
      <c r="U20">
        <f t="shared" si="25"/>
        <v>269921.57430954278</v>
      </c>
      <c r="V20">
        <f t="shared" si="25"/>
        <v>269921.57430954278</v>
      </c>
      <c r="W20">
        <f t="shared" si="25"/>
        <v>269921.57430954278</v>
      </c>
      <c r="X20">
        <f t="shared" si="25"/>
        <v>269921.57430954278</v>
      </c>
      <c r="Y20">
        <f t="shared" si="25"/>
        <v>269921.57430954278</v>
      </c>
      <c r="Z20">
        <f t="shared" si="25"/>
        <v>269921.57430954278</v>
      </c>
      <c r="AA20">
        <f t="shared" si="25"/>
        <v>269921.57430954278</v>
      </c>
      <c r="AB20">
        <f t="shared" si="25"/>
        <v>269921.57430954278</v>
      </c>
      <c r="AC20">
        <f t="shared" si="25"/>
        <v>269921.57430954278</v>
      </c>
      <c r="AD20">
        <f t="shared" si="25"/>
        <v>269921.57430954278</v>
      </c>
      <c r="AE20">
        <f t="shared" si="25"/>
        <v>269921.57430954278</v>
      </c>
      <c r="AF20">
        <f t="shared" si="25"/>
        <v>269921.57430954278</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4122.2201679100035</v>
      </c>
      <c r="F23">
        <f t="shared" si="30"/>
        <v>5830.1944447210817</v>
      </c>
      <c r="G23">
        <f t="shared" si="30"/>
        <v>41780.930205382014</v>
      </c>
      <c r="H23">
        <f t="shared" si="30"/>
        <v>93800.782235059436</v>
      </c>
      <c r="I23">
        <f t="shared" si="30"/>
        <v>121938.77966246344</v>
      </c>
      <c r="J23">
        <f t="shared" si="30"/>
        <v>170745.24344395121</v>
      </c>
      <c r="K23">
        <f t="shared" si="30"/>
        <v>162553.9088105601</v>
      </c>
      <c r="L23">
        <f t="shared" si="30"/>
        <v>155760.1259343983</v>
      </c>
      <c r="M23">
        <f t="shared" si="30"/>
        <v>155760.1259343983</v>
      </c>
      <c r="N23">
        <f t="shared" si="30"/>
        <v>155760.1259343983</v>
      </c>
      <c r="O23">
        <f t="shared" ref="O23:AF23" si="31">SUM(O$5*SUMIFS(N$39:N$48,$B$39:$B$48,$A23),O$6*IF($B$2=TRUE,SUMIFS($B$147:$B$162,$A$147:$A$162,$A23),SUMIFS(P$125:P$140,$A$125:$A$140,$A23)))</f>
        <v>155760.1259343983</v>
      </c>
      <c r="P23">
        <f t="shared" si="31"/>
        <v>155760.1259343983</v>
      </c>
      <c r="Q23">
        <f t="shared" si="31"/>
        <v>155760.1259343983</v>
      </c>
      <c r="R23">
        <f t="shared" si="31"/>
        <v>155760.1259343983</v>
      </c>
      <c r="S23">
        <f t="shared" si="31"/>
        <v>155760.1259343983</v>
      </c>
      <c r="T23">
        <f t="shared" si="31"/>
        <v>155760.1259343983</v>
      </c>
      <c r="U23">
        <f t="shared" si="31"/>
        <v>155760.1259343983</v>
      </c>
      <c r="V23">
        <f t="shared" si="31"/>
        <v>155760.1259343983</v>
      </c>
      <c r="W23">
        <f t="shared" si="31"/>
        <v>155760.1259343983</v>
      </c>
      <c r="X23">
        <f t="shared" si="31"/>
        <v>155760.1259343983</v>
      </c>
      <c r="Y23">
        <f t="shared" si="31"/>
        <v>155760.1259343983</v>
      </c>
      <c r="Z23">
        <f t="shared" si="31"/>
        <v>155760.1259343983</v>
      </c>
      <c r="AA23">
        <f t="shared" si="31"/>
        <v>155760.1259343983</v>
      </c>
      <c r="AB23">
        <f t="shared" si="31"/>
        <v>155760.1259343983</v>
      </c>
      <c r="AC23">
        <f t="shared" si="31"/>
        <v>155760.1259343983</v>
      </c>
      <c r="AD23">
        <f t="shared" si="31"/>
        <v>155760.1259343983</v>
      </c>
      <c r="AE23">
        <f t="shared" si="31"/>
        <v>155760.1259343983</v>
      </c>
      <c r="AF23">
        <f t="shared" si="31"/>
        <v>155760.1259343983</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7.4286968254559478E-3</v>
      </c>
      <c r="D39">
        <f>SUMPRODUCT(P$57:P$106,$B$57:$B$106)</f>
        <v>7.5757084216277696E-3</v>
      </c>
      <c r="E39">
        <f>SUMPRODUCT(AB$57:AB$106,$B$57:$B$106)</f>
        <v>7.5876137719069663E-3</v>
      </c>
      <c r="F39">
        <f>SUMPRODUCT(AN$57:AN$106,$B$57:$B$106)</f>
        <v>7.715399393172246E-3</v>
      </c>
      <c r="G39">
        <f>SUMPRODUCT(AZ$57:AZ$106,$B$57:$B$106)</f>
        <v>7.9081492141310251E-3</v>
      </c>
      <c r="H39">
        <f>SUMPRODUCT(BL$57:BL$106,$B$57:$B$106)</f>
        <v>8.6333767091934348E-3</v>
      </c>
      <c r="I39">
        <f>SUMPRODUCT(BX$57:BX$106,$B$57:$B$106)</f>
        <v>9.705640893889856E-3</v>
      </c>
      <c r="J39">
        <f>SUMPRODUCT(CJ$57:CJ$106,$B$57:$B$106)</f>
        <v>1.0178667842598427E-2</v>
      </c>
      <c r="K39">
        <f>SUMPRODUCT(CV$57:CV$106,$B$57:$B$106)</f>
        <v>1.0792397987194408E-2</v>
      </c>
      <c r="L39" s="156">
        <f>K39</f>
        <v>1.0792397987194408E-2</v>
      </c>
      <c r="M39" s="156">
        <f t="shared" ref="M39:AE50" si="53">L39</f>
        <v>1.0792397987194408E-2</v>
      </c>
      <c r="N39" s="156">
        <f t="shared" si="53"/>
        <v>1.0792397987194408E-2</v>
      </c>
      <c r="O39" s="156">
        <f t="shared" si="53"/>
        <v>1.0792397987194408E-2</v>
      </c>
      <c r="P39" s="156">
        <f t="shared" si="53"/>
        <v>1.0792397987194408E-2</v>
      </c>
      <c r="Q39" s="156">
        <f t="shared" si="53"/>
        <v>1.0792397987194408E-2</v>
      </c>
      <c r="R39" s="156">
        <f t="shared" si="53"/>
        <v>1.0792397987194408E-2</v>
      </c>
      <c r="S39" s="156">
        <f t="shared" si="53"/>
        <v>1.0792397987194408E-2</v>
      </c>
      <c r="T39" s="156">
        <f t="shared" si="53"/>
        <v>1.0792397987194408E-2</v>
      </c>
      <c r="U39" s="156">
        <f t="shared" si="53"/>
        <v>1.0792397987194408E-2</v>
      </c>
      <c r="V39" s="156">
        <f t="shared" si="53"/>
        <v>1.0792397987194408E-2</v>
      </c>
      <c r="W39" s="156">
        <f t="shared" si="53"/>
        <v>1.0792397987194408E-2</v>
      </c>
      <c r="X39" s="156">
        <f t="shared" si="53"/>
        <v>1.0792397987194408E-2</v>
      </c>
      <c r="Y39" s="156">
        <f t="shared" si="53"/>
        <v>1.0792397987194408E-2</v>
      </c>
      <c r="Z39" s="156">
        <f t="shared" si="53"/>
        <v>1.0792397987194408E-2</v>
      </c>
      <c r="AA39" s="156">
        <f t="shared" si="53"/>
        <v>1.0792397987194408E-2</v>
      </c>
      <c r="AB39" s="156">
        <f t="shared" si="53"/>
        <v>1.0792397987194408E-2</v>
      </c>
      <c r="AC39" s="156">
        <f t="shared" si="53"/>
        <v>1.0792397987194408E-2</v>
      </c>
      <c r="AD39" s="156">
        <f t="shared" si="53"/>
        <v>1.0792397987194408E-2</v>
      </c>
      <c r="AE39" s="156">
        <f t="shared" si="53"/>
        <v>1.0792397987194408E-2</v>
      </c>
    </row>
    <row r="40" spans="1:32">
      <c r="B40" s="2" t="s">
        <v>98</v>
      </c>
      <c r="C40">
        <f>SUMPRODUCT(E57:E106,$B$57:$B$106)</f>
        <v>7.7741498420636268E-2</v>
      </c>
      <c r="D40">
        <f>SUMPRODUCT(Q$57:Q$106,$B$57:$B$106)</f>
        <v>5.8356679647801259E-2</v>
      </c>
      <c r="E40">
        <f>SUMPRODUCT(AC$57:AC$106,$B$57:$B$106)</f>
        <v>5.4929748997612458E-2</v>
      </c>
      <c r="F40">
        <f>SUMPRODUCT(AO$57:AO$106,$B$57:$B$106)</f>
        <v>5.2013451202943643E-2</v>
      </c>
      <c r="G40">
        <f>SUMPRODUCT(BA$57:BA$106,$B$57:$B$106)</f>
        <v>4.8411189087409406E-2</v>
      </c>
      <c r="H40">
        <f>SUMPRODUCT(BM$57:BM$106,$B$57:$B$106)</f>
        <v>4.0616118991603674E-2</v>
      </c>
      <c r="I40">
        <f>SUMPRODUCT(BY$57:BY$106,$B$57:$B$106)</f>
        <v>2.272285579139088E-2</v>
      </c>
      <c r="J40">
        <f>SUMPRODUCT(CK$57:CK$106,$B$57:$B$106)</f>
        <v>2.0781984290247982E-2</v>
      </c>
      <c r="K40">
        <f>SUMPRODUCT(CW$57:CW$106,$B$57:$B$106)</f>
        <v>2.0429058812674591E-2</v>
      </c>
      <c r="L40" s="156">
        <f t="shared" ref="L40:AA50" si="54">K40</f>
        <v>2.0429058812674591E-2</v>
      </c>
      <c r="M40" s="156">
        <f t="shared" si="54"/>
        <v>2.0429058812674591E-2</v>
      </c>
      <c r="N40" s="156">
        <f t="shared" si="54"/>
        <v>2.0429058812674591E-2</v>
      </c>
      <c r="O40" s="156">
        <f t="shared" si="54"/>
        <v>2.0429058812674591E-2</v>
      </c>
      <c r="P40" s="156">
        <f t="shared" si="54"/>
        <v>2.0429058812674591E-2</v>
      </c>
      <c r="Q40" s="156">
        <f t="shared" si="54"/>
        <v>2.0429058812674591E-2</v>
      </c>
      <c r="R40" s="156">
        <f t="shared" si="54"/>
        <v>2.0429058812674591E-2</v>
      </c>
      <c r="S40" s="156">
        <f t="shared" si="54"/>
        <v>2.0429058812674591E-2</v>
      </c>
      <c r="T40" s="156">
        <f t="shared" si="54"/>
        <v>2.0429058812674591E-2</v>
      </c>
      <c r="U40" s="156">
        <f t="shared" si="54"/>
        <v>2.0429058812674591E-2</v>
      </c>
      <c r="V40" s="156">
        <f t="shared" si="54"/>
        <v>2.0429058812674591E-2</v>
      </c>
      <c r="W40" s="156">
        <f t="shared" si="54"/>
        <v>2.0429058812674591E-2</v>
      </c>
      <c r="X40" s="156">
        <f t="shared" si="54"/>
        <v>2.0429058812674591E-2</v>
      </c>
      <c r="Y40" s="156">
        <f t="shared" si="54"/>
        <v>2.0429058812674591E-2</v>
      </c>
      <c r="Z40" s="156">
        <f t="shared" si="54"/>
        <v>2.0429058812674591E-2</v>
      </c>
      <c r="AA40" s="156">
        <f t="shared" si="54"/>
        <v>2.0429058812674591E-2</v>
      </c>
      <c r="AB40" s="156">
        <f t="shared" si="53"/>
        <v>2.0429058812674591E-2</v>
      </c>
      <c r="AC40" s="156">
        <f t="shared" si="53"/>
        <v>2.0429058812674591E-2</v>
      </c>
      <c r="AD40" s="156">
        <f t="shared" si="53"/>
        <v>2.0429058812674591E-2</v>
      </c>
      <c r="AE40" s="156">
        <f t="shared" si="53"/>
        <v>2.0429058812674591E-2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2.7679537947608225E-2</v>
      </c>
      <c r="D42">
        <f>SUMPRODUCT(S$57:S$106,$B$57:$B$106)</f>
        <v>2.8139103815682409E-2</v>
      </c>
      <c r="E42">
        <f>SUMPRODUCT(AE$57:AE$106,$B$57:$B$106)</f>
        <v>2.7713437778815818E-2</v>
      </c>
      <c r="F42">
        <f>SUMPRODUCT(AQ$57:AQ$106,$B$57:$B$106)</f>
        <v>2.7719727918863873E-2</v>
      </c>
      <c r="G42">
        <f>SUMPRODUCT(BC$57:BC$106,$B$57:$B$106)</f>
        <v>2.7170706064619021E-2</v>
      </c>
      <c r="H42">
        <f>SUMPRODUCT(BO$57:BO$106,$B$57:$B$106)</f>
        <v>2.6997167924373511E-2</v>
      </c>
      <c r="I42">
        <f>SUMPRODUCT(CA$57:CA$106,$B$57:$B$106)</f>
        <v>2.7522140891791662E-2</v>
      </c>
      <c r="J42">
        <f>SUMPRODUCT(CM$57:CM$106,$B$57:$B$106)</f>
        <v>2.7345436579212182E-2</v>
      </c>
      <c r="K42">
        <f>SUMPRODUCT(CY$57:CY$106,$B$57:$B$106)</f>
        <v>2.7016215304145851E-2</v>
      </c>
      <c r="L42" s="156">
        <f t="shared" si="54"/>
        <v>2.7016215304145851E-2</v>
      </c>
      <c r="M42" s="156">
        <f t="shared" si="53"/>
        <v>2.7016215304145851E-2</v>
      </c>
      <c r="N42" s="156">
        <f t="shared" si="53"/>
        <v>2.7016215304145851E-2</v>
      </c>
      <c r="O42" s="156">
        <f t="shared" si="53"/>
        <v>2.7016215304145851E-2</v>
      </c>
      <c r="P42" s="156">
        <f t="shared" si="53"/>
        <v>2.7016215304145851E-2</v>
      </c>
      <c r="Q42" s="156">
        <f t="shared" si="53"/>
        <v>2.7016215304145851E-2</v>
      </c>
      <c r="R42" s="156">
        <f t="shared" si="53"/>
        <v>2.7016215304145851E-2</v>
      </c>
      <c r="S42" s="156">
        <f t="shared" si="53"/>
        <v>2.7016215304145851E-2</v>
      </c>
      <c r="T42" s="156">
        <f t="shared" si="53"/>
        <v>2.7016215304145851E-2</v>
      </c>
      <c r="U42" s="156">
        <f t="shared" si="53"/>
        <v>2.7016215304145851E-2</v>
      </c>
      <c r="V42" s="156">
        <f t="shared" si="53"/>
        <v>2.7016215304145851E-2</v>
      </c>
      <c r="W42" s="156">
        <f t="shared" si="53"/>
        <v>2.7016215304145851E-2</v>
      </c>
      <c r="X42" s="156">
        <f t="shared" si="53"/>
        <v>2.7016215304145851E-2</v>
      </c>
      <c r="Y42" s="156">
        <f t="shared" si="53"/>
        <v>2.7016215304145851E-2</v>
      </c>
      <c r="Z42" s="156">
        <f t="shared" si="53"/>
        <v>2.7016215304145851E-2</v>
      </c>
      <c r="AA42" s="156">
        <f t="shared" si="53"/>
        <v>2.7016215304145851E-2</v>
      </c>
      <c r="AB42" s="156">
        <f t="shared" si="53"/>
        <v>2.7016215304145851E-2</v>
      </c>
      <c r="AC42" s="156">
        <f t="shared" si="53"/>
        <v>2.7016215304145851E-2</v>
      </c>
      <c r="AD42" s="156">
        <f t="shared" si="53"/>
        <v>2.7016215304145851E-2</v>
      </c>
      <c r="AE42" s="156">
        <f t="shared" si="53"/>
        <v>2.7016215304145851E-2</v>
      </c>
    </row>
    <row r="43" spans="1:32">
      <c r="B43" s="2" t="s">
        <v>347</v>
      </c>
      <c r="C43">
        <f>SUMPRODUCT(H57:H106,$B$57:$B$106)</f>
        <v>0.55909979169033219</v>
      </c>
      <c r="D43">
        <f>SUMPRODUCT(T$57:T$106,$B$57:$B$106)</f>
        <v>0.55507775536712689</v>
      </c>
      <c r="E43">
        <f>SUMPRODUCT(AF$57:AF$106,$B$57:$B$106)</f>
        <v>0.56286020756044985</v>
      </c>
      <c r="F43">
        <f>SUMPRODUCT(AR$57:AR$106,$B$57:$B$106)</f>
        <v>0.55674530757708873</v>
      </c>
      <c r="G43">
        <f>SUMPRODUCT(BD$57:BD$106,$B$57:$B$106)</f>
        <v>0.56757957206518683</v>
      </c>
      <c r="H43">
        <f>SUMPRODUCT(BP$57:BP$106,$B$57:$B$106)</f>
        <v>0.55277277011112314</v>
      </c>
      <c r="I43">
        <f>SUMPRODUCT(CB$57:CB$106,$B$57:$B$106)</f>
        <v>0.53062973245272205</v>
      </c>
      <c r="J43">
        <f>SUMPRODUCT(CN$57:CN$106,$B$57:$B$106)</f>
        <v>0.51272550772199166</v>
      </c>
      <c r="K43">
        <f>SUMPRODUCT(CZ$57:CZ$106,$B$57:$B$106)</f>
        <v>0.47785068940391334</v>
      </c>
      <c r="L43" s="156">
        <f t="shared" si="54"/>
        <v>0.47785068940391334</v>
      </c>
      <c r="M43" s="156">
        <f t="shared" si="53"/>
        <v>0.47785068940391334</v>
      </c>
      <c r="N43" s="156">
        <f t="shared" si="53"/>
        <v>0.47785068940391334</v>
      </c>
      <c r="O43" s="156">
        <f t="shared" si="53"/>
        <v>0.47785068940391334</v>
      </c>
      <c r="P43" s="156">
        <f t="shared" si="53"/>
        <v>0.47785068940391334</v>
      </c>
      <c r="Q43" s="156">
        <f t="shared" si="53"/>
        <v>0.47785068940391334</v>
      </c>
      <c r="R43" s="156">
        <f t="shared" si="53"/>
        <v>0.47785068940391334</v>
      </c>
      <c r="S43" s="156">
        <f t="shared" si="53"/>
        <v>0.47785068940391334</v>
      </c>
      <c r="T43" s="156">
        <f t="shared" si="53"/>
        <v>0.47785068940391334</v>
      </c>
      <c r="U43" s="156">
        <f t="shared" si="53"/>
        <v>0.47785068940391334</v>
      </c>
      <c r="V43" s="156">
        <f t="shared" si="53"/>
        <v>0.47785068940391334</v>
      </c>
      <c r="W43" s="156">
        <f t="shared" si="53"/>
        <v>0.47785068940391334</v>
      </c>
      <c r="X43" s="156">
        <f t="shared" si="53"/>
        <v>0.47785068940391334</v>
      </c>
      <c r="Y43" s="156">
        <f t="shared" si="53"/>
        <v>0.47785068940391334</v>
      </c>
      <c r="Z43" s="156">
        <f t="shared" si="53"/>
        <v>0.47785068940391334</v>
      </c>
      <c r="AA43" s="156">
        <f t="shared" si="53"/>
        <v>0.47785068940391334</v>
      </c>
      <c r="AB43" s="156">
        <f t="shared" si="53"/>
        <v>0.47785068940391334</v>
      </c>
      <c r="AC43" s="156">
        <f t="shared" si="53"/>
        <v>0.47785068940391334</v>
      </c>
      <c r="AD43" s="156">
        <f t="shared" si="53"/>
        <v>0.47785068940391334</v>
      </c>
      <c r="AE43" s="156">
        <f t="shared" si="53"/>
        <v>0.47785068940391334</v>
      </c>
    </row>
    <row r="44" spans="1:32">
      <c r="B44" s="2" t="s">
        <v>99</v>
      </c>
      <c r="C44">
        <f>SUMPRODUCT(I57:I106,$B$57:$B$106)</f>
        <v>0.20769512314309724</v>
      </c>
      <c r="D44">
        <f>SUMPRODUCT(U$57:U$106,$B$57:$B$106)</f>
        <v>0.21159319837006141</v>
      </c>
      <c r="E44">
        <f>SUMPRODUCT(AG$57:AG$106,$B$57:$B$106)</f>
        <v>0.21031187375792432</v>
      </c>
      <c r="F44">
        <f>SUMPRODUCT(AS$57:AS$106,$B$57:$B$106)</f>
        <v>0.21436306590807422</v>
      </c>
      <c r="G44">
        <f>SUMPRODUCT(BE$57:BE$106,$B$57:$B$106)</f>
        <v>0.21468831356796325</v>
      </c>
      <c r="H44">
        <f>SUMPRODUCT(BQ$57:BQ$106,$B$57:$B$106)</f>
        <v>0.21680777202827306</v>
      </c>
      <c r="I44">
        <f>SUMPRODUCT(CC$57:CC$106,$B$57:$B$106)</f>
        <v>0.2309774870763682</v>
      </c>
      <c r="J44">
        <f>SUMPRODUCT(CO$57:CO$106,$B$57:$B$106)</f>
        <v>0.23518362241946306</v>
      </c>
      <c r="K44">
        <f>SUMPRODUCT(DA$57:DA$106,$B$57:$B$106)</f>
        <v>0.24450885081047316</v>
      </c>
      <c r="L44" s="156">
        <f t="shared" si="54"/>
        <v>0.24450885081047316</v>
      </c>
      <c r="M44" s="156">
        <f t="shared" si="53"/>
        <v>0.24450885081047316</v>
      </c>
      <c r="N44" s="156">
        <f t="shared" si="53"/>
        <v>0.24450885081047316</v>
      </c>
      <c r="O44" s="156">
        <f t="shared" si="53"/>
        <v>0.24450885081047316</v>
      </c>
      <c r="P44" s="156">
        <f t="shared" si="53"/>
        <v>0.24450885081047316</v>
      </c>
      <c r="Q44" s="156">
        <f t="shared" si="53"/>
        <v>0.24450885081047316</v>
      </c>
      <c r="R44" s="156">
        <f t="shared" si="53"/>
        <v>0.24450885081047316</v>
      </c>
      <c r="S44" s="156">
        <f t="shared" si="53"/>
        <v>0.24450885081047316</v>
      </c>
      <c r="T44" s="156">
        <f t="shared" si="53"/>
        <v>0.24450885081047316</v>
      </c>
      <c r="U44" s="156">
        <f t="shared" si="53"/>
        <v>0.24450885081047316</v>
      </c>
      <c r="V44" s="156">
        <f t="shared" si="53"/>
        <v>0.24450885081047316</v>
      </c>
      <c r="W44" s="156">
        <f t="shared" si="53"/>
        <v>0.24450885081047316</v>
      </c>
      <c r="X44" s="156">
        <f t="shared" si="53"/>
        <v>0.24450885081047316</v>
      </c>
      <c r="Y44" s="156">
        <f t="shared" si="53"/>
        <v>0.24450885081047316</v>
      </c>
      <c r="Z44" s="156">
        <f t="shared" si="53"/>
        <v>0.24450885081047316</v>
      </c>
      <c r="AA44" s="156">
        <f t="shared" si="53"/>
        <v>0.24450885081047316</v>
      </c>
      <c r="AB44" s="156">
        <f t="shared" si="53"/>
        <v>0.24450885081047316</v>
      </c>
      <c r="AC44" s="156">
        <f t="shared" si="53"/>
        <v>0.24450885081047316</v>
      </c>
      <c r="AD44" s="156">
        <f t="shared" si="53"/>
        <v>0.24450885081047316</v>
      </c>
      <c r="AE44" s="156">
        <f t="shared" si="53"/>
        <v>0.24450885081047316</v>
      </c>
    </row>
    <row r="45" spans="1:32">
      <c r="B45" s="2" t="s">
        <v>109</v>
      </c>
      <c r="C45">
        <f>SUMPRODUCT(J57:J106,$B$57:$B$106)</f>
        <v>0</v>
      </c>
      <c r="D45">
        <f>SUMPRODUCT(V$57:V$106,$B$57:$B$106)</f>
        <v>2.4778649085805668E-4</v>
      </c>
      <c r="E45">
        <f>SUMPRODUCT(AH$57:AH$106,$B$57:$B$106)</f>
        <v>3.5045275692055484E-4</v>
      </c>
      <c r="F45">
        <f>SUMPRODUCT(AT$57:AT$106,$B$57:$B$106)</f>
        <v>2.5114500581432833E-3</v>
      </c>
      <c r="G45">
        <f>SUMPRODUCT(BF$57:BF$106,$B$57:$B$106)</f>
        <v>5.6383613011990758E-3</v>
      </c>
      <c r="H45">
        <f>SUMPRODUCT(BR$57:BR$106,$B$57:$B$106)</f>
        <v>7.3297352109639264E-3</v>
      </c>
      <c r="I45">
        <f>SUMPRODUCT(CD$57:CD$106,$B$57:$B$106)</f>
        <v>1.0263489813823296E-2</v>
      </c>
      <c r="J45">
        <f>SUMPRODUCT(CP$57:CP$106,$B$57:$B$106)</f>
        <v>9.7711090137746846E-3</v>
      </c>
      <c r="K45">
        <f>SUMPRODUCT(DB$57:DB$106,$B$57:$B$106)</f>
        <v>9.3627349944439345E-3</v>
      </c>
      <c r="L45" s="156">
        <f t="shared" si="54"/>
        <v>9.3627349944439345E-3</v>
      </c>
      <c r="M45" s="156">
        <f t="shared" si="53"/>
        <v>9.3627349944439345E-3</v>
      </c>
      <c r="N45" s="156">
        <f t="shared" si="53"/>
        <v>9.3627349944439345E-3</v>
      </c>
      <c r="O45" s="156">
        <f t="shared" si="53"/>
        <v>9.3627349944439345E-3</v>
      </c>
      <c r="P45" s="156">
        <f t="shared" si="53"/>
        <v>9.3627349944439345E-3</v>
      </c>
      <c r="Q45" s="156">
        <f t="shared" si="53"/>
        <v>9.3627349944439345E-3</v>
      </c>
      <c r="R45" s="156">
        <f t="shared" si="53"/>
        <v>9.3627349944439345E-3</v>
      </c>
      <c r="S45" s="156">
        <f t="shared" si="53"/>
        <v>9.3627349944439345E-3</v>
      </c>
      <c r="T45" s="156">
        <f t="shared" si="53"/>
        <v>9.3627349944439345E-3</v>
      </c>
      <c r="U45" s="156">
        <f t="shared" si="53"/>
        <v>9.3627349944439345E-3</v>
      </c>
      <c r="V45" s="156">
        <f t="shared" si="53"/>
        <v>9.3627349944439345E-3</v>
      </c>
      <c r="W45" s="156">
        <f t="shared" si="53"/>
        <v>9.3627349944439345E-3</v>
      </c>
      <c r="X45" s="156">
        <f t="shared" si="53"/>
        <v>9.3627349944439345E-3</v>
      </c>
      <c r="Y45" s="156">
        <f t="shared" si="53"/>
        <v>9.3627349944439345E-3</v>
      </c>
      <c r="Z45" s="156">
        <f t="shared" si="53"/>
        <v>9.3627349944439345E-3</v>
      </c>
      <c r="AA45" s="156">
        <f t="shared" si="53"/>
        <v>9.3627349944439345E-3</v>
      </c>
      <c r="AB45" s="156">
        <f t="shared" si="53"/>
        <v>9.3627349944439345E-3</v>
      </c>
      <c r="AC45" s="156">
        <f t="shared" si="53"/>
        <v>9.3627349944439345E-3</v>
      </c>
      <c r="AD45" s="156">
        <f t="shared" si="53"/>
        <v>9.3627349944439345E-3</v>
      </c>
      <c r="AE45" s="156">
        <f t="shared" si="53"/>
        <v>9.3627349944439345E-3</v>
      </c>
    </row>
    <row r="46" spans="1:32">
      <c r="B46" s="2" t="s">
        <v>106</v>
      </c>
      <c r="C46">
        <f>SUMPRODUCT(K57:K106,$B$57:$B$106)</f>
        <v>6.2630714499583989E-2</v>
      </c>
      <c r="D46">
        <f>SUMPRODUCT(W$57:W$106,$B$57:$B$106)</f>
        <v>4.0951387934495168E-2</v>
      </c>
      <c r="E46">
        <f>SUMPRODUCT(AI$57:AI$106,$B$57:$B$106)</f>
        <v>3.5112086792465497E-2</v>
      </c>
      <c r="F46">
        <f>SUMPRODUCT(AU$57:AU$106,$B$57:$B$106)</f>
        <v>3.0981432953764085E-2</v>
      </c>
      <c r="G46">
        <f>SUMPRODUCT(BG$57:BG$106,$B$57:$B$106)</f>
        <v>1.7179939533500423E-2</v>
      </c>
      <c r="H46">
        <f>SUMPRODUCT(BS$57:BS$106,$B$57:$B$106)</f>
        <v>1.7458643111546508E-2</v>
      </c>
      <c r="I46">
        <f>SUMPRODUCT(CE$57:CE$106,$B$57:$B$106)</f>
        <v>1.8431949144976454E-2</v>
      </c>
      <c r="J46">
        <f>SUMPRODUCT(CQ$57:CQ$106,$B$57:$B$106)</f>
        <v>1.8754095329697094E-2</v>
      </c>
      <c r="K46">
        <f>SUMPRODUCT(DC$57:DC$106,$B$57:$B$106)</f>
        <v>1.6224975130077521E-2</v>
      </c>
      <c r="L46" s="156">
        <f t="shared" si="54"/>
        <v>1.6224975130077521E-2</v>
      </c>
      <c r="M46" s="156">
        <f t="shared" si="53"/>
        <v>1.6224975130077521E-2</v>
      </c>
      <c r="N46" s="156">
        <f t="shared" si="53"/>
        <v>1.6224975130077521E-2</v>
      </c>
      <c r="O46" s="156">
        <f t="shared" si="53"/>
        <v>1.6224975130077521E-2</v>
      </c>
      <c r="P46" s="156">
        <f t="shared" si="53"/>
        <v>1.6224975130077521E-2</v>
      </c>
      <c r="Q46" s="156">
        <f t="shared" si="53"/>
        <v>1.6224975130077521E-2</v>
      </c>
      <c r="R46" s="156">
        <f t="shared" si="53"/>
        <v>1.6224975130077521E-2</v>
      </c>
      <c r="S46" s="156">
        <f t="shared" si="53"/>
        <v>1.6224975130077521E-2</v>
      </c>
      <c r="T46" s="156">
        <f t="shared" si="53"/>
        <v>1.6224975130077521E-2</v>
      </c>
      <c r="U46" s="156">
        <f t="shared" si="53"/>
        <v>1.6224975130077521E-2</v>
      </c>
      <c r="V46" s="156">
        <f t="shared" si="53"/>
        <v>1.6224975130077521E-2</v>
      </c>
      <c r="W46" s="156">
        <f t="shared" si="53"/>
        <v>1.6224975130077521E-2</v>
      </c>
      <c r="X46" s="156">
        <f t="shared" si="53"/>
        <v>1.6224975130077521E-2</v>
      </c>
      <c r="Y46" s="156">
        <f t="shared" si="53"/>
        <v>1.6224975130077521E-2</v>
      </c>
      <c r="Z46" s="156">
        <f t="shared" si="53"/>
        <v>1.6224975130077521E-2</v>
      </c>
      <c r="AA46" s="156">
        <f t="shared" si="53"/>
        <v>1.6224975130077521E-2</v>
      </c>
      <c r="AB46" s="156">
        <f t="shared" si="53"/>
        <v>1.6224975130077521E-2</v>
      </c>
      <c r="AC46" s="156">
        <f t="shared" si="53"/>
        <v>1.6224975130077521E-2</v>
      </c>
      <c r="AD46" s="156">
        <f t="shared" si="53"/>
        <v>1.6224975130077521E-2</v>
      </c>
      <c r="AE46" s="156">
        <f t="shared" si="53"/>
        <v>1.6224975130077521E-2</v>
      </c>
    </row>
    <row r="47" spans="1:32">
      <c r="B47" s="2" t="s">
        <v>100</v>
      </c>
      <c r="C47">
        <f>SUMPRODUCT(L57:L106,$B$57:$B$106)</f>
        <v>2.2598148502790769E-2</v>
      </c>
      <c r="D47">
        <f>SUMPRODUCT(X$57:X$106,$B$57:$B$106)</f>
        <v>2.9730889999996044E-2</v>
      </c>
      <c r="E47">
        <f>SUMPRODUCT(AJ$57:AJ$106,$B$57:$B$106)</f>
        <v>3.1406352348303274E-2</v>
      </c>
      <c r="F47">
        <f>SUMPRODUCT(AV$57:AV$106,$B$57:$B$106)</f>
        <v>3.3768954790605654E-2</v>
      </c>
      <c r="G47">
        <f>SUMPRODUCT(BH$57:BH$106,$B$57:$B$106)</f>
        <v>3.364981925527586E-2</v>
      </c>
      <c r="H47">
        <f>SUMPRODUCT(BT$57:BT$106,$B$57:$B$106)</f>
        <v>3.455086873171484E-2</v>
      </c>
      <c r="I47">
        <f>SUMPRODUCT(CF$57:CF$106,$B$57:$B$106)</f>
        <v>3.6279841199047716E-2</v>
      </c>
      <c r="J47">
        <f>SUMPRODUCT(CR$57:CR$106,$B$57:$B$106)</f>
        <v>4.1379934076655064E-2</v>
      </c>
      <c r="K47">
        <f>SUMPRODUCT(DD$57:DD$106,$B$57:$B$106)</f>
        <v>5.1283786010329666E-2</v>
      </c>
      <c r="L47" s="156">
        <f t="shared" si="54"/>
        <v>5.1283786010329666E-2</v>
      </c>
      <c r="M47" s="156">
        <f t="shared" si="53"/>
        <v>5.1283786010329666E-2</v>
      </c>
      <c r="N47" s="156">
        <f t="shared" si="53"/>
        <v>5.1283786010329666E-2</v>
      </c>
      <c r="O47" s="156">
        <f t="shared" si="53"/>
        <v>5.1283786010329666E-2</v>
      </c>
      <c r="P47" s="156">
        <f t="shared" si="53"/>
        <v>5.1283786010329666E-2</v>
      </c>
      <c r="Q47" s="156">
        <f t="shared" si="53"/>
        <v>5.1283786010329666E-2</v>
      </c>
      <c r="R47" s="156">
        <f t="shared" si="53"/>
        <v>5.1283786010329666E-2</v>
      </c>
      <c r="S47" s="156">
        <f t="shared" si="53"/>
        <v>5.1283786010329666E-2</v>
      </c>
      <c r="T47" s="156">
        <f t="shared" si="53"/>
        <v>5.1283786010329666E-2</v>
      </c>
      <c r="U47" s="156">
        <f t="shared" si="53"/>
        <v>5.1283786010329666E-2</v>
      </c>
      <c r="V47" s="156">
        <f t="shared" si="53"/>
        <v>5.1283786010329666E-2</v>
      </c>
      <c r="W47" s="156">
        <f t="shared" si="53"/>
        <v>5.1283786010329666E-2</v>
      </c>
      <c r="X47" s="156">
        <f t="shared" si="53"/>
        <v>5.1283786010329666E-2</v>
      </c>
      <c r="Y47" s="156">
        <f t="shared" si="53"/>
        <v>5.1283786010329666E-2</v>
      </c>
      <c r="Z47" s="156">
        <f t="shared" si="53"/>
        <v>5.1283786010329666E-2</v>
      </c>
      <c r="AA47" s="156">
        <f t="shared" si="53"/>
        <v>5.1283786010329666E-2</v>
      </c>
      <c r="AB47" s="156">
        <f t="shared" si="53"/>
        <v>5.1283786010329666E-2</v>
      </c>
      <c r="AC47" s="156">
        <f t="shared" si="53"/>
        <v>5.1283786010329666E-2</v>
      </c>
      <c r="AD47" s="156">
        <f t="shared" si="53"/>
        <v>5.1283786010329666E-2</v>
      </c>
      <c r="AE47" s="156">
        <f t="shared" si="53"/>
        <v>5.1283786010329666E-2</v>
      </c>
    </row>
    <row r="48" spans="1:32">
      <c r="B48" s="2" t="s">
        <v>102</v>
      </c>
      <c r="C48">
        <f>SUMPRODUCT(N57:N106,$B$57:$B$106)</f>
        <v>3.5126488970495209E-2</v>
      </c>
      <c r="D48">
        <f>SUMPRODUCT(Z$57:Z$106,$B$57:$B$106)</f>
        <v>6.8327489952350787E-2</v>
      </c>
      <c r="E48">
        <f>SUMPRODUCT(AL$57:AL$106,$B$57:$B$106)</f>
        <v>6.9728226235601112E-2</v>
      </c>
      <c r="F48">
        <f>SUMPRODUCT(AX$57:AX$106,$B$57:$B$106)</f>
        <v>7.4181210197344138E-2</v>
      </c>
      <c r="G48">
        <f>SUMPRODUCT(BJ$57:BJ$106,$B$57:$B$106)</f>
        <v>7.7773949910714915E-2</v>
      </c>
      <c r="H48">
        <f>SUMPRODUCT(BV$57:BV$106,$B$57:$B$106)</f>
        <v>9.4833547181207858E-2</v>
      </c>
      <c r="I48">
        <f>SUMPRODUCT(CH$57:CH$106,$B$57:$B$106)</f>
        <v>0.11346686273598987</v>
      </c>
      <c r="J48">
        <f>SUMPRODUCT(CT$57:CT$106,$B$57:$B$106)</f>
        <v>0.12387964272635969</v>
      </c>
      <c r="K48">
        <f>SUMPRODUCT(DF$57:DF$106,$B$57:$B$106)</f>
        <v>0.1425312915467474</v>
      </c>
      <c r="L48" s="156">
        <f t="shared" si="54"/>
        <v>0.1425312915467474</v>
      </c>
      <c r="M48" s="156">
        <f t="shared" si="53"/>
        <v>0.1425312915467474</v>
      </c>
      <c r="N48" s="156">
        <f t="shared" si="53"/>
        <v>0.1425312915467474</v>
      </c>
      <c r="O48" s="156">
        <f t="shared" si="53"/>
        <v>0.1425312915467474</v>
      </c>
      <c r="P48" s="156">
        <f t="shared" si="53"/>
        <v>0.1425312915467474</v>
      </c>
      <c r="Q48" s="156">
        <f t="shared" si="53"/>
        <v>0.1425312915467474</v>
      </c>
      <c r="R48" s="156">
        <f t="shared" si="53"/>
        <v>0.1425312915467474</v>
      </c>
      <c r="S48" s="156">
        <f t="shared" si="53"/>
        <v>0.1425312915467474</v>
      </c>
      <c r="T48" s="156">
        <f t="shared" si="53"/>
        <v>0.1425312915467474</v>
      </c>
      <c r="U48" s="156">
        <f t="shared" si="53"/>
        <v>0.1425312915467474</v>
      </c>
      <c r="V48" s="156">
        <f t="shared" si="53"/>
        <v>0.1425312915467474</v>
      </c>
      <c r="W48" s="156">
        <f t="shared" si="53"/>
        <v>0.1425312915467474</v>
      </c>
      <c r="X48" s="156">
        <f t="shared" si="53"/>
        <v>0.1425312915467474</v>
      </c>
      <c r="Y48" s="156">
        <f t="shared" si="53"/>
        <v>0.1425312915467474</v>
      </c>
      <c r="Z48" s="156">
        <f t="shared" si="53"/>
        <v>0.1425312915467474</v>
      </c>
      <c r="AA48" s="156">
        <f t="shared" si="53"/>
        <v>0.1425312915467474</v>
      </c>
      <c r="AB48" s="156">
        <f t="shared" si="53"/>
        <v>0.1425312915467474</v>
      </c>
      <c r="AC48" s="156">
        <f t="shared" si="53"/>
        <v>0.1425312915467474</v>
      </c>
      <c r="AD48" s="156">
        <f t="shared" si="53"/>
        <v>0.1425312915467474</v>
      </c>
      <c r="AE48" s="156">
        <f t="shared" si="53"/>
        <v>0.1425312915467474</v>
      </c>
    </row>
    <row r="49" spans="1:110">
      <c r="B49" s="1"/>
    </row>
    <row r="50" spans="1:110">
      <c r="B50" s="1"/>
      <c r="C50" s="160">
        <f>SUM(C39:C48)</f>
        <v>0.99999999999999978</v>
      </c>
      <c r="D50" s="160">
        <f>SUM(D39:D48)</f>
        <v>0.99999999999999989</v>
      </c>
      <c r="E50" s="160">
        <f>SUM(E39:E48)</f>
        <v>0.99999999999999989</v>
      </c>
      <c r="F50" s="160">
        <f>SUM(F39:F48)</f>
        <v>0.99999999999999989</v>
      </c>
      <c r="G50" s="160">
        <f t="shared" ref="G50:K50" si="55">SUM(G39:G48)</f>
        <v>0.99999999999999989</v>
      </c>
      <c r="H50" s="160">
        <f t="shared" si="55"/>
        <v>1</v>
      </c>
      <c r="I50" s="160">
        <f t="shared" si="55"/>
        <v>1</v>
      </c>
      <c r="J50" s="160">
        <f t="shared" si="55"/>
        <v>0.99999999999999967</v>
      </c>
      <c r="K50" s="160">
        <f t="shared" si="55"/>
        <v>0.99999999999999978</v>
      </c>
      <c r="L50" s="160">
        <f t="shared" si="54"/>
        <v>0.99999999999999978</v>
      </c>
      <c r="M50" s="160">
        <f t="shared" si="53"/>
        <v>0.99999999999999978</v>
      </c>
      <c r="N50" s="160">
        <f t="shared" si="53"/>
        <v>0.99999999999999978</v>
      </c>
      <c r="O50" s="160">
        <f t="shared" si="53"/>
        <v>0.99999999999999978</v>
      </c>
      <c r="P50" s="160">
        <f t="shared" si="53"/>
        <v>0.99999999999999978</v>
      </c>
      <c r="Q50" s="160">
        <f t="shared" si="53"/>
        <v>0.99999999999999978</v>
      </c>
      <c r="R50" s="160">
        <f t="shared" si="53"/>
        <v>0.99999999999999978</v>
      </c>
      <c r="S50" s="160">
        <f t="shared" si="53"/>
        <v>0.99999999999999978</v>
      </c>
      <c r="T50" s="160">
        <f t="shared" si="53"/>
        <v>0.99999999999999978</v>
      </c>
      <c r="U50" s="160">
        <f t="shared" si="53"/>
        <v>0.99999999999999978</v>
      </c>
      <c r="V50" s="160">
        <f t="shared" si="53"/>
        <v>0.99999999999999978</v>
      </c>
      <c r="W50" s="160">
        <f t="shared" si="53"/>
        <v>0.99999999999999978</v>
      </c>
      <c r="X50" s="160">
        <f t="shared" si="53"/>
        <v>0.99999999999999978</v>
      </c>
      <c r="Y50" s="160">
        <f t="shared" si="53"/>
        <v>0.99999999999999978</v>
      </c>
      <c r="Z50" s="160">
        <f t="shared" si="53"/>
        <v>0.99999999999999978</v>
      </c>
      <c r="AA50" s="160">
        <f t="shared" si="53"/>
        <v>0.99999999999999978</v>
      </c>
      <c r="AB50" s="160">
        <f t="shared" si="53"/>
        <v>0.99999999999999978</v>
      </c>
      <c r="AC50" s="160">
        <f t="shared" si="53"/>
        <v>0.99999999999999978</v>
      </c>
      <c r="AD50" s="160">
        <f t="shared" si="53"/>
        <v>0.99999999999999978</v>
      </c>
      <c r="AE50" s="160">
        <f t="shared" si="53"/>
        <v>0.99999999999999978</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0.30825915459305769</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8.3660642373417679E-2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0.6080802030335245</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SUMIFS(calcs!O:O,calcs!A:A,About!B1)</f>
        <v>0</v>
      </c>
      <c r="D2" s="91">
        <f>C2</f>
        <v>0</v>
      </c>
      <c r="E2" s="91">
        <f t="shared" ref="E2:AH2" si="0">D2</f>
        <v>0</v>
      </c>
      <c r="F2" s="91">
        <f t="shared" si="0"/>
        <v>0</v>
      </c>
      <c r="G2" s="91">
        <f t="shared" si="0"/>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1293321.4057124238</v>
      </c>
      <c r="C2" s="5">
        <f>SUMIFS(Imports_new!C$10:C$33,Imports_new!$A$10:$A$33,$A2)</f>
        <v>1293321.4057124238</v>
      </c>
      <c r="D2" s="5">
        <f>SUMIFS(Imports_new!D$10:D$33,Imports_new!$A$10:$A$33,$A2)</f>
        <v>1293321.4057124238</v>
      </c>
      <c r="E2" s="5">
        <f>SUMIFS(Imports_new!E$10:E$33,Imports_new!$A$10:$A$33,$A2)</f>
        <v>970832.11010979908</v>
      </c>
      <c r="F2" s="5">
        <f>SUMIFS(Imports_new!F$10:F$33,Imports_new!$A$10:$A$33,$A2)</f>
        <v>913821.0818196024</v>
      </c>
      <c r="G2" s="5">
        <f>SUMIFS(Imports_new!G$10:G$33,Imports_new!$A$10:$A$33,$A2)</f>
        <v>865305.0326064846</v>
      </c>
      <c r="H2" s="5">
        <f>SUMIFS(Imports_new!H$10:H$33,Imports_new!$A$10:$A$33,$A2)</f>
        <v>805377.15884980047</v>
      </c>
      <c r="I2" s="5">
        <f>SUMIFS(Imports_new!I$10:I$33,Imports_new!$A$10:$A$33,$A2)</f>
        <v>675696.98521349917</v>
      </c>
      <c r="J2" s="5">
        <f>SUMIFS(Imports_new!J$10:J$33,Imports_new!$A$10:$A$33,$A2)</f>
        <v>378021.47361390956</v>
      </c>
      <c r="K2" s="5">
        <f>SUMIFS(Imports_new!K$10:K$33,Imports_new!$A$10:$A$33,$A2)</f>
        <v>345732.78984576906</v>
      </c>
      <c r="L2" s="5">
        <f>SUMIFS(Imports_new!L$10:L$33,Imports_new!$A$10:$A$33,$A2)</f>
        <v>339861.45878012315</v>
      </c>
      <c r="M2" s="5">
        <f>SUMIFS(Imports_new!M$10:M$33,Imports_new!$A$10:$A$33,$A2)</f>
        <v>339861.45878012315</v>
      </c>
      <c r="N2" s="5">
        <f>SUMIFS(Imports_new!N$10:N$33,Imports_new!$A$10:$A$33,$A2)</f>
        <v>339861.45878012315</v>
      </c>
      <c r="O2" s="5">
        <f>SUMIFS(Imports_new!O$10:O$33,Imports_new!$A$10:$A$33,$A2)</f>
        <v>339861.45878012315</v>
      </c>
      <c r="P2" s="5">
        <f>SUMIFS(Imports_new!P$10:P$33,Imports_new!$A$10:$A$33,$A2)</f>
        <v>339861.45878012315</v>
      </c>
      <c r="Q2" s="5">
        <f>SUMIFS(Imports_new!Q$10:Q$33,Imports_new!$A$10:$A$33,$A2)</f>
        <v>339861.45878012315</v>
      </c>
      <c r="R2" s="5">
        <f>SUMIFS(Imports_new!R$10:R$33,Imports_new!$A$10:$A$33,$A2)</f>
        <v>339861.45878012315</v>
      </c>
      <c r="S2" s="5">
        <f>SUMIFS(Imports_new!S$10:S$33,Imports_new!$A$10:$A$33,$A2)</f>
        <v>339861.45878012315</v>
      </c>
      <c r="T2" s="5">
        <f>SUMIFS(Imports_new!T$10:T$33,Imports_new!$A$10:$A$33,$A2)</f>
        <v>339861.45878012315</v>
      </c>
      <c r="U2" s="5">
        <f>SUMIFS(Imports_new!U$10:U$33,Imports_new!$A$10:$A$33,$A2)</f>
        <v>339861.45878012315</v>
      </c>
      <c r="V2" s="5">
        <f>SUMIFS(Imports_new!V$10:V$33,Imports_new!$A$10:$A$33,$A2)</f>
        <v>339861.45878012315</v>
      </c>
      <c r="W2" s="5">
        <f>SUMIFS(Imports_new!W$10:W$33,Imports_new!$A$10:$A$33,$A2)</f>
        <v>339861.45878012315</v>
      </c>
      <c r="X2" s="5">
        <f>SUMIFS(Imports_new!X$10:X$33,Imports_new!$A$10:$A$33,$A2)</f>
        <v>339861.45878012315</v>
      </c>
      <c r="Y2" s="5">
        <f>SUMIFS(Imports_new!Y$10:Y$33,Imports_new!$A$10:$A$33,$A2)</f>
        <v>339861.45878012315</v>
      </c>
      <c r="Z2" s="5">
        <f>SUMIFS(Imports_new!Z$10:Z$33,Imports_new!$A$10:$A$33,$A2)</f>
        <v>339861.45878012315</v>
      </c>
      <c r="AA2" s="5">
        <f>SUMIFS(Imports_new!AA$10:AA$33,Imports_new!$A$10:$A$33,$A2)</f>
        <v>339861.45878012315</v>
      </c>
      <c r="AB2" s="5">
        <f>SUMIFS(Imports_new!AB$10:AB$33,Imports_new!$A$10:$A$33,$A2)</f>
        <v>339861.45878012315</v>
      </c>
      <c r="AC2" s="5">
        <f>SUMIFS(Imports_new!AC$10:AC$33,Imports_new!$A$10:$A$33,$A2)</f>
        <v>339861.45878012315</v>
      </c>
      <c r="AD2" s="5">
        <f>SUMIFS(Imports_new!AD$10:AD$33,Imports_new!$A$10:$A$33,$A2)</f>
        <v>339861.45878012315</v>
      </c>
      <c r="AE2" s="5">
        <f>SUMIFS(Imports_new!AE$10:AE$33,Imports_new!$A$10:$A$33,$A2)</f>
        <v>339861.45878012315</v>
      </c>
      <c r="AF2" s="5">
        <f>SUMIFS(Imports_new!AF$10:AF$33,Imports_new!$A$10:$A$33,$A2)</f>
        <v>339861.45878012315</v>
      </c>
    </row>
    <row r="3" spans="1:32">
      <c r="A3" s="2" t="s">
        <v>347</v>
      </c>
      <c r="B3" s="5">
        <f>SUMIFS(Imports_new!B$10:B$33,Imports_new!$A$10:$A$33,$A3)</f>
        <v>9301283.6543232873</v>
      </c>
      <c r="C3" s="5">
        <f>SUMIFS(Imports_new!C$10:C$33,Imports_new!$A$10:$A$33,$A3)</f>
        <v>9301283.6543232873</v>
      </c>
      <c r="D3" s="5">
        <f>SUMIFS(Imports_new!D$10:D$33,Imports_new!$A$10:$A$33,$A3)</f>
        <v>9301283.6543232873</v>
      </c>
      <c r="E3" s="5">
        <f>SUMIFS(Imports_new!E$10:E$33,Imports_new!$A$10:$A$33,$A3)</f>
        <v>9234372.3421279788</v>
      </c>
      <c r="F3" s="5">
        <f>SUMIFS(Imports_new!F$10:F$33,Imports_new!$A$10:$A$33,$A3)</f>
        <v>9363842.6020925902</v>
      </c>
      <c r="G3" s="5">
        <f>SUMIFS(Imports_new!G$10:G$33,Imports_new!$A$10:$A$33,$A3)</f>
        <v>9262114.0375171974</v>
      </c>
      <c r="H3" s="5">
        <f>SUMIFS(Imports_new!H$10:H$33,Imports_new!$A$10:$A$33,$A3)</f>
        <v>9442354.7900402751</v>
      </c>
      <c r="I3" s="5">
        <f>SUMIFS(Imports_new!I$10:I$33,Imports_new!$A$10:$A$33,$A3)</f>
        <v>9196026.1971217245</v>
      </c>
      <c r="J3" s="5">
        <f>SUMIFS(Imports_new!J$10:J$33,Imports_new!$A$10:$A$33,$A3)</f>
        <v>8827650.6811758596</v>
      </c>
      <c r="K3" s="5">
        <f>SUMIFS(Imports_new!K$10:K$33,Imports_new!$A$10:$A$33,$A3)</f>
        <v>8529792.8116034269</v>
      </c>
      <c r="L3" s="5">
        <f>SUMIFS(Imports_new!L$10:L$33,Imports_new!$A$10:$A$33,$A3)</f>
        <v>7949609.1263462165</v>
      </c>
      <c r="M3" s="5">
        <f>SUMIFS(Imports_new!M$10:M$33,Imports_new!$A$10:$A$33,$A3)</f>
        <v>7949609.1263462165</v>
      </c>
      <c r="N3" s="5">
        <f>SUMIFS(Imports_new!N$10:N$33,Imports_new!$A$10:$A$33,$A3)</f>
        <v>7949609.1263462165</v>
      </c>
      <c r="O3" s="5">
        <f>SUMIFS(Imports_new!O$10:O$33,Imports_new!$A$10:$A$33,$A3)</f>
        <v>7949609.1263462165</v>
      </c>
      <c r="P3" s="5">
        <f>SUMIFS(Imports_new!P$10:P$33,Imports_new!$A$10:$A$33,$A3)</f>
        <v>7949609.1263462165</v>
      </c>
      <c r="Q3" s="5">
        <f>SUMIFS(Imports_new!Q$10:Q$33,Imports_new!$A$10:$A$33,$A3)</f>
        <v>7949609.1263462165</v>
      </c>
      <c r="R3" s="5">
        <f>SUMIFS(Imports_new!R$10:R$33,Imports_new!$A$10:$A$33,$A3)</f>
        <v>7949609.1263462165</v>
      </c>
      <c r="S3" s="5">
        <f>SUMIFS(Imports_new!S$10:S$33,Imports_new!$A$10:$A$33,$A3)</f>
        <v>7949609.1263462165</v>
      </c>
      <c r="T3" s="5">
        <f>SUMIFS(Imports_new!T$10:T$33,Imports_new!$A$10:$A$33,$A3)</f>
        <v>7949609.1263462165</v>
      </c>
      <c r="U3" s="5">
        <f>SUMIFS(Imports_new!U$10:U$33,Imports_new!$A$10:$A$33,$A3)</f>
        <v>7949609.1263462165</v>
      </c>
      <c r="V3" s="5">
        <f>SUMIFS(Imports_new!V$10:V$33,Imports_new!$A$10:$A$33,$A3)</f>
        <v>7949609.1263462165</v>
      </c>
      <c r="W3" s="5">
        <f>SUMIFS(Imports_new!W$10:W$33,Imports_new!$A$10:$A$33,$A3)</f>
        <v>7949609.1263462165</v>
      </c>
      <c r="X3" s="5">
        <f>SUMIFS(Imports_new!X$10:X$33,Imports_new!$A$10:$A$33,$A3)</f>
        <v>7949609.1263462165</v>
      </c>
      <c r="Y3" s="5">
        <f>SUMIFS(Imports_new!Y$10:Y$33,Imports_new!$A$10:$A$33,$A3)</f>
        <v>7949609.1263462165</v>
      </c>
      <c r="Z3" s="5">
        <f>SUMIFS(Imports_new!Z$10:Z$33,Imports_new!$A$10:$A$33,$A3)</f>
        <v>7949609.1263462165</v>
      </c>
      <c r="AA3" s="5">
        <f>SUMIFS(Imports_new!AA$10:AA$33,Imports_new!$A$10:$A$33,$A3)</f>
        <v>7949609.1263462165</v>
      </c>
      <c r="AB3" s="5">
        <f>SUMIFS(Imports_new!AB$10:AB$33,Imports_new!$A$10:$A$33,$A3)</f>
        <v>7949609.1263462165</v>
      </c>
      <c r="AC3" s="5">
        <f>SUMIFS(Imports_new!AC$10:AC$33,Imports_new!$A$10:$A$33,$A3)</f>
        <v>7949609.1263462165</v>
      </c>
      <c r="AD3" s="5">
        <f>SUMIFS(Imports_new!AD$10:AD$33,Imports_new!$A$10:$A$33,$A3)</f>
        <v>7949609.1263462165</v>
      </c>
      <c r="AE3" s="5">
        <f>SUMIFS(Imports_new!AE$10:AE$33,Imports_new!$A$10:$A$33,$A3)</f>
        <v>7949609.1263462165</v>
      </c>
      <c r="AF3" s="5">
        <f>SUMIFS(Imports_new!AF$10:AF$33,Imports_new!$A$10:$A$33,$A3)</f>
        <v>7949609.1263462165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3455253.0383404852</v>
      </c>
      <c r="C5" s="5">
        <f>SUMIFS(Imports_new!C$10:C$33,Imports_new!$A$10:$A$33,$A5)</f>
        <v>3455253.0383404852</v>
      </c>
      <c r="D5" s="5">
        <f>SUMIFS(Imports_new!D$10:D$33,Imports_new!$A$10:$A$33,$A5)</f>
        <v>3455253.0383404852</v>
      </c>
      <c r="E5" s="5">
        <f>SUMIFS(Imports_new!E$10:E$33,Imports_new!$A$10:$A$33,$A5)</f>
        <v>3520102.1116736513</v>
      </c>
      <c r="F5" s="5">
        <f>SUMIFS(Imports_new!F$10:F$33,Imports_new!$A$10:$A$33,$A5)</f>
        <v>3498785.767350358</v>
      </c>
      <c r="G5" s="5">
        <f>SUMIFS(Imports_new!G$10:G$33,Imports_new!$A$10:$A$33,$A5)</f>
        <v>3566182.1210724544</v>
      </c>
      <c r="H5" s="5">
        <f>SUMIFS(Imports_new!H$10:H$33,Imports_new!$A$10:$A$33,$A5)</f>
        <v>3571592.9990364518</v>
      </c>
      <c r="I5" s="5">
        <f>SUMIFS(Imports_new!I$10:I$33,Imports_new!$A$10:$A$33,$A5)</f>
        <v>3606852.6872457718</v>
      </c>
      <c r="J5" s="5">
        <f>SUMIFS(Imports_new!J$10:J$33,Imports_new!$A$10:$A$33,$A5)</f>
        <v>3842582.588995161</v>
      </c>
      <c r="K5" s="5">
        <f>SUMIFS(Imports_new!K$10:K$33,Imports_new!$A$10:$A$33,$A5)</f>
        <v>3912556.6052549779</v>
      </c>
      <c r="L5" s="5">
        <f>SUMIFS(Imports_new!L$10:L$33,Imports_new!$A$10:$A$33,$A5)</f>
        <v>4067692.7646584758</v>
      </c>
      <c r="M5" s="5">
        <f>SUMIFS(Imports_new!M$10:M$33,Imports_new!$A$10:$A$33,$A5)</f>
        <v>4067692.7646584758</v>
      </c>
      <c r="N5" s="5">
        <f>SUMIFS(Imports_new!N$10:N$33,Imports_new!$A$10:$A$33,$A5)</f>
        <v>4067692.7646584758</v>
      </c>
      <c r="O5" s="5">
        <f>SUMIFS(Imports_new!O$10:O$33,Imports_new!$A$10:$A$33,$A5)</f>
        <v>4067692.7646584758</v>
      </c>
      <c r="P5" s="5">
        <f>SUMIFS(Imports_new!P$10:P$33,Imports_new!$A$10:$A$33,$A5)</f>
        <v>4067692.7646584758</v>
      </c>
      <c r="Q5" s="5">
        <f>SUMIFS(Imports_new!Q$10:Q$33,Imports_new!$A$10:$A$33,$A5)</f>
        <v>4067692.7646584758</v>
      </c>
      <c r="R5" s="5">
        <f>SUMIFS(Imports_new!R$10:R$33,Imports_new!$A$10:$A$33,$A5)</f>
        <v>4067692.7646584758</v>
      </c>
      <c r="S5" s="5">
        <f>SUMIFS(Imports_new!S$10:S$33,Imports_new!$A$10:$A$33,$A5)</f>
        <v>4067692.7646584758</v>
      </c>
      <c r="T5" s="5">
        <f>SUMIFS(Imports_new!T$10:T$33,Imports_new!$A$10:$A$33,$A5)</f>
        <v>4067692.7646584758</v>
      </c>
      <c r="U5" s="5">
        <f>SUMIFS(Imports_new!U$10:U$33,Imports_new!$A$10:$A$33,$A5)</f>
        <v>4067692.7646584758</v>
      </c>
      <c r="V5" s="5">
        <f>SUMIFS(Imports_new!V$10:V$33,Imports_new!$A$10:$A$33,$A5)</f>
        <v>4067692.7646584758</v>
      </c>
      <c r="W5" s="5">
        <f>SUMIFS(Imports_new!W$10:W$33,Imports_new!$A$10:$A$33,$A5)</f>
        <v>4067692.7646584758</v>
      </c>
      <c r="X5" s="5">
        <f>SUMIFS(Imports_new!X$10:X$33,Imports_new!$A$10:$A$33,$A5)</f>
        <v>4067692.7646584758</v>
      </c>
      <c r="Y5" s="5">
        <f>SUMIFS(Imports_new!Y$10:Y$33,Imports_new!$A$10:$A$33,$A5)</f>
        <v>4067692.7646584758</v>
      </c>
      <c r="Z5" s="5">
        <f>SUMIFS(Imports_new!Z$10:Z$33,Imports_new!$A$10:$A$33,$A5)</f>
        <v>4067692.7646584758</v>
      </c>
      <c r="AA5" s="5">
        <f>SUMIFS(Imports_new!AA$10:AA$33,Imports_new!$A$10:$A$33,$A5)</f>
        <v>4067692.7646584758</v>
      </c>
      <c r="AB5" s="5">
        <f>SUMIFS(Imports_new!AB$10:AB$33,Imports_new!$A$10:$A$33,$A5)</f>
        <v>4067692.7646584758</v>
      </c>
      <c r="AC5" s="5">
        <f>SUMIFS(Imports_new!AC$10:AC$33,Imports_new!$A$10:$A$33,$A5)</f>
        <v>4067692.7646584758</v>
      </c>
      <c r="AD5" s="5">
        <f>SUMIFS(Imports_new!AD$10:AD$33,Imports_new!$A$10:$A$33,$A5)</f>
        <v>4067692.7646584758</v>
      </c>
      <c r="AE5" s="5">
        <f>SUMIFS(Imports_new!AE$10:AE$33,Imports_new!$A$10:$A$33,$A5)</f>
        <v>4067692.7646584758</v>
      </c>
      <c r="AF5" s="5">
        <f>SUMIFS(Imports_new!AF$10:AF$33,Imports_new!$A$10:$A$33,$A5)</f>
        <v>4067692.7646584758</v>
      </c>
    </row>
    <row r="6" spans="1:32">
      <c r="A6" s="2" t="s">
        <v>101</v>
      </c>
      <c r="B6" s="5">
        <f>SUMIFS(Imports_new!B$10:B$33,Imports_new!$A$10:$A$33,$A6)</f>
        <v>460481.72025416512</v>
      </c>
      <c r="C6" s="5">
        <f>SUMIFS(Imports_new!C$10:C$33,Imports_new!$A$10:$A$33,$A6)</f>
        <v>460481.72025416512</v>
      </c>
      <c r="D6" s="5">
        <f>SUMIFS(Imports_new!D$10:D$33,Imports_new!$A$10:$A$33,$A6)</f>
        <v>460481.72025416512</v>
      </c>
      <c r="E6" s="5">
        <f>SUMIFS(Imports_new!E$10:E$33,Imports_new!$A$10:$A$33,$A6)</f>
        <v>468127.13983817177</v>
      </c>
      <c r="F6" s="5">
        <f>SUMIFS(Imports_new!F$10:F$33,Imports_new!$A$10:$A$33,$A6)</f>
        <v>461045.68388030457</v>
      </c>
      <c r="G6" s="5">
        <f>SUMIFS(Imports_new!G$10:G$33,Imports_new!$A$10:$A$33,$A6)</f>
        <v>461150.32776978897</v>
      </c>
      <c r="H6" s="5">
        <f>SUMIFS(Imports_new!H$10:H$33,Imports_new!$A$10:$A$33,$A6)</f>
        <v>452016.70247668156</v>
      </c>
      <c r="I6" s="5">
        <f>SUMIFS(Imports_new!I$10:I$33,Imports_new!$A$10:$A$33,$A6)</f>
        <v>449129.69108576828</v>
      </c>
      <c r="J6" s="5">
        <f>SUMIFS(Imports_new!J$10:J$33,Imports_new!$A$10:$A$33,$A6)</f>
        <v>457863.23481692484</v>
      </c>
      <c r="K6" s="5">
        <f>SUMIFS(Imports_new!K$10:K$33,Imports_new!$A$10:$A$33,$A6)</f>
        <v>454923.55041948496</v>
      </c>
      <c r="L6" s="5">
        <f>SUMIFS(Imports_new!L$10:L$33,Imports_new!$A$10:$A$33,$A6)</f>
        <v>449446.56668609451</v>
      </c>
      <c r="M6" s="5">
        <f>SUMIFS(Imports_new!M$10:M$33,Imports_new!$A$10:$A$33,$A6)</f>
        <v>449446.56668609451</v>
      </c>
      <c r="N6" s="5">
        <f>SUMIFS(Imports_new!N$10:N$33,Imports_new!$A$10:$A$33,$A6)</f>
        <v>449446.56668609451</v>
      </c>
      <c r="O6" s="5">
        <f>SUMIFS(Imports_new!O$10:O$33,Imports_new!$A$10:$A$33,$A6)</f>
        <v>449446.56668609451</v>
      </c>
      <c r="P6" s="5">
        <f>SUMIFS(Imports_new!P$10:P$33,Imports_new!$A$10:$A$33,$A6)</f>
        <v>449446.56668609451</v>
      </c>
      <c r="Q6" s="5">
        <f>SUMIFS(Imports_new!Q$10:Q$33,Imports_new!$A$10:$A$33,$A6)</f>
        <v>449446.56668609451</v>
      </c>
      <c r="R6" s="5">
        <f>SUMIFS(Imports_new!R$10:R$33,Imports_new!$A$10:$A$33,$A6)</f>
        <v>449446.56668609451</v>
      </c>
      <c r="S6" s="5">
        <f>SUMIFS(Imports_new!S$10:S$33,Imports_new!$A$10:$A$33,$A6)</f>
        <v>449446.56668609451</v>
      </c>
      <c r="T6" s="5">
        <f>SUMIFS(Imports_new!T$10:T$33,Imports_new!$A$10:$A$33,$A6)</f>
        <v>449446.56668609451</v>
      </c>
      <c r="U6" s="5">
        <f>SUMIFS(Imports_new!U$10:U$33,Imports_new!$A$10:$A$33,$A6)</f>
        <v>449446.56668609451</v>
      </c>
      <c r="V6" s="5">
        <f>SUMIFS(Imports_new!V$10:V$33,Imports_new!$A$10:$A$33,$A6)</f>
        <v>449446.56668609451</v>
      </c>
      <c r="W6" s="5">
        <f>SUMIFS(Imports_new!W$10:W$33,Imports_new!$A$10:$A$33,$A6)</f>
        <v>449446.56668609451</v>
      </c>
      <c r="X6" s="5">
        <f>SUMIFS(Imports_new!X$10:X$33,Imports_new!$A$10:$A$33,$A6)</f>
        <v>449446.56668609451</v>
      </c>
      <c r="Y6" s="5">
        <f>SUMIFS(Imports_new!Y$10:Y$33,Imports_new!$A$10:$A$33,$A6)</f>
        <v>449446.56668609451</v>
      </c>
      <c r="Z6" s="5">
        <f>SUMIFS(Imports_new!Z$10:Z$33,Imports_new!$A$10:$A$33,$A6)</f>
        <v>449446.56668609451</v>
      </c>
      <c r="AA6" s="5">
        <f>SUMIFS(Imports_new!AA$10:AA$33,Imports_new!$A$10:$A$33,$A6)</f>
        <v>449446.56668609451</v>
      </c>
      <c r="AB6" s="5">
        <f>SUMIFS(Imports_new!AB$10:AB$33,Imports_new!$A$10:$A$33,$A6)</f>
        <v>449446.56668609451</v>
      </c>
      <c r="AC6" s="5">
        <f>SUMIFS(Imports_new!AC$10:AC$33,Imports_new!$A$10:$A$33,$A6)</f>
        <v>449446.56668609451</v>
      </c>
      <c r="AD6" s="5">
        <f>SUMIFS(Imports_new!AD$10:AD$33,Imports_new!$A$10:$A$33,$A6)</f>
        <v>449446.56668609451</v>
      </c>
      <c r="AE6" s="5">
        <f>SUMIFS(Imports_new!AE$10:AE$33,Imports_new!$A$10:$A$33,$A6)</f>
        <v>449446.56668609451</v>
      </c>
      <c r="AF6" s="5">
        <f>SUMIFS(Imports_new!AF$10:AF$33,Imports_new!$A$10:$A$33,$A6)</f>
        <v>449446.56668609451</v>
      </c>
    </row>
    <row r="7" spans="1:32">
      <c r="A7" s="2" t="s">
        <v>100</v>
      </c>
      <c r="B7" s="5">
        <f>SUMIFS(Imports_new!B$10:B$33,Imports_new!$A$10:$A$33,$A7)</f>
        <v>375946.82096286071</v>
      </c>
      <c r="C7" s="5">
        <f>SUMIFS(Imports_new!C$10:C$33,Imports_new!$A$10:$A$33,$A7)</f>
        <v>375946.82096286071</v>
      </c>
      <c r="D7" s="5">
        <f>SUMIFS(Imports_new!D$10:D$33,Imports_new!$A$10:$A$33,$A7)</f>
        <v>375946.82096286071</v>
      </c>
      <c r="E7" s="5">
        <f>SUMIFS(Imports_new!E$10:E$33,Imports_new!$A$10:$A$33,$A7)</f>
        <v>494608.37813835416</v>
      </c>
      <c r="F7" s="5">
        <f>SUMIFS(Imports_new!F$10:F$33,Imports_new!$A$10:$A$33,$A7)</f>
        <v>522481.66799709125</v>
      </c>
      <c r="G7" s="5">
        <f>SUMIFS(Imports_new!G$10:G$33,Imports_new!$A$10:$A$33,$A7)</f>
        <v>561786.34277046844</v>
      </c>
      <c r="H7" s="5">
        <f>SUMIFS(Imports_new!H$10:H$33,Imports_new!$A$10:$A$33,$A7)</f>
        <v>559804.38279859663</v>
      </c>
      <c r="I7" s="5">
        <f>SUMIFS(Imports_new!I$10:I$33,Imports_new!$A$10:$A$33,$A7)</f>
        <v>574794.40227544238</v>
      </c>
      <c r="J7" s="5">
        <f>SUMIFS(Imports_new!J$10:J$33,Imports_new!$A$10:$A$33,$A7)</f>
        <v>603557.89599909121</v>
      </c>
      <c r="K7" s="5">
        <f>SUMIFS(Imports_new!K$10:K$33,Imports_new!$A$10:$A$33,$A7)</f>
        <v>688403.94892749935</v>
      </c>
      <c r="L7" s="5">
        <f>SUMIFS(Imports_new!L$10:L$33,Imports_new!$A$10:$A$33,$A7)</f>
        <v>853166.19258175418</v>
      </c>
      <c r="M7" s="5">
        <f>SUMIFS(Imports_new!M$10:M$33,Imports_new!$A$10:$A$33,$A7)</f>
        <v>853166.19258175418</v>
      </c>
      <c r="N7" s="5">
        <f>SUMIFS(Imports_new!N$10:N$33,Imports_new!$A$10:$A$33,$A7)</f>
        <v>853166.19258175418</v>
      </c>
      <c r="O7" s="5">
        <f>SUMIFS(Imports_new!O$10:O$33,Imports_new!$A$10:$A$33,$A7)</f>
        <v>853166.19258175418</v>
      </c>
      <c r="P7" s="5">
        <f>SUMIFS(Imports_new!P$10:P$33,Imports_new!$A$10:$A$33,$A7)</f>
        <v>853166.19258175418</v>
      </c>
      <c r="Q7" s="5">
        <f>SUMIFS(Imports_new!Q$10:Q$33,Imports_new!$A$10:$A$33,$A7)</f>
        <v>853166.19258175418</v>
      </c>
      <c r="R7" s="5">
        <f>SUMIFS(Imports_new!R$10:R$33,Imports_new!$A$10:$A$33,$A7)</f>
        <v>853166.19258175418</v>
      </c>
      <c r="S7" s="5">
        <f>SUMIFS(Imports_new!S$10:S$33,Imports_new!$A$10:$A$33,$A7)</f>
        <v>853166.19258175418</v>
      </c>
      <c r="T7" s="5">
        <f>SUMIFS(Imports_new!T$10:T$33,Imports_new!$A$10:$A$33,$A7)</f>
        <v>853166.19258175418</v>
      </c>
      <c r="U7" s="5">
        <f>SUMIFS(Imports_new!U$10:U$33,Imports_new!$A$10:$A$33,$A7)</f>
        <v>853166.19258175418</v>
      </c>
      <c r="V7" s="5">
        <f>SUMIFS(Imports_new!V$10:V$33,Imports_new!$A$10:$A$33,$A7)</f>
        <v>853166.19258175418</v>
      </c>
      <c r="W7" s="5">
        <f>SUMIFS(Imports_new!W$10:W$33,Imports_new!$A$10:$A$33,$A7)</f>
        <v>853166.19258175418</v>
      </c>
      <c r="X7" s="5">
        <f>SUMIFS(Imports_new!X$10:X$33,Imports_new!$A$10:$A$33,$A7)</f>
        <v>853166.19258175418</v>
      </c>
      <c r="Y7" s="5">
        <f>SUMIFS(Imports_new!Y$10:Y$33,Imports_new!$A$10:$A$33,$A7)</f>
        <v>853166.19258175418</v>
      </c>
      <c r="Z7" s="5">
        <f>SUMIFS(Imports_new!Z$10:Z$33,Imports_new!$A$10:$A$33,$A7)</f>
        <v>853166.19258175418</v>
      </c>
      <c r="AA7" s="5">
        <f>SUMIFS(Imports_new!AA$10:AA$33,Imports_new!$A$10:$A$33,$A7)</f>
        <v>853166.19258175418</v>
      </c>
      <c r="AB7" s="5">
        <f>SUMIFS(Imports_new!AB$10:AB$33,Imports_new!$A$10:$A$33,$A7)</f>
        <v>853166.19258175418</v>
      </c>
      <c r="AC7" s="5">
        <f>SUMIFS(Imports_new!AC$10:AC$33,Imports_new!$A$10:$A$33,$A7)</f>
        <v>853166.19258175418</v>
      </c>
      <c r="AD7" s="5">
        <f>SUMIFS(Imports_new!AD$10:AD$33,Imports_new!$A$10:$A$33,$A7)</f>
        <v>853166.19258175418</v>
      </c>
      <c r="AE7" s="5">
        <f>SUMIFS(Imports_new!AE$10:AE$33,Imports_new!$A$10:$A$33,$A7)</f>
        <v>853166.19258175418</v>
      </c>
      <c r="AF7" s="5">
        <f>SUMIFS(Imports_new!AF$10:AF$33,Imports_new!$A$10:$A$33,$A7)</f>
        <v>853166.19258175418</v>
      </c>
    </row>
    <row r="8" spans="1:32">
      <c r="A8" s="2" t="s">
        <v>102</v>
      </c>
      <c r="B8" s="5">
        <f>SUMIFS(Imports_new!B$10:B$33,Imports_new!$A$10:$A$33,$A8)</f>
        <v>584370.52302819502</v>
      </c>
      <c r="C8" s="5">
        <f>SUMIFS(Imports_new!C$10:C$33,Imports_new!$A$10:$A$33,$A8)</f>
        <v>584370.52302819502</v>
      </c>
      <c r="D8" s="5">
        <f>SUMIFS(Imports_new!D$10:D$33,Imports_new!$A$10:$A$33,$A8)</f>
        <v>584370.52302819502</v>
      </c>
      <c r="E8" s="5">
        <f>SUMIFS(Imports_new!E$10:E$33,Imports_new!$A$10:$A$33,$A8)</f>
        <v>1136708.2851405193</v>
      </c>
      <c r="F8" s="5">
        <f>SUMIFS(Imports_new!F$10:F$33,Imports_new!$A$10:$A$33,$A8)</f>
        <v>1160011.1832797301</v>
      </c>
      <c r="G8" s="5">
        <f>SUMIFS(Imports_new!G$10:G$33,Imports_new!$A$10:$A$33,$A8)</f>
        <v>1234091.8170984322</v>
      </c>
      <c r="H8" s="5">
        <f>SUMIFS(Imports_new!H$10:H$33,Imports_new!$A$10:$A$33,$A8)</f>
        <v>1293861.2744777375</v>
      </c>
      <c r="I8" s="5">
        <f>SUMIFS(Imports_new!I$10:I$33,Imports_new!$A$10:$A$33,$A8)</f>
        <v>1577667.7712779723</v>
      </c>
      <c r="J8" s="5">
        <f>SUMIFS(Imports_new!J$10:J$33,Imports_new!$A$10:$A$33,$A8)</f>
        <v>1887654.9255774945</v>
      </c>
      <c r="K8" s="5">
        <f>SUMIFS(Imports_new!K$10:K$33,Imports_new!$A$10:$A$33,$A8)</f>
        <v>2060883.7869721251</v>
      </c>
      <c r="L8" s="5">
        <f>SUMIFS(Imports_new!L$10:L$33,Imports_new!$A$10:$A$33,$A8)</f>
        <v>2371175.9367415849</v>
      </c>
      <c r="M8" s="5">
        <f>SUMIFS(Imports_new!M$10:M$33,Imports_new!$A$10:$A$33,$A8)</f>
        <v>2371175.9367415849</v>
      </c>
      <c r="N8" s="5">
        <f>SUMIFS(Imports_new!N$10:N$33,Imports_new!$A$10:$A$33,$A8)</f>
        <v>2371175.9367415849</v>
      </c>
      <c r="O8" s="5">
        <f>SUMIFS(Imports_new!O$10:O$33,Imports_new!$A$10:$A$33,$A8)</f>
        <v>2371175.9367415849</v>
      </c>
      <c r="P8" s="5">
        <f>SUMIFS(Imports_new!P$10:P$33,Imports_new!$A$10:$A$33,$A8)</f>
        <v>2371175.9367415849</v>
      </c>
      <c r="Q8" s="5">
        <f>SUMIFS(Imports_new!Q$10:Q$33,Imports_new!$A$10:$A$33,$A8)</f>
        <v>2371175.9367415849</v>
      </c>
      <c r="R8" s="5">
        <f>SUMIFS(Imports_new!R$10:R$33,Imports_new!$A$10:$A$33,$A8)</f>
        <v>2371175.9367415849</v>
      </c>
      <c r="S8" s="5">
        <f>SUMIFS(Imports_new!S$10:S$33,Imports_new!$A$10:$A$33,$A8)</f>
        <v>2371175.9367415849</v>
      </c>
      <c r="T8" s="5">
        <f>SUMIFS(Imports_new!T$10:T$33,Imports_new!$A$10:$A$33,$A8)</f>
        <v>2371175.9367415849</v>
      </c>
      <c r="U8" s="5">
        <f>SUMIFS(Imports_new!U$10:U$33,Imports_new!$A$10:$A$33,$A8)</f>
        <v>2371175.9367415849</v>
      </c>
      <c r="V8" s="5">
        <f>SUMIFS(Imports_new!V$10:V$33,Imports_new!$A$10:$A$33,$A8)</f>
        <v>2371175.9367415849</v>
      </c>
      <c r="W8" s="5">
        <f>SUMIFS(Imports_new!W$10:W$33,Imports_new!$A$10:$A$33,$A8)</f>
        <v>2371175.9367415849</v>
      </c>
      <c r="X8" s="5">
        <f>SUMIFS(Imports_new!X$10:X$33,Imports_new!$A$10:$A$33,$A8)</f>
        <v>2371175.9367415849</v>
      </c>
      <c r="Y8" s="5">
        <f>SUMIFS(Imports_new!Y$10:Y$33,Imports_new!$A$10:$A$33,$A8)</f>
        <v>2371175.9367415849</v>
      </c>
      <c r="Z8" s="5">
        <f>SUMIFS(Imports_new!Z$10:Z$33,Imports_new!$A$10:$A$33,$A8)</f>
        <v>2371175.9367415849</v>
      </c>
      <c r="AA8" s="5">
        <f>SUMIFS(Imports_new!AA$10:AA$33,Imports_new!$A$10:$A$33,$A8)</f>
        <v>2371175.9367415849</v>
      </c>
      <c r="AB8" s="5">
        <f>SUMIFS(Imports_new!AB$10:AB$33,Imports_new!$A$10:$A$33,$A8)</f>
        <v>2371175.9367415849</v>
      </c>
      <c r="AC8" s="5">
        <f>SUMIFS(Imports_new!AC$10:AC$33,Imports_new!$A$10:$A$33,$A8)</f>
        <v>2371175.9367415849</v>
      </c>
      <c r="AD8" s="5">
        <f>SUMIFS(Imports_new!AD$10:AD$33,Imports_new!$A$10:$A$33,$A8)</f>
        <v>2371175.9367415849</v>
      </c>
      <c r="AE8" s="5">
        <f>SUMIFS(Imports_new!AE$10:AE$33,Imports_new!$A$10:$A$33,$A8)</f>
        <v>2371175.9367415849</v>
      </c>
      <c r="AF8" s="5">
        <f>SUMIFS(Imports_new!AF$10:AF$33,Imports_new!$A$10:$A$33,$A8)</f>
        <v>2371175.9367415849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123585.12269632008</v>
      </c>
      <c r="C10" s="5">
        <f>SUMIFS(Imports_new!C$10:C$33,Imports_new!$A$10:$A$33,$A10)</f>
        <v>123585.12269632008</v>
      </c>
      <c r="D10" s="5">
        <f>SUMIFS(Imports_new!D$10:D$33,Imports_new!$A$10:$A$33,$A10)</f>
        <v>123585.12269632008</v>
      </c>
      <c r="E10" s="5">
        <f>SUMIFS(Imports_new!E$10:E$33,Imports_new!$A$10:$A$33,$A10)</f>
        <v>126030.83377829862</v>
      </c>
      <c r="F10" s="5">
        <f>SUMIFS(Imports_new!F$10:F$33,Imports_new!$A$10:$A$33,$A10)</f>
        <v>126228.8933046957</v>
      </c>
      <c r="G10" s="5">
        <f>SUMIFS(Imports_new!G$10:G$33,Imports_new!$A$10:$A$33,$A10)</f>
        <v>128354.75764590547</v>
      </c>
      <c r="H10" s="5">
        <f>SUMIFS(Imports_new!H$10:H$33,Imports_new!$A$10:$A$33,$A10)</f>
        <v>131561.37797684385</v>
      </c>
      <c r="I10" s="5">
        <f>SUMIFS(Imports_new!I$10:I$33,Imports_new!$A$10:$A$33,$A10)</f>
        <v>143626.39167519621</v>
      </c>
      <c r="J10" s="5">
        <f>SUMIFS(Imports_new!J$10:J$33,Imports_new!$A$10:$A$33,$A10)</f>
        <v>161464.76951483075</v>
      </c>
      <c r="K10" s="5">
        <f>SUMIFS(Imports_new!K$10:K$33,Imports_new!$A$10:$A$33,$A10)</f>
        <v>169334.13003234341</v>
      </c>
      <c r="L10" s="5">
        <f>SUMIFS(Imports_new!L$10:L$33,Imports_new!$A$10:$A$33,$A10)</f>
        <v>179544.2539618079</v>
      </c>
      <c r="M10" s="5">
        <f>SUMIFS(Imports_new!M$10:M$33,Imports_new!$A$10:$A$33,$A10)</f>
        <v>179544.2539618079</v>
      </c>
      <c r="N10" s="5">
        <f>SUMIFS(Imports_new!N$10:N$33,Imports_new!$A$10:$A$33,$A10)</f>
        <v>179544.2539618079</v>
      </c>
      <c r="O10" s="5">
        <f>SUMIFS(Imports_new!O$10:O$33,Imports_new!$A$10:$A$33,$A10)</f>
        <v>179544.2539618079</v>
      </c>
      <c r="P10" s="5">
        <f>SUMIFS(Imports_new!P$10:P$33,Imports_new!$A$10:$A$33,$A10)</f>
        <v>179544.2539618079</v>
      </c>
      <c r="Q10" s="5">
        <f>SUMIFS(Imports_new!Q$10:Q$33,Imports_new!$A$10:$A$33,$A10)</f>
        <v>179544.2539618079</v>
      </c>
      <c r="R10" s="5">
        <f>SUMIFS(Imports_new!R$10:R$33,Imports_new!$A$10:$A$33,$A10)</f>
        <v>179544.2539618079</v>
      </c>
      <c r="S10" s="5">
        <f>SUMIFS(Imports_new!S$10:S$33,Imports_new!$A$10:$A$33,$A10)</f>
        <v>179544.2539618079</v>
      </c>
      <c r="T10" s="5">
        <f>SUMIFS(Imports_new!T$10:T$33,Imports_new!$A$10:$A$33,$A10)</f>
        <v>179544.2539618079</v>
      </c>
      <c r="U10" s="5">
        <f>SUMIFS(Imports_new!U$10:U$33,Imports_new!$A$10:$A$33,$A10)</f>
        <v>179544.2539618079</v>
      </c>
      <c r="V10" s="5">
        <f>SUMIFS(Imports_new!V$10:V$33,Imports_new!$A$10:$A$33,$A10)</f>
        <v>179544.2539618079</v>
      </c>
      <c r="W10" s="5">
        <f>SUMIFS(Imports_new!W$10:W$33,Imports_new!$A$10:$A$33,$A10)</f>
        <v>179544.2539618079</v>
      </c>
      <c r="X10" s="5">
        <f>SUMIFS(Imports_new!X$10:X$33,Imports_new!$A$10:$A$33,$A10)</f>
        <v>179544.2539618079</v>
      </c>
      <c r="Y10" s="5">
        <f>SUMIFS(Imports_new!Y$10:Y$33,Imports_new!$A$10:$A$33,$A10)</f>
        <v>179544.2539618079</v>
      </c>
      <c r="Z10" s="5">
        <f>SUMIFS(Imports_new!Z$10:Z$33,Imports_new!$A$10:$A$33,$A10)</f>
        <v>179544.2539618079</v>
      </c>
      <c r="AA10" s="5">
        <f>SUMIFS(Imports_new!AA$10:AA$33,Imports_new!$A$10:$A$33,$A10)</f>
        <v>179544.2539618079</v>
      </c>
      <c r="AB10" s="5">
        <f>SUMIFS(Imports_new!AB$10:AB$33,Imports_new!$A$10:$A$33,$A10)</f>
        <v>179544.2539618079</v>
      </c>
      <c r="AC10" s="5">
        <f>SUMIFS(Imports_new!AC$10:AC$33,Imports_new!$A$10:$A$33,$A10)</f>
        <v>179544.2539618079</v>
      </c>
      <c r="AD10" s="5">
        <f>SUMIFS(Imports_new!AD$10:AD$33,Imports_new!$A$10:$A$33,$A10)</f>
        <v>179544.2539618079</v>
      </c>
      <c r="AE10" s="5">
        <f>SUMIFS(Imports_new!AE$10:AE$33,Imports_new!$A$10:$A$33,$A10)</f>
        <v>179544.2539618079</v>
      </c>
      <c r="AF10" s="5">
        <f>SUMIFS(Imports_new!AF$10:AF$33,Imports_new!$A$10:$A$33,$A10)</f>
        <v>179544.2539618079</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1041935.7146822602</v>
      </c>
      <c r="C12" s="5">
        <f>SUMIFS(Imports_new!C$10:C$33,Imports_new!$A$10:$A$33,$A12)</f>
        <v>1041935.7146822602</v>
      </c>
      <c r="D12" s="5">
        <f>SUMIFS(Imports_new!D$10:D$33,Imports_new!$A$10:$A$33,$A12)</f>
        <v>1041935.7146822602</v>
      </c>
      <c r="E12" s="5">
        <f>SUMIFS(Imports_new!E$10:E$33,Imports_new!$A$10:$A$33,$A12)</f>
        <v>681274.57902531396</v>
      </c>
      <c r="F12" s="5">
        <f>SUMIFS(Imports_new!F$10:F$33,Imports_new!$A$10:$A$33,$A12)</f>
        <v>584130.92583090509</v>
      </c>
      <c r="G12" s="5">
        <f>SUMIFS(Imports_new!G$10:G$33,Imports_new!$A$10:$A$33,$A12)</f>
        <v>515412.63331388508</v>
      </c>
      <c r="H12" s="5">
        <f>SUMIFS(Imports_new!H$10:H$33,Imports_new!$A$10:$A$33,$A12)</f>
        <v>285808.53210855002</v>
      </c>
      <c r="I12" s="5">
        <f>SUMIFS(Imports_new!I$10:I$33,Imports_new!$A$10:$A$33,$A12)</f>
        <v>290445.09444216156</v>
      </c>
      <c r="J12" s="5">
        <f>SUMIFS(Imports_new!J$10:J$33,Imports_new!$A$10:$A$33,$A12)</f>
        <v>306637.18686277611</v>
      </c>
      <c r="K12" s="5">
        <f>SUMIFS(Imports_new!K$10:K$33,Imports_new!$A$10:$A$33,$A12)</f>
        <v>311996.46813380957</v>
      </c>
      <c r="L12" s="5">
        <f>SUMIFS(Imports_new!L$10:L$33,Imports_new!$A$10:$A$33,$A12)</f>
        <v>269921.57430954278</v>
      </c>
      <c r="M12" s="5">
        <f>SUMIFS(Imports_new!M$10:M$33,Imports_new!$A$10:$A$33,$A12)</f>
        <v>269921.57430954278</v>
      </c>
      <c r="N12" s="5">
        <f>SUMIFS(Imports_new!N$10:N$33,Imports_new!$A$10:$A$33,$A12)</f>
        <v>269921.57430954278</v>
      </c>
      <c r="O12" s="5">
        <f>SUMIFS(Imports_new!O$10:O$33,Imports_new!$A$10:$A$33,$A12)</f>
        <v>269921.57430954278</v>
      </c>
      <c r="P12" s="5">
        <f>SUMIFS(Imports_new!P$10:P$33,Imports_new!$A$10:$A$33,$A12)</f>
        <v>269921.57430954278</v>
      </c>
      <c r="Q12" s="5">
        <f>SUMIFS(Imports_new!Q$10:Q$33,Imports_new!$A$10:$A$33,$A12)</f>
        <v>269921.57430954278</v>
      </c>
      <c r="R12" s="5">
        <f>SUMIFS(Imports_new!R$10:R$33,Imports_new!$A$10:$A$33,$A12)</f>
        <v>269921.57430954278</v>
      </c>
      <c r="S12" s="5">
        <f>SUMIFS(Imports_new!S$10:S$33,Imports_new!$A$10:$A$33,$A12)</f>
        <v>269921.57430954278</v>
      </c>
      <c r="T12" s="5">
        <f>SUMIFS(Imports_new!T$10:T$33,Imports_new!$A$10:$A$33,$A12)</f>
        <v>269921.57430954278</v>
      </c>
      <c r="U12" s="5">
        <f>SUMIFS(Imports_new!U$10:U$33,Imports_new!$A$10:$A$33,$A12)</f>
        <v>269921.57430954278</v>
      </c>
      <c r="V12" s="5">
        <f>SUMIFS(Imports_new!V$10:V$33,Imports_new!$A$10:$A$33,$A12)</f>
        <v>269921.57430954278</v>
      </c>
      <c r="W12" s="5">
        <f>SUMIFS(Imports_new!W$10:W$33,Imports_new!$A$10:$A$33,$A12)</f>
        <v>269921.57430954278</v>
      </c>
      <c r="X12" s="5">
        <f>SUMIFS(Imports_new!X$10:X$33,Imports_new!$A$10:$A$33,$A12)</f>
        <v>269921.57430954278</v>
      </c>
      <c r="Y12" s="5">
        <f>SUMIFS(Imports_new!Y$10:Y$33,Imports_new!$A$10:$A$33,$A12)</f>
        <v>269921.57430954278</v>
      </c>
      <c r="Z12" s="5">
        <f>SUMIFS(Imports_new!Z$10:Z$33,Imports_new!$A$10:$A$33,$A12)</f>
        <v>269921.57430954278</v>
      </c>
      <c r="AA12" s="5">
        <f>SUMIFS(Imports_new!AA$10:AA$33,Imports_new!$A$10:$A$33,$A12)</f>
        <v>269921.57430954278</v>
      </c>
      <c r="AB12" s="5">
        <f>SUMIFS(Imports_new!AB$10:AB$33,Imports_new!$A$10:$A$33,$A12)</f>
        <v>269921.57430954278</v>
      </c>
      <c r="AC12" s="5">
        <f>SUMIFS(Imports_new!AC$10:AC$33,Imports_new!$A$10:$A$33,$A12)</f>
        <v>269921.57430954278</v>
      </c>
      <c r="AD12" s="5">
        <f>SUMIFS(Imports_new!AD$10:AD$33,Imports_new!$A$10:$A$33,$A12)</f>
        <v>269921.57430954278</v>
      </c>
      <c r="AE12" s="5">
        <f>SUMIFS(Imports_new!AE$10:AE$33,Imports_new!$A$10:$A$33,$A12)</f>
        <v>269921.57430954278</v>
      </c>
      <c r="AF12" s="5">
        <f>SUMIFS(Imports_new!AF$10:AF$33,Imports_new!$A$10:$A$33,$A12)</f>
        <v>269921.57430954278</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4122.2201679100035</v>
      </c>
      <c r="F15" s="5">
        <f>SUMIFS(Imports_new!F$10:F$33,Imports_new!$A$10:$A$33,$A15)</f>
        <v>5830.1944447210817</v>
      </c>
      <c r="G15" s="5">
        <f>SUMIFS(Imports_new!G$10:G$33,Imports_new!$A$10:$A$33,$A15)</f>
        <v>41780.930205382014</v>
      </c>
      <c r="H15" s="5">
        <f>SUMIFS(Imports_new!H$10:H$33,Imports_new!$A$10:$A$33,$A15)</f>
        <v>93800.782235059436</v>
      </c>
      <c r="I15" s="5">
        <f>SUMIFS(Imports_new!I$10:I$33,Imports_new!$A$10:$A$33,$A15)</f>
        <v>121938.77966246344</v>
      </c>
      <c r="J15" s="5">
        <f>SUMIFS(Imports_new!J$10:J$33,Imports_new!$A$10:$A$33,$A15)</f>
        <v>170745.24344395121</v>
      </c>
      <c r="K15" s="5">
        <f>SUMIFS(Imports_new!K$10:K$33,Imports_new!$A$10:$A$33,$A15)</f>
        <v>162553.9088105601</v>
      </c>
      <c r="L15" s="5">
        <f>SUMIFS(Imports_new!L$10:L$33,Imports_new!$A$10:$A$33,$A15)</f>
        <v>155760.1259343983</v>
      </c>
      <c r="M15" s="5">
        <f>SUMIFS(Imports_new!M$10:M$33,Imports_new!$A$10:$A$33,$A15)</f>
        <v>155760.1259343983</v>
      </c>
      <c r="N15" s="5">
        <f>SUMIFS(Imports_new!N$10:N$33,Imports_new!$A$10:$A$33,$A15)</f>
        <v>155760.1259343983</v>
      </c>
      <c r="O15" s="5">
        <f>SUMIFS(Imports_new!O$10:O$33,Imports_new!$A$10:$A$33,$A15)</f>
        <v>155760.1259343983</v>
      </c>
      <c r="P15" s="5">
        <f>SUMIFS(Imports_new!P$10:P$33,Imports_new!$A$10:$A$33,$A15)</f>
        <v>155760.1259343983</v>
      </c>
      <c r="Q15" s="5">
        <f>SUMIFS(Imports_new!Q$10:Q$33,Imports_new!$A$10:$A$33,$A15)</f>
        <v>155760.1259343983</v>
      </c>
      <c r="R15" s="5">
        <f>SUMIFS(Imports_new!R$10:R$33,Imports_new!$A$10:$A$33,$A15)</f>
        <v>155760.1259343983</v>
      </c>
      <c r="S15" s="5">
        <f>SUMIFS(Imports_new!S$10:S$33,Imports_new!$A$10:$A$33,$A15)</f>
        <v>155760.1259343983</v>
      </c>
      <c r="T15" s="5">
        <f>SUMIFS(Imports_new!T$10:T$33,Imports_new!$A$10:$A$33,$A15)</f>
        <v>155760.1259343983</v>
      </c>
      <c r="U15" s="5">
        <f>SUMIFS(Imports_new!U$10:U$33,Imports_new!$A$10:$A$33,$A15)</f>
        <v>155760.1259343983</v>
      </c>
      <c r="V15" s="5">
        <f>SUMIFS(Imports_new!V$10:V$33,Imports_new!$A$10:$A$33,$A15)</f>
        <v>155760.1259343983</v>
      </c>
      <c r="W15" s="5">
        <f>SUMIFS(Imports_new!W$10:W$33,Imports_new!$A$10:$A$33,$A15)</f>
        <v>155760.1259343983</v>
      </c>
      <c r="X15" s="5">
        <f>SUMIFS(Imports_new!X$10:X$33,Imports_new!$A$10:$A$33,$A15)</f>
        <v>155760.1259343983</v>
      </c>
      <c r="Y15" s="5">
        <f>SUMIFS(Imports_new!Y$10:Y$33,Imports_new!$A$10:$A$33,$A15)</f>
        <v>155760.1259343983</v>
      </c>
      <c r="Z15" s="5">
        <f>SUMIFS(Imports_new!Z$10:Z$33,Imports_new!$A$10:$A$33,$A15)</f>
        <v>155760.1259343983</v>
      </c>
      <c r="AA15" s="5">
        <f>SUMIFS(Imports_new!AA$10:AA$33,Imports_new!$A$10:$A$33,$A15)</f>
        <v>155760.1259343983</v>
      </c>
      <c r="AB15" s="5">
        <f>SUMIFS(Imports_new!AB$10:AB$33,Imports_new!$A$10:$A$33,$A15)</f>
        <v>155760.1259343983</v>
      </c>
      <c r="AC15" s="5">
        <f>SUMIFS(Imports_new!AC$10:AC$33,Imports_new!$A$10:$A$33,$A15)</f>
        <v>155760.1259343983</v>
      </c>
      <c r="AD15" s="5">
        <f>SUMIFS(Imports_new!AD$10:AD$33,Imports_new!$A$10:$A$33,$A15)</f>
        <v>155760.1259343983</v>
      </c>
      <c r="AE15" s="5">
        <f>SUMIFS(Imports_new!AE$10:AE$33,Imports_new!$A$10:$A$33,$A15)</f>
        <v>155760.1259343983</v>
      </c>
      <c r="AF15" s="5">
        <f>SUMIFS(Imports_new!AF$10:AF$33,Imports_new!$A$10:$A$33,$A15)</f>
        <v>155760.1259343983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68.220579409045087</v>
      </c>
      <c r="C2" s="12">
        <f>SUMIFS('State Generation Costs Calcs'!C105:C155,'State Generation Costs Calcs'!$A$105:$A$155,About!$B$2)*About!$A$67</f>
        <v>66.890220082267646</v>
      </c>
      <c r="D2" s="12">
        <f>SUMIFS('State Generation Costs Calcs'!D105:D155,'State Generation Costs Calcs'!$A$105:$A$155,About!$B$2)*About!$A$67</f>
        <v>65.647674956307782</v>
      </c>
      <c r="E2" s="12">
        <f>SUMIFS('State Generation Costs Calcs'!E105:E155,'State Generation Costs Calcs'!$A$105:$A$155,About!$B$2)*About!$A$67</f>
        <v>64.625847188058444</v>
      </c>
      <c r="F2" s="12">
        <f>SUMIFS('State Generation Costs Calcs'!F105:F155,'State Generation Costs Calcs'!$A$105:$A$155,About!$B$2)*About!$A$67</f>
        <v>64.345400494592255</v>
      </c>
      <c r="G2" s="12">
        <f>SUMIFS('State Generation Costs Calcs'!G105:G155,'State Generation Costs Calcs'!$A$105:$A$155,About!$B$2)*About!$A$67</f>
        <v>64.43386888167548</v>
      </c>
      <c r="H2" s="12">
        <f>SUMIFS('State Generation Costs Calcs'!H105:H155,'State Generation Costs Calcs'!$A$105:$A$155,About!$B$2)*About!$A$67</f>
        <v>65.045590005811476</v>
      </c>
      <c r="I2" s="12">
        <f>SUMIFS('State Generation Costs Calcs'!I105:I155,'State Generation Costs Calcs'!$A$105:$A$155,About!$B$2)*About!$A$67</f>
        <v>65.59947339721046</v>
      </c>
      <c r="J2" s="12">
        <f>SUMIFS('State Generation Costs Calcs'!J105:J155,'State Generation Costs Calcs'!$A$105:$A$155,About!$B$2)*About!$A$67</f>
        <v>65.305290980369477</v>
      </c>
      <c r="K2" s="12">
        <f>SUMIFS('State Generation Costs Calcs'!K105:K155,'State Generation Costs Calcs'!$A$105:$A$155,About!$B$2)*About!$A$67</f>
        <v>64.447126622218477</v>
      </c>
      <c r="L2" s="12">
        <f>SUMIFS('State Generation Costs Calcs'!L105:L155,'State Generation Costs Calcs'!$A$105:$A$155,About!$B$2)*About!$A$67</f>
        <v>63.462064803673826</v>
      </c>
      <c r="M2" s="12">
        <f>SUMIFS('State Generation Costs Calcs'!M105:M155,'State Generation Costs Calcs'!$A$105:$A$155,About!$B$2)*About!$A$67</f>
        <v>62.597307232007651</v>
      </c>
      <c r="N2" s="12">
        <f>SUMIFS('State Generation Costs Calcs'!N105:N155,'State Generation Costs Calcs'!$A$105:$A$155,About!$B$2)*About!$A$67</f>
        <v>61.68172756261287</v>
      </c>
      <c r="O2" s="12">
        <f>SUMIFS('State Generation Costs Calcs'!O105:O155,'State Generation Costs Calcs'!$A$105:$A$155,About!$B$2)*About!$A$67</f>
        <v>61.19913156380494</v>
      </c>
      <c r="P2" s="12">
        <f>SUMIFS('State Generation Costs Calcs'!P105:P155,'State Generation Costs Calcs'!$A$105:$A$155,About!$B$2)*About!$A$67</f>
        <v>61.079063951472094</v>
      </c>
      <c r="Q2" s="12">
        <f>SUMIFS('State Generation Costs Calcs'!Q105:Q155,'State Generation Costs Calcs'!$A$105:$A$155,About!$B$2)*About!$A$67</f>
        <v>60.527141865388074</v>
      </c>
      <c r="R2" s="12">
        <f>SUMIFS('State Generation Costs Calcs'!R105:R155,'State Generation Costs Calcs'!$A$105:$A$155,About!$B$2)*About!$A$67</f>
        <v>59.857916633322347</v>
      </c>
      <c r="S2" s="12">
        <f>SUMIFS('State Generation Costs Calcs'!S105:S155,'State Generation Costs Calcs'!$A$105:$A$155,About!$B$2)*About!$A$67</f>
        <v>59.38215342749676</v>
      </c>
      <c r="T2" s="12">
        <f>SUMIFS('State Generation Costs Calcs'!T105:T155,'State Generation Costs Calcs'!$A$105:$A$155,About!$B$2)*About!$A$67</f>
        <v>59.185320419351442</v>
      </c>
      <c r="U2" s="12">
        <f>SUMIFS('State Generation Costs Calcs'!U105:U155,'State Generation Costs Calcs'!$A$105:$A$155,About!$B$2)*About!$A$67</f>
        <v>59.022185340009798</v>
      </c>
      <c r="V2" s="12">
        <f>SUMIFS('State Generation Costs Calcs'!V105:V155,'State Generation Costs Calcs'!$A$105:$A$155,About!$B$2)*About!$A$67</f>
        <v>58.399905358567118</v>
      </c>
      <c r="W2" s="12">
        <f>SUMIFS('State Generation Costs Calcs'!W105:W155,'State Generation Costs Calcs'!$A$105:$A$155,About!$B$2)*About!$A$67</f>
        <v>57.829459967366212</v>
      </c>
      <c r="X2" s="12">
        <f>SUMIFS('State Generation Costs Calcs'!X105:X155,'State Generation Costs Calcs'!$A$105:$A$155,About!$B$2)*About!$A$67</f>
        <v>57.506144282513603</v>
      </c>
      <c r="Y2" s="12">
        <f>SUMIFS('State Generation Costs Calcs'!Y105:Y155,'State Generation Costs Calcs'!$A$105:$A$155,About!$B$2)*About!$A$67</f>
        <v>57.143125230822839</v>
      </c>
      <c r="Z2" s="12">
        <f>SUMIFS('State Generation Costs Calcs'!Z105:Z155,'State Generation Costs Calcs'!$A$105:$A$155,About!$B$2)*About!$A$67</f>
        <v>56.931242346533168</v>
      </c>
      <c r="AA2" s="12">
        <f>SUMIFS('State Generation Costs Calcs'!AA105:AA155,'State Generation Costs Calcs'!$A$105:$A$155,About!$B$2)*About!$A$67</f>
        <v>56.779108079024766</v>
      </c>
      <c r="AB2" s="12">
        <f>SUMIFS('State Generation Costs Calcs'!AB105:AB155,'State Generation Costs Calcs'!$A$105:$A$155,About!$B$2)*About!$A$67</f>
        <v>56.549626988076362</v>
      </c>
      <c r="AC2" s="12">
        <f>SUMIFS('State Generation Costs Calcs'!AC105:AC155,'State Generation Costs Calcs'!$A$105:$A$155,About!$B$2)*About!$A$67</f>
        <v>56.555456193105933</v>
      </c>
      <c r="AD2" s="12">
        <f>SUMIFS('State Generation Costs Calcs'!AD105:AD155,'State Generation Costs Calcs'!$A$105:$A$155,About!$B$2)*About!$A$67</f>
        <v>56.611746609573522</v>
      </c>
      <c r="AE2" s="12">
        <f>SUMIFS('State Generation Costs Calcs'!AE105:AE155,'State Generation Costs Calcs'!$A$105:$A$155,About!$B$2)*About!$A$67</f>
        <v>56.544819042534812</v>
      </c>
      <c r="AF2" s="12">
        <f>SUMIFS('State Generation Costs Calcs'!AF105:AF155,'State Generation Costs Calcs'!$A$105:$A$155,About!$B$2)*About!$A$67</f>
        <v>56.513277663376563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68.220579409045087</v>
      </c>
      <c r="C2" s="12">
        <f>SUMIFS('State Generation Costs Calcs'!C105:C155,'State Generation Costs Calcs'!$A$105:$A$155,About!$B$2)*About!$A$67</f>
        <v>66.890220082267646</v>
      </c>
      <c r="D2" s="12">
        <f>SUMIFS('State Generation Costs Calcs'!D105:D155,'State Generation Costs Calcs'!$A$105:$A$155,About!$B$2)*About!$A$67</f>
        <v>65.647674956307782</v>
      </c>
      <c r="E2" s="12">
        <f>SUMIFS('State Generation Costs Calcs'!E105:E155,'State Generation Costs Calcs'!$A$105:$A$155,About!$B$2)*About!$A$67</f>
        <v>64.625847188058444</v>
      </c>
      <c r="F2" s="12">
        <f>SUMIFS('State Generation Costs Calcs'!F105:F155,'State Generation Costs Calcs'!$A$105:$A$155,About!$B$2)*About!$A$67</f>
        <v>64.345400494592255</v>
      </c>
      <c r="G2" s="12">
        <f>SUMIFS('State Generation Costs Calcs'!G105:G155,'State Generation Costs Calcs'!$A$105:$A$155,About!$B$2)*About!$A$67</f>
        <v>64.43386888167548</v>
      </c>
      <c r="H2" s="12">
        <f>SUMIFS('State Generation Costs Calcs'!H105:H155,'State Generation Costs Calcs'!$A$105:$A$155,About!$B$2)*About!$A$67</f>
        <v>65.045590005811476</v>
      </c>
      <c r="I2" s="12">
        <f>SUMIFS('State Generation Costs Calcs'!I105:I155,'State Generation Costs Calcs'!$A$105:$A$155,About!$B$2)*About!$A$67</f>
        <v>65.59947339721046</v>
      </c>
      <c r="J2" s="12">
        <f>SUMIFS('State Generation Costs Calcs'!J105:J155,'State Generation Costs Calcs'!$A$105:$A$155,About!$B$2)*About!$A$67</f>
        <v>65.305290980369477</v>
      </c>
      <c r="K2" s="12">
        <f>SUMIFS('State Generation Costs Calcs'!K105:K155,'State Generation Costs Calcs'!$A$105:$A$155,About!$B$2)*About!$A$67</f>
        <v>64.447126622218477</v>
      </c>
      <c r="L2" s="12">
        <f>SUMIFS('State Generation Costs Calcs'!L105:L155,'State Generation Costs Calcs'!$A$105:$A$155,About!$B$2)*About!$A$67</f>
        <v>63.462064803673826</v>
      </c>
      <c r="M2" s="12">
        <f>SUMIFS('State Generation Costs Calcs'!M105:M155,'State Generation Costs Calcs'!$A$105:$A$155,About!$B$2)*About!$A$67</f>
        <v>62.597307232007651</v>
      </c>
      <c r="N2" s="12">
        <f>SUMIFS('State Generation Costs Calcs'!N105:N155,'State Generation Costs Calcs'!$A$105:$A$155,About!$B$2)*About!$A$67</f>
        <v>61.68172756261287</v>
      </c>
      <c r="O2" s="12">
        <f>SUMIFS('State Generation Costs Calcs'!O105:O155,'State Generation Costs Calcs'!$A$105:$A$155,About!$B$2)*About!$A$67</f>
        <v>61.19913156380494</v>
      </c>
      <c r="P2" s="12">
        <f>SUMIFS('State Generation Costs Calcs'!P105:P155,'State Generation Costs Calcs'!$A$105:$A$155,About!$B$2)*About!$A$67</f>
        <v>61.079063951472094</v>
      </c>
      <c r="Q2" s="12">
        <f>SUMIFS('State Generation Costs Calcs'!Q105:Q155,'State Generation Costs Calcs'!$A$105:$A$155,About!$B$2)*About!$A$67</f>
        <v>60.527141865388074</v>
      </c>
      <c r="R2" s="12">
        <f>SUMIFS('State Generation Costs Calcs'!R105:R155,'State Generation Costs Calcs'!$A$105:$A$155,About!$B$2)*About!$A$67</f>
        <v>59.857916633322347</v>
      </c>
      <c r="S2" s="12">
        <f>SUMIFS('State Generation Costs Calcs'!S105:S155,'State Generation Costs Calcs'!$A$105:$A$155,About!$B$2)*About!$A$67</f>
        <v>59.38215342749676</v>
      </c>
      <c r="T2" s="12">
        <f>SUMIFS('State Generation Costs Calcs'!T105:T155,'State Generation Costs Calcs'!$A$105:$A$155,About!$B$2)*About!$A$67</f>
        <v>59.185320419351442</v>
      </c>
      <c r="U2" s="12">
        <f>SUMIFS('State Generation Costs Calcs'!U105:U155,'State Generation Costs Calcs'!$A$105:$A$155,About!$B$2)*About!$A$67</f>
        <v>59.022185340009798</v>
      </c>
      <c r="V2" s="12">
        <f>SUMIFS('State Generation Costs Calcs'!V105:V155,'State Generation Costs Calcs'!$A$105:$A$155,About!$B$2)*About!$A$67</f>
        <v>58.399905358567118</v>
      </c>
      <c r="W2" s="12">
        <f>SUMIFS('State Generation Costs Calcs'!W105:W155,'State Generation Costs Calcs'!$A$105:$A$155,About!$B$2)*About!$A$67</f>
        <v>57.829459967366212</v>
      </c>
      <c r="X2" s="12">
        <f>SUMIFS('State Generation Costs Calcs'!X105:X155,'State Generation Costs Calcs'!$A$105:$A$155,About!$B$2)*About!$A$67</f>
        <v>57.506144282513603</v>
      </c>
      <c r="Y2" s="12">
        <f>SUMIFS('State Generation Costs Calcs'!Y105:Y155,'State Generation Costs Calcs'!$A$105:$A$155,About!$B$2)*About!$A$67</f>
        <v>57.143125230822839</v>
      </c>
      <c r="Z2" s="12">
        <f>SUMIFS('State Generation Costs Calcs'!Z105:Z155,'State Generation Costs Calcs'!$A$105:$A$155,About!$B$2)*About!$A$67</f>
        <v>56.931242346533168</v>
      </c>
      <c r="AA2" s="12">
        <f>SUMIFS('State Generation Costs Calcs'!AA105:AA155,'State Generation Costs Calcs'!$A$105:$A$155,About!$B$2)*About!$A$67</f>
        <v>56.779108079024766</v>
      </c>
      <c r="AB2" s="12">
        <f>SUMIFS('State Generation Costs Calcs'!AB105:AB155,'State Generation Costs Calcs'!$A$105:$A$155,About!$B$2)*About!$A$67</f>
        <v>56.549626988076362</v>
      </c>
      <c r="AC2" s="12">
        <f>SUMIFS('State Generation Costs Calcs'!AC105:AC155,'State Generation Costs Calcs'!$A$105:$A$155,About!$B$2)*About!$A$67</f>
        <v>56.555456193105933</v>
      </c>
      <c r="AD2" s="12">
        <f>SUMIFS('State Generation Costs Calcs'!AD105:AD155,'State Generation Costs Calcs'!$A$105:$A$155,About!$B$2)*About!$A$67</f>
        <v>56.611746609573522</v>
      </c>
      <c r="AE2" s="12">
        <f>SUMIFS('State Generation Costs Calcs'!AE105:AE155,'State Generation Costs Calcs'!$A$105:$A$155,About!$B$2)*About!$A$67</f>
        <v>56.544819042534812</v>
      </c>
      <c r="AF2" s="12">
        <f>SUMIFS('State Generation Costs Calcs'!AF105:AF155,'State Generation Costs Calcs'!$A$105:$A$155,About!$B$2)*About!$A$67</f>
        <v>56.513277663376563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2024-02-02T01:36:25Z</dcterms:modified>
</cp:coreProperties>
</file>