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M\elec\EIaE\"/>
    </mc:Choice>
  </mc:AlternateContent>
  <xr:revisionPtr revIDLastSave="0" documentId="8_{A50013C4-300E-4E24-879D-5C184FEE3088}"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C15" i="26" l="1"/>
  <c r="X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0" i="28" l="1"/>
  <c r="F22" i="3" s="1"/>
  <c r="F25" i="28"/>
  <c r="F17" i="3" s="1"/>
  <c r="G5" i="28"/>
  <c r="F33" i="28"/>
  <c r="F25" i="3" s="1"/>
  <c r="F32" i="28"/>
  <c r="F24" i="3" s="1"/>
  <c r="F28" i="28"/>
  <c r="F20"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I1039" i="22" s="1"/>
  <c r="E4" i="23"/>
  <c r="E29" i="23"/>
  <c r="E8" i="23"/>
  <c r="E28" i="23"/>
  <c r="E21" i="23"/>
  <c r="E23" i="23"/>
  <c r="E43" i="23"/>
  <c r="E48" i="23"/>
  <c r="L1367" i="22" s="1"/>
  <c r="E52" i="23"/>
  <c r="E3" i="23"/>
  <c r="E42" i="23"/>
  <c r="E14" i="23"/>
  <c r="E11" i="23"/>
  <c r="E45" i="23"/>
  <c r="E44" i="23"/>
  <c r="E34" i="23"/>
  <c r="M1153" i="22" s="1"/>
  <c r="E37" i="23"/>
  <c r="E39" i="23"/>
  <c r="E30" i="23"/>
  <c r="E36" i="23"/>
  <c r="E17" i="23"/>
  <c r="E19" i="23"/>
  <c r="E38" i="23"/>
  <c r="E53" i="23"/>
  <c r="J1438" i="22" s="1"/>
  <c r="E46" i="23"/>
  <c r="E32" i="23"/>
  <c r="E15" i="23"/>
  <c r="E33" i="23"/>
  <c r="E35" i="23"/>
  <c r="E25" i="23"/>
  <c r="E41" i="23"/>
  <c r="E50" i="23"/>
  <c r="J1402"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L1150" i="22"/>
  <c r="N1151" i="22"/>
  <c r="N1154" i="22"/>
  <c r="F1157" i="22"/>
  <c r="H1158" i="22"/>
  <c r="M1160" i="22"/>
  <c r="J1162" i="22"/>
  <c r="Q1162" i="22"/>
  <c r="M1150"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K1372" i="22"/>
  <c r="F1365" i="22"/>
  <c r="F1368" i="22"/>
  <c r="N1360" i="22"/>
  <c r="L1365" i="22"/>
  <c r="L1368" i="22"/>
  <c r="O1372" i="22"/>
  <c r="O1364" i="22"/>
  <c r="N1367" i="22"/>
  <c r="Q1360" i="22"/>
  <c r="O1359" i="22"/>
  <c r="M1359" i="22"/>
  <c r="K1371" i="22"/>
  <c r="P1368" i="22"/>
  <c r="H1368" i="22"/>
  <c r="I1365" i="22"/>
  <c r="I1359"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L1444" i="22"/>
  <c r="O1437" i="22"/>
  <c r="I1446" i="22"/>
  <c r="G1440" i="22"/>
  <c r="F1448" i="22"/>
  <c r="I1441" i="22"/>
  <c r="G1435" i="22"/>
  <c r="F1443" i="22"/>
  <c r="I1436" i="22"/>
  <c r="F1446" i="22"/>
  <c r="G1441" i="22"/>
  <c r="H1436" i="22"/>
  <c r="L1446" i="22"/>
  <c r="M1441" i="22"/>
  <c r="N1436" i="22"/>
  <c r="F1447" i="22"/>
  <c r="G1442" i="22"/>
  <c r="H1437" i="22"/>
  <c r="J1437" i="22"/>
  <c r="K1440" i="22"/>
  <c r="P144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I1399" i="22"/>
  <c r="K1400" i="22"/>
  <c r="H1395" i="22"/>
  <c r="I1390" i="22"/>
  <c r="J1400" i="22"/>
  <c r="G1395" i="22"/>
  <c r="H1390" i="22"/>
  <c r="M1399" i="22"/>
  <c r="K1394" i="22"/>
  <c r="L1389" i="22"/>
  <c r="P1398" i="22"/>
  <c r="O1393" i="22"/>
  <c r="N1403" i="22"/>
  <c r="R1397" i="22"/>
  <c r="F1393" i="22"/>
  <c r="O1402" i="22"/>
  <c r="H1397" i="22"/>
  <c r="I1392" i="22"/>
  <c r="R1401" i="22"/>
  <c r="J1399" i="22"/>
  <c r="F1394" i="22"/>
  <c r="K1401" i="22"/>
  <c r="P1392"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G1391" i="22" l="1"/>
  <c r="N1393" i="22"/>
  <c r="F1395" i="22"/>
  <c r="H1401" i="22"/>
  <c r="O1400" i="22"/>
  <c r="F1400" i="22"/>
  <c r="H1394" i="22"/>
  <c r="F1391" i="22"/>
  <c r="R1395" i="22"/>
  <c r="P1391" i="22"/>
  <c r="L1392" i="22"/>
  <c r="F1403" i="22"/>
  <c r="H1393" i="22"/>
  <c r="Q1393" i="22"/>
  <c r="F1389" i="22"/>
  <c r="R1393" i="22"/>
  <c r="F1398" i="22"/>
  <c r="R1437" i="22"/>
  <c r="O1444" i="22"/>
  <c r="N1441" i="22"/>
  <c r="R1435" i="22"/>
  <c r="Q1440" i="22"/>
  <c r="P1445" i="22"/>
  <c r="K1435" i="22"/>
  <c r="J1440" i="22"/>
  <c r="I1445" i="22"/>
  <c r="R1434" i="22"/>
  <c r="Q1439" i="22"/>
  <c r="P1444" i="22"/>
  <c r="F1435" i="22"/>
  <c r="H1441" i="22"/>
  <c r="R1447" i="22"/>
  <c r="F1440" i="22"/>
  <c r="H1446" i="22"/>
  <c r="I1438" i="22"/>
  <c r="F1445" i="22"/>
  <c r="Q1435" i="22"/>
  <c r="N1442" i="22"/>
  <c r="Q1365" i="22"/>
  <c r="J1361" i="22"/>
  <c r="I1362" i="22"/>
  <c r="Q1363" i="22"/>
  <c r="F1364" i="22"/>
  <c r="R1366" i="22"/>
  <c r="F1372" i="22"/>
  <c r="L1372" i="22"/>
  <c r="P1365" i="22"/>
  <c r="H1373" i="22"/>
  <c r="I1370" i="22"/>
  <c r="N1366" i="22"/>
  <c r="I1364" i="22"/>
  <c r="N1371" i="22"/>
  <c r="H1366" i="22"/>
  <c r="M1373" i="22"/>
  <c r="M1370" i="22"/>
  <c r="K1160" i="22"/>
  <c r="F1158" i="22"/>
  <c r="L1157" i="22"/>
  <c r="O1155" i="22"/>
  <c r="O1152" i="22"/>
  <c r="M1151" i="22"/>
  <c r="H1149" i="22"/>
  <c r="L1161" i="22"/>
  <c r="J1160" i="22"/>
  <c r="J1030" i="22"/>
  <c r="G1039" i="22"/>
  <c r="K1034" i="22"/>
  <c r="I1395" i="22"/>
  <c r="K1403" i="22"/>
  <c r="I1400" i="22"/>
  <c r="Q1399" i="22"/>
  <c r="Q1395" i="22"/>
  <c r="G1389" i="22"/>
  <c r="P1399" i="22"/>
  <c r="J1401" i="22"/>
  <c r="O1396" i="22"/>
  <c r="H1402" i="22"/>
  <c r="K1397" i="22"/>
  <c r="H1398" i="22"/>
  <c r="P1403" i="22"/>
  <c r="R1398" i="22"/>
  <c r="F1399" i="22"/>
  <c r="R140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M1403" i="22"/>
  <c r="Q1442" i="22"/>
  <c r="L1435" i="22"/>
  <c r="M1446" i="22"/>
  <c r="M1436" i="22"/>
  <c r="L1441" i="22"/>
  <c r="K1446" i="22"/>
  <c r="F1436" i="22"/>
  <c r="R1440" i="22"/>
  <c r="Q1445" i="22"/>
  <c r="M1435" i="22"/>
  <c r="L1440" i="22"/>
  <c r="K1445" i="22"/>
  <c r="N1435" i="22"/>
  <c r="P1441" i="22"/>
  <c r="M1448" i="22"/>
  <c r="N1440" i="22"/>
  <c r="P1446" i="22"/>
  <c r="Q1438" i="22"/>
  <c r="N1445" i="22"/>
  <c r="L1436" i="22"/>
  <c r="I1443" i="22"/>
  <c r="J1368" i="22"/>
  <c r="I1363" i="22"/>
  <c r="O1365" i="22"/>
  <c r="J1366" i="22"/>
  <c r="R1368" i="22"/>
  <c r="Q1371" i="22"/>
  <c r="F1359" i="22"/>
  <c r="I1360" i="22"/>
  <c r="F1367" i="22"/>
  <c r="P1373" i="22"/>
  <c r="G1372" i="22"/>
  <c r="Q1367" i="22"/>
  <c r="Q1364" i="22"/>
  <c r="I1372" i="22"/>
  <c r="P1366" i="22"/>
  <c r="K1364" i="22"/>
  <c r="P1371" i="22"/>
  <c r="I1162" i="22"/>
  <c r="L1160" i="22"/>
  <c r="G1158" i="22"/>
  <c r="M1157" i="22"/>
  <c r="H1155" i="22"/>
  <c r="H1152" i="22"/>
  <c r="F1151" i="22"/>
  <c r="R1163" i="22"/>
  <c r="R1160" i="22"/>
  <c r="I1035" i="22"/>
  <c r="J1029" i="22"/>
  <c r="J1039" i="22"/>
  <c r="K1395" i="22"/>
  <c r="P1397" i="22"/>
  <c r="G1390" i="22"/>
  <c r="P1395" i="22"/>
  <c r="J1445" i="22"/>
  <c r="N1447" i="22"/>
  <c r="O1441" i="22"/>
  <c r="Q1441" i="22"/>
  <c r="H1370" i="22"/>
  <c r="O1373" i="22"/>
  <c r="J1360" i="22"/>
  <c r="G1362" i="22"/>
  <c r="J1365" i="22"/>
  <c r="J1373" i="22"/>
  <c r="J1370" i="22"/>
  <c r="O1366" i="22"/>
  <c r="N1368" i="22"/>
  <c r="N1365" i="22"/>
  <c r="K1152" i="22"/>
  <c r="N1150" i="22"/>
  <c r="R1162" i="22"/>
  <c r="K1162" i="22"/>
  <c r="N1160" i="22"/>
  <c r="N1157" i="22"/>
  <c r="L1156" i="22"/>
  <c r="G1154" i="22"/>
  <c r="G1151" i="22"/>
  <c r="J1036" i="22"/>
  <c r="P1029" i="22"/>
  <c r="H1039" i="22"/>
  <c r="P1448" i="22"/>
  <c r="Q1443" i="22"/>
  <c r="R1438" i="22"/>
  <c r="F1434" i="22"/>
  <c r="K1444" i="22"/>
  <c r="L1439" i="22"/>
  <c r="M1434" i="22"/>
  <c r="J1444" i="22"/>
  <c r="K1439" i="22"/>
  <c r="L1434" i="22"/>
  <c r="I1444" i="22"/>
  <c r="J1439" i="22"/>
  <c r="R1446" i="22"/>
  <c r="F1442" i="22"/>
  <c r="G1437" i="22"/>
  <c r="L1447" i="22"/>
  <c r="M1442" i="22"/>
  <c r="N1437" i="22"/>
  <c r="K1447" i="22"/>
  <c r="L1442" i="22"/>
  <c r="M1437" i="22"/>
  <c r="J1447" i="22"/>
  <c r="K1442" i="22"/>
  <c r="L1437" i="22"/>
  <c r="L1396" i="22"/>
  <c r="K1389" i="22"/>
  <c r="O1395" i="22"/>
  <c r="O1442" i="22"/>
  <c r="P1436" i="22"/>
  <c r="O1435" i="22"/>
  <c r="G1445" i="22"/>
  <c r="R1359" i="22"/>
  <c r="N1370" i="22"/>
  <c r="L1359" i="22"/>
  <c r="H1361" i="22"/>
  <c r="I1368" i="22"/>
  <c r="I1361" i="22"/>
  <c r="Q1389" i="22"/>
  <c r="O1397" i="22"/>
  <c r="M1393" i="22"/>
  <c r="G1399" i="22"/>
  <c r="O1389" i="22"/>
  <c r="J1403" i="22"/>
  <c r="L1393" i="22"/>
  <c r="L1398" i="22"/>
  <c r="J1389" i="22"/>
  <c r="I1394" i="22"/>
  <c r="K1399" i="22"/>
  <c r="F1390" i="22"/>
  <c r="R1394" i="22"/>
  <c r="H1400" i="22"/>
  <c r="O1390" i="22"/>
  <c r="N1395" i="22"/>
  <c r="R1400" i="22"/>
  <c r="K1391" i="22"/>
  <c r="J1396" i="22"/>
  <c r="P1401" i="22"/>
  <c r="L1391" i="22"/>
  <c r="K1396" i="22"/>
  <c r="Q1401" i="22"/>
  <c r="L1400" i="22"/>
  <c r="L1443" i="22"/>
  <c r="G1436" i="22"/>
  <c r="H1447" i="22"/>
  <c r="K1438" i="22"/>
  <c r="J1443" i="22"/>
  <c r="I1448" i="22"/>
  <c r="Q1437" i="22"/>
  <c r="P1442" i="22"/>
  <c r="O1447" i="22"/>
  <c r="K1437" i="22"/>
  <c r="J1442" i="22"/>
  <c r="I1447" i="22"/>
  <c r="G1438" i="22"/>
  <c r="Q1444" i="22"/>
  <c r="J1436" i="22"/>
  <c r="G1443" i="22"/>
  <c r="H1435" i="22"/>
  <c r="J1441" i="22"/>
  <c r="G1448" i="22"/>
  <c r="M1439" i="22"/>
  <c r="O1445" i="22"/>
  <c r="I1373" i="22"/>
  <c r="N1372" i="22"/>
  <c r="G1373" i="22"/>
  <c r="K1359" i="22"/>
  <c r="H1360" i="22"/>
  <c r="G1361" i="22"/>
  <c r="F1362" i="22"/>
  <c r="O1362" i="22"/>
  <c r="Q1368" i="22"/>
  <c r="H1367" i="22"/>
  <c r="R1362" i="22"/>
  <c r="R1370" i="22"/>
  <c r="J1367" i="22"/>
  <c r="Q1361" i="22"/>
  <c r="L1370" i="22"/>
  <c r="Q1366" i="22"/>
  <c r="F1153" i="22"/>
  <c r="L1152" i="22"/>
  <c r="O1150" i="22"/>
  <c r="F1163" i="22"/>
  <c r="L1162" i="22"/>
  <c r="G1160" i="22"/>
  <c r="G1157" i="22"/>
  <c r="R1155" i="22"/>
  <c r="I1041" i="22"/>
  <c r="O1034" i="22"/>
  <c r="K1029"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L1403" i="22"/>
  <c r="O1398" i="22"/>
  <c r="P1390" i="22"/>
  <c r="I1442" i="22"/>
  <c r="H1442" i="22"/>
  <c r="Q1436" i="22"/>
  <c r="O1440"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O1438" i="22"/>
  <c r="L1445" i="22"/>
  <c r="R1436" i="22"/>
  <c r="O1443" i="22"/>
  <c r="P1435" i="22"/>
  <c r="R1441" i="22"/>
  <c r="O1448" i="22"/>
  <c r="H1440" i="22"/>
  <c r="J1446" i="22"/>
  <c r="G1359" i="22"/>
  <c r="H1359" i="22"/>
  <c r="F1360" i="22"/>
  <c r="R1360" i="22"/>
  <c r="F1361" i="22"/>
  <c r="P1362" i="22"/>
  <c r="G1365" i="22"/>
  <c r="J1363" i="22"/>
  <c r="G1370" i="22"/>
  <c r="P1367" i="22"/>
  <c r="M1363" i="22"/>
  <c r="M1371" i="22"/>
  <c r="H1369" i="22"/>
  <c r="G1363" i="22"/>
  <c r="G1371" i="22"/>
  <c r="L1155" i="22"/>
  <c r="G1153" i="22"/>
  <c r="M1152" i="22"/>
  <c r="P1150" i="22"/>
  <c r="G1163" i="22"/>
  <c r="R1161" i="22"/>
  <c r="M1159" i="22"/>
  <c r="M1156" i="22"/>
  <c r="K1155" i="22"/>
  <c r="Q1030" i="22"/>
  <c r="N1039" i="22"/>
  <c r="J1034" i="22"/>
  <c r="N1373" i="22"/>
  <c r="O1368" i="22"/>
  <c r="P1363" i="22"/>
  <c r="Q1369" i="22"/>
  <c r="R1364" i="22"/>
  <c r="L1373" i="22"/>
  <c r="M1368" i="22"/>
  <c r="N1363" i="22"/>
  <c r="O1369" i="22"/>
  <c r="P1364" i="22"/>
  <c r="L1371" i="22"/>
  <c r="M1366" i="22"/>
  <c r="R1371"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N1402" i="22"/>
  <c r="J1394" i="22"/>
  <c r="F1401" i="22"/>
  <c r="P1437" i="22"/>
  <c r="G1447" i="22"/>
  <c r="N1443" i="22"/>
  <c r="Q1446"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R1439" i="22"/>
  <c r="G1446" i="22"/>
  <c r="H1438" i="22"/>
  <c r="R1444" i="22"/>
  <c r="K1436" i="22"/>
  <c r="H1443" i="22"/>
  <c r="N1434" i="22"/>
  <c r="P1440" i="22"/>
  <c r="M1447" i="22"/>
  <c r="L1363" i="22"/>
  <c r="P1359" i="22"/>
  <c r="Q1359" i="22"/>
  <c r="P1360" i="22"/>
  <c r="O1361" i="22"/>
  <c r="P1361" i="22"/>
  <c r="N1364" i="22"/>
  <c r="M1367" i="22"/>
  <c r="R1363" i="22"/>
  <c r="O1370" i="22"/>
  <c r="K1368" i="22"/>
  <c r="K1365" i="22"/>
  <c r="P1372" i="22"/>
  <c r="P1369" i="22"/>
  <c r="O1363" i="22"/>
  <c r="O1371" i="22"/>
  <c r="J1369" i="22"/>
  <c r="J1157" i="22"/>
  <c r="M1155" i="22"/>
  <c r="H1153" i="22"/>
  <c r="N1152" i="22"/>
  <c r="I1150" i="22"/>
  <c r="M1162" i="22"/>
  <c r="K1161" i="22"/>
  <c r="F1159" i="22"/>
  <c r="F1156" i="22"/>
  <c r="P1035" i="22"/>
  <c r="I102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B73" i="23" s="1"/>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Q1392" i="22"/>
  <c r="L1399" i="22"/>
  <c r="Q1390" i="22"/>
  <c r="M1438" i="22"/>
  <c r="I1437" i="22"/>
  <c r="N1446" i="22"/>
  <c r="N1448" i="22"/>
  <c r="Q1397" i="22"/>
  <c r="I1397" i="22"/>
  <c r="K1393" i="22"/>
  <c r="G1402" i="22"/>
  <c r="O1391" i="22"/>
  <c r="G1397" i="22"/>
  <c r="K1390" i="22"/>
  <c r="J1395" i="22"/>
  <c r="N1400" i="22"/>
  <c r="H1391" i="22"/>
  <c r="G1396" i="22"/>
  <c r="L1401" i="22"/>
  <c r="Q1391" i="22"/>
  <c r="P1396" i="22"/>
  <c r="I1402" i="22"/>
  <c r="M1392" i="22"/>
  <c r="L1397" i="22"/>
  <c r="G1403" i="22"/>
  <c r="I1393" i="22"/>
  <c r="I1398" i="22"/>
  <c r="Q1403" i="22"/>
  <c r="J1393" i="22"/>
  <c r="J1398" i="22"/>
  <c r="R1403" i="22"/>
  <c r="G1444" i="22"/>
  <c r="P1439" i="22"/>
  <c r="O1436" i="22"/>
  <c r="J1435" i="22"/>
  <c r="I1440" i="22"/>
  <c r="H1445" i="22"/>
  <c r="P1434" i="22"/>
  <c r="O1439" i="22"/>
  <c r="N1444" i="22"/>
  <c r="J1434" i="22"/>
  <c r="I1439" i="22"/>
  <c r="H1444" i="22"/>
  <c r="K1434" i="22"/>
  <c r="M1440" i="22"/>
  <c r="O1446" i="22"/>
  <c r="P1438" i="22"/>
  <c r="M1445" i="22"/>
  <c r="F1437" i="22"/>
  <c r="P1443" i="22"/>
  <c r="I1435" i="22"/>
  <c r="K1441" i="22"/>
  <c r="H1448" i="22"/>
  <c r="J1362" i="22"/>
  <c r="L1360" i="22"/>
  <c r="K1361" i="22"/>
  <c r="K1362" i="22"/>
  <c r="M1362" i="22"/>
  <c r="L1364" i="22"/>
  <c r="M1369" i="22"/>
  <c r="F1370" i="22"/>
  <c r="H1365" i="22"/>
  <c r="M1372" i="22"/>
  <c r="N1369" i="22"/>
  <c r="F1366" i="22"/>
  <c r="K1373" i="22"/>
  <c r="K1370" i="22"/>
  <c r="M1365" i="22"/>
  <c r="R1372" i="22"/>
  <c r="R1369" i="22"/>
  <c r="R1157" i="22"/>
  <c r="K1157" i="22"/>
  <c r="N1155" i="22"/>
  <c r="I1153" i="22"/>
  <c r="G1152" i="22"/>
  <c r="O1149" i="22"/>
  <c r="F1162" i="22"/>
  <c r="Q1160" i="22"/>
  <c r="L1158"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D62" i="23" s="1"/>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G70" i="23" s="1"/>
  <c r="F761" i="22"/>
  <c r="O771" i="22"/>
  <c r="K760" i="22"/>
  <c r="Q860" i="22"/>
  <c r="R855" i="22"/>
  <c r="F851" i="22"/>
  <c r="K861" i="22"/>
  <c r="L856" i="22"/>
  <c r="G61" i="23" s="1"/>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C73" i="23" s="1"/>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L70" i="23" s="1"/>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M70" i="23" s="1"/>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K65" i="23" s="1"/>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J62" i="23" s="1"/>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F743" i="22"/>
  <c r="H730" i="22"/>
  <c r="G735" i="22"/>
  <c r="B64" i="23" s="1"/>
  <c r="F740" i="22"/>
  <c r="F729" i="22"/>
  <c r="R733" i="22"/>
  <c r="Q738" i="22"/>
  <c r="P743" i="22"/>
  <c r="M731" i="22"/>
  <c r="L736" i="22"/>
  <c r="K741" i="22"/>
  <c r="L759" i="22"/>
  <c r="F770" i="22"/>
  <c r="O765" i="22"/>
  <c r="H761" i="22"/>
  <c r="C66" i="23" s="1"/>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H60" i="23" s="1"/>
  <c r="I732" i="22"/>
  <c r="H737" i="22"/>
  <c r="G742" i="22"/>
  <c r="Q729" i="22"/>
  <c r="P734" i="22"/>
  <c r="O739" i="22"/>
  <c r="O736" i="22"/>
  <c r="L732" i="22"/>
  <c r="K737" i="22"/>
  <c r="J742" i="22"/>
  <c r="L729" i="22"/>
  <c r="K734" i="22"/>
  <c r="J739" i="22"/>
  <c r="E72" i="23" s="1"/>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L762" i="22"/>
  <c r="I763" i="22"/>
  <c r="P759" i="22"/>
  <c r="L772" i="22"/>
  <c r="F762" i="22"/>
  <c r="O760" i="22"/>
  <c r="K759" i="22"/>
  <c r="K769" i="22"/>
  <c r="I769" i="22"/>
  <c r="F765" i="22"/>
  <c r="R769" i="22"/>
  <c r="H765" i="22"/>
  <c r="C64" i="23" s="1"/>
  <c r="G770" i="22"/>
  <c r="I765" i="22"/>
  <c r="H770" i="22"/>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H73" i="23" s="1"/>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68" i="23" s="1"/>
  <c r="F759" i="22"/>
  <c r="R766" i="22"/>
  <c r="I761" i="22"/>
  <c r="D66" i="23" s="1"/>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L72" i="23" s="1"/>
  <c r="P731" i="22"/>
  <c r="R731" i="22"/>
  <c r="Q736" i="22"/>
  <c r="P741" i="22"/>
  <c r="L743" i="22"/>
  <c r="Q733" i="22"/>
  <c r="P738" i="22"/>
  <c r="O743" i="22"/>
  <c r="O732" i="22"/>
  <c r="N737" i="22"/>
  <c r="M742" i="22"/>
  <c r="J730" i="22"/>
  <c r="I735" i="22"/>
  <c r="O763" i="22"/>
  <c r="G763" i="22"/>
  <c r="O759" i="22"/>
  <c r="J67" i="23" s="1"/>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B61" i="23"/>
  <c r="M67" i="23"/>
  <c r="I62" i="23"/>
  <c r="AM10" i="26"/>
  <c r="AL14" i="26"/>
  <c r="AL15" i="26"/>
  <c r="AM11" i="26"/>
  <c r="AF93" i="23"/>
  <c r="AG87" i="23"/>
  <c r="AG93" i="23" s="1"/>
  <c r="AF101" i="23"/>
  <c r="AG88" i="23"/>
  <c r="AG101" i="23" s="1"/>
  <c r="AF96" i="23"/>
  <c r="AG82" i="23"/>
  <c r="AG96" i="23" s="1"/>
  <c r="AF100" i="23"/>
  <c r="AF99" i="23"/>
  <c r="AG83" i="23"/>
  <c r="AF92" i="23"/>
  <c r="AG86" i="23"/>
  <c r="AG92" i="23" s="1"/>
  <c r="K62" i="23" l="1"/>
  <c r="D73" i="23"/>
  <c r="B65" i="23"/>
  <c r="E64" i="23"/>
  <c r="H70" i="23"/>
  <c r="G68" i="23"/>
  <c r="H63" i="23"/>
  <c r="C68" i="23"/>
  <c r="F64" i="23"/>
  <c r="F66" i="23"/>
  <c r="G66" i="23"/>
  <c r="I72" i="23"/>
  <c r="G62" i="23"/>
  <c r="G67" i="23"/>
  <c r="J72" i="23"/>
  <c r="K73" i="23"/>
  <c r="L68" i="23"/>
  <c r="J65" i="23"/>
  <c r="M61" i="23"/>
  <c r="H61" i="23"/>
  <c r="I73" i="23"/>
  <c r="D63" i="23"/>
  <c r="K66" i="23"/>
  <c r="G72" i="23"/>
  <c r="F67" i="23"/>
  <c r="I61" i="23"/>
  <c r="C65" i="23"/>
  <c r="G64" i="23"/>
  <c r="J73" i="23"/>
  <c r="I68" i="23"/>
  <c r="G60" i="23"/>
  <c r="E66" i="23"/>
  <c r="L67" i="23"/>
  <c r="B66" i="23"/>
  <c r="B68" i="23"/>
  <c r="C63" i="23"/>
  <c r="F61" i="23"/>
  <c r="J61" i="23"/>
  <c r="K61" i="23"/>
  <c r="H67" i="23"/>
  <c r="H64" i="23"/>
  <c r="B63" i="23"/>
  <c r="K64" i="23"/>
  <c r="L65" i="23"/>
  <c r="B67" i="23"/>
  <c r="E62" i="23"/>
  <c r="F60"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<sst xmlns="http://schemas.openxmlformats.org/spreadsheetml/2006/main" count="14980" uniqueCount="1049">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</sst>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510</v>
      </c>
      <c r="C1" s="86">
        <v>45301</v>
      </c>
      <c r="D1" s="87"/>
      <c r="E1" s="87"/>
      <c r="F1" s="87"/>
      <c r="G1" s="87"/>
      <c r="H1" s="87"/>
      <c r="I1" s="87"/>
      <c r="J1" s="87"/>
      <c r="K1" s="85" t="s">
        <v>534</v>
      </c>
      <c r="L1" s="85" t="s">
        <v>536</v>
      </c>
    </row>
    <row r="2" spans="1:12">
      <c r="A2" s="1" t="s">
        <v>1</v>
      </c>
      <c r="B2" s="87" t="str">
        <f>LOOKUP(B1,K1:L50,L1:L50)</f>
        <v>NM</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NM</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NM</v>
      </c>
      <c r="C7" s="91">
        <f t="shared" ref="C7:AE7" si="3">SUMIFS(C$20:C$119,$B$20:$B$119,$B$7,$A$20:$A$119,$A$7)</f>
        <v>13336918</v>
      </c>
      <c r="D7" s="91">
        <f t="shared" si="3"/>
        <v>9502591</v>
      </c>
      <c r="E7" s="91">
        <f t="shared" si="3"/>
        <v>11829278</v>
      </c>
      <c r="F7" s="91">
        <f t="shared" si="3"/>
        <v>11926670</v>
      </c>
      <c r="G7" s="91">
        <f t="shared" si="3"/>
        <v>12603952</v>
      </c>
      <c r="H7" s="91">
        <f t="shared" si="3"/>
        <v>11353211</v>
      </c>
      <c r="I7" s="91">
        <f t="shared" si="3"/>
        <v>10870648</v>
      </c>
      <c r="J7" s="91">
        <f t="shared" si="3"/>
        <v>11817020</v>
      </c>
      <c r="K7" s="91">
        <f t="shared" si="3"/>
        <v>12025263</v>
      </c>
      <c r="L7" s="91">
        <f t="shared" si="3"/>
        <v>12236852</v>
      </c>
      <c r="M7" s="91">
        <f t="shared" si="3"/>
        <v>12943982</v>
      </c>
      <c r="N7" s="91">
        <f t="shared" si="3"/>
        <v>12886504</v>
      </c>
      <c r="O7" s="91">
        <f t="shared" si="3"/>
        <v>9297795</v>
      </c>
      <c r="P7" s="91">
        <f t="shared" si="3"/>
        <v>11235850</v>
      </c>
      <c r="Q7" s="91">
        <f t="shared" si="3"/>
        <v>10716494</v>
      </c>
      <c r="R7" s="91">
        <f t="shared" si="3"/>
        <v>12117239</v>
      </c>
      <c r="S7" s="91">
        <f t="shared" si="3"/>
        <v>13381273</v>
      </c>
      <c r="T7" s="91">
        <f t="shared" si="3"/>
        <v>11846427</v>
      </c>
      <c r="U7" s="91">
        <f t="shared" si="3"/>
        <v>12928933</v>
      </c>
      <c r="V7" s="91">
        <f t="shared" si="3"/>
        <v>16242146</v>
      </c>
      <c r="W7" s="91">
        <f t="shared" si="3"/>
        <v>12109242</v>
      </c>
      <c r="X7" s="91">
        <f t="shared" si="3"/>
        <v>13441025</v>
      </c>
      <c r="Y7" s="91">
        <f t="shared" si="3"/>
        <v>11696588</v>
      </c>
      <c r="Z7" s="91">
        <f t="shared" si="3"/>
        <v>11092099</v>
      </c>
      <c r="AA7" s="91">
        <f t="shared" si="3"/>
        <v>7522617</v>
      </c>
      <c r="AB7" s="91">
        <f t="shared" si="3"/>
        <v>7934971</v>
      </c>
      <c r="AC7" s="91">
        <f t="shared" si="3"/>
        <v>8259605</v>
      </c>
      <c r="AD7" s="91">
        <f t="shared" si="3"/>
        <v>9018889</v>
      </c>
      <c r="AE7" s="91">
        <f t="shared" si="3"/>
        <v>7070578</v>
      </c>
      <c r="AF7" s="119">
        <f>AVERAGE(U7:AE7)</f>
        <v>10665153.909090908</v>
      </c>
      <c r="AG7" s="119">
        <f t="shared" si="2"/>
        <v>10665153.909090908</v>
      </c>
      <c r="AH7" s="119">
        <f t="shared" si="2"/>
        <v>10665153.909090908</v>
      </c>
      <c r="AI7" s="119">
        <f t="shared" si="2"/>
        <v>10665153.909090908</v>
      </c>
      <c r="AJ7" s="119">
        <f t="shared" si="2"/>
        <v>10665153.909090908</v>
      </c>
      <c r="AK7" s="119">
        <f t="shared" si="2"/>
        <v>10665153.909090908</v>
      </c>
      <c r="AL7" s="119">
        <f t="shared" si="2"/>
        <v>10665153.909090908</v>
      </c>
      <c r="AM7" s="119">
        <f t="shared" si="2"/>
        <v>10665153.909090908</v>
      </c>
      <c r="AN7" s="119">
        <f t="shared" si="2"/>
        <v>10665153.909090908</v>
      </c>
      <c r="AO7" s="119">
        <f t="shared" si="2"/>
        <v>10665153.909090908</v>
      </c>
      <c r="AP7" s="119">
        <f t="shared" si="2"/>
        <v>10665153.909090908</v>
      </c>
      <c r="AQ7" s="119">
        <f t="shared" si="2"/>
        <v>10665153.909090908</v>
      </c>
      <c r="AR7" s="119">
        <f t="shared" si="2"/>
        <v>10665153.909090908</v>
      </c>
      <c r="AS7" s="119">
        <f t="shared" si="2"/>
        <v>10665153.909090908</v>
      </c>
      <c r="AT7" s="119">
        <f t="shared" si="2"/>
        <v>10665153.909090908</v>
      </c>
      <c r="AU7" s="119">
        <f t="shared" si="2"/>
        <v>10665153.909090908</v>
      </c>
      <c r="AV7" s="119">
        <f t="shared" si="2"/>
        <v>10665153.909090908</v>
      </c>
      <c r="AW7" s="119">
        <f t="shared" si="2"/>
        <v>10665153.909090908</v>
      </c>
      <c r="AX7" s="119">
        <f t="shared" si="2"/>
        <v>10665153.909090908</v>
      </c>
      <c r="AY7" s="119">
        <f t="shared" si="2"/>
        <v>10665153.909090908</v>
      </c>
      <c r="AZ7" s="119">
        <f t="shared" si="2"/>
        <v>10665153.909090908</v>
      </c>
      <c r="BA7" s="119">
        <f t="shared" si="2"/>
        <v>10665153.909090908</v>
      </c>
      <c r="BB7" s="119">
        <f t="shared" si="2"/>
        <v>10665153.909090908</v>
      </c>
      <c r="BC7" s="119">
        <f t="shared" si="2"/>
        <v>10665153.909090908</v>
      </c>
      <c r="BD7" s="119">
        <f t="shared" si="2"/>
        <v>10665153.909090908</v>
      </c>
      <c r="BE7" s="119">
        <f t="shared" si="2"/>
        <v>10665153.909090908</v>
      </c>
      <c r="BF7" s="119">
        <f t="shared" si="2"/>
        <v>10665153.909090908</v>
      </c>
      <c r="BG7" s="119">
        <f t="shared" si="2"/>
        <v>10665153.909090908</v>
      </c>
      <c r="BH7" s="119">
        <f t="shared" si="2"/>
        <v>10665153.909090908</v>
      </c>
      <c r="BI7" s="119">
        <f t="shared" si="2"/>
        <v>10665153.909090908</v>
      </c>
      <c r="BJ7" s="119">
        <f t="shared" si="2"/>
        <v>10665153.909090908</v>
      </c>
      <c r="BK7" s="119">
        <f t="shared" si="2"/>
        <v>10665153.909090908</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NM</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30</v>
      </c>
      <c r="N10" s="91">
        <f t="shared" si="5"/>
        <v>0</v>
      </c>
      <c r="O10" s="91">
        <f t="shared" si="5"/>
        <v>15310</v>
      </c>
      <c r="P10" s="91">
        <f t="shared" si="5"/>
        <v>22999</v>
      </c>
      <c r="Q10" s="91">
        <f t="shared" si="5"/>
        <v>78790</v>
      </c>
      <c r="R10" s="91">
        <f t="shared" si="5"/>
        <v>82323</v>
      </c>
      <c r="S10" s="91">
        <f t="shared" si="5"/>
        <v>30451</v>
      </c>
      <c r="T10" s="91">
        <f t="shared" si="5"/>
        <v>36836</v>
      </c>
      <c r="U10" s="91">
        <f t="shared" si="5"/>
        <v>39073</v>
      </c>
      <c r="V10" s="91">
        <f t="shared" si="5"/>
        <v>27173</v>
      </c>
      <c r="W10" s="91">
        <f t="shared" si="5"/>
        <v>41257</v>
      </c>
      <c r="X10" s="91">
        <f t="shared" si="5"/>
        <v>44754</v>
      </c>
      <c r="Y10" s="91">
        <f t="shared" si="5"/>
        <v>30238</v>
      </c>
      <c r="Z10" s="91">
        <f t="shared" si="5"/>
        <v>22510</v>
      </c>
      <c r="AA10" s="91">
        <f t="shared" si="5"/>
        <v>29221</v>
      </c>
      <c r="AB10" s="91">
        <f t="shared" si="5"/>
        <v>12242</v>
      </c>
      <c r="AC10" s="91">
        <f t="shared" si="5"/>
        <v>10772</v>
      </c>
      <c r="AD10" s="91">
        <f t="shared" si="5"/>
        <v>7495</v>
      </c>
      <c r="AE10" s="91">
        <f t="shared" si="5"/>
        <v>4043</v>
      </c>
      <c r="AF10" s="119">
        <f t="shared" ref="AF10:BK11" si="6">AE10</f>
        <v>4043</v>
      </c>
      <c r="AG10" s="119">
        <f t="shared" si="6"/>
        <v>4043</v>
      </c>
      <c r="AH10" s="119">
        <f t="shared" si="6"/>
        <v>4043</v>
      </c>
      <c r="AI10" s="119">
        <f t="shared" si="6"/>
        <v>4043</v>
      </c>
      <c r="AJ10" s="119">
        <f t="shared" si="6"/>
        <v>4043</v>
      </c>
      <c r="AK10" s="119">
        <f t="shared" si="6"/>
        <v>4043</v>
      </c>
      <c r="AL10" s="119">
        <f t="shared" si="6"/>
        <v>4043</v>
      </c>
      <c r="AM10" s="119">
        <f t="shared" si="6"/>
        <v>4043</v>
      </c>
      <c r="AN10" s="119">
        <f t="shared" si="6"/>
        <v>4043</v>
      </c>
      <c r="AO10" s="119">
        <f t="shared" si="6"/>
        <v>4043</v>
      </c>
      <c r="AP10" s="119">
        <f t="shared" si="6"/>
        <v>4043</v>
      </c>
      <c r="AQ10" s="119">
        <f t="shared" si="6"/>
        <v>4043</v>
      </c>
      <c r="AR10" s="119">
        <f t="shared" si="6"/>
        <v>4043</v>
      </c>
      <c r="AS10" s="119">
        <f t="shared" si="6"/>
        <v>4043</v>
      </c>
      <c r="AT10" s="119">
        <f t="shared" si="6"/>
        <v>4043</v>
      </c>
      <c r="AU10" s="119">
        <f t="shared" si="6"/>
        <v>4043</v>
      </c>
      <c r="AV10" s="119">
        <f t="shared" si="6"/>
        <v>4043</v>
      </c>
      <c r="AW10" s="119">
        <f t="shared" si="6"/>
        <v>4043</v>
      </c>
      <c r="AX10" s="119">
        <f t="shared" si="6"/>
        <v>4043</v>
      </c>
      <c r="AY10" s="119">
        <f t="shared" si="6"/>
        <v>4043</v>
      </c>
      <c r="AZ10" s="119">
        <f t="shared" si="6"/>
        <v>4043</v>
      </c>
      <c r="BA10" s="119">
        <f t="shared" si="6"/>
        <v>4043</v>
      </c>
      <c r="BB10" s="119">
        <f t="shared" si="6"/>
        <v>4043</v>
      </c>
      <c r="BC10" s="119">
        <f t="shared" si="6"/>
        <v>4043</v>
      </c>
      <c r="BD10" s="119">
        <f t="shared" si="6"/>
        <v>4043</v>
      </c>
      <c r="BE10" s="119">
        <f t="shared" si="6"/>
        <v>4043</v>
      </c>
      <c r="BF10" s="119">
        <f t="shared" si="6"/>
        <v>4043</v>
      </c>
      <c r="BG10" s="119">
        <f t="shared" si="6"/>
        <v>4043</v>
      </c>
      <c r="BH10" s="119">
        <f t="shared" si="6"/>
        <v>4043</v>
      </c>
      <c r="BI10" s="119">
        <f t="shared" si="6"/>
        <v>4043</v>
      </c>
      <c r="BJ10" s="119">
        <f t="shared" si="6"/>
        <v>4043</v>
      </c>
      <c r="BK10" s="119">
        <f t="shared" si="6"/>
        <v>4043</v>
      </c>
    </row>
    <row r="11" spans="1:63">
      <c r="A11" s="91" t="s">
        <v>849</v>
      </c>
      <c r="B11" s="91" t="str">
        <f>About!B2</f>
        <v>NM</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22224</v>
      </c>
      <c r="R11" s="91">
        <f t="shared" si="7"/>
        <v>97762</v>
      </c>
      <c r="S11" s="91">
        <f t="shared" si="7"/>
        <v>64851</v>
      </c>
      <c r="T11" s="91">
        <f t="shared" si="7"/>
        <v>61505</v>
      </c>
      <c r="U11" s="91">
        <f t="shared" si="7"/>
        <v>118004</v>
      </c>
      <c r="V11" s="91">
        <f t="shared" si="7"/>
        <v>115399</v>
      </c>
      <c r="W11" s="91">
        <f t="shared" si="7"/>
        <v>64173</v>
      </c>
      <c r="X11" s="91">
        <f t="shared" si="7"/>
        <v>17363</v>
      </c>
      <c r="Y11" s="91">
        <f t="shared" si="7"/>
        <v>9508</v>
      </c>
      <c r="Z11" s="91">
        <f t="shared" si="7"/>
        <v>3274</v>
      </c>
      <c r="AA11" s="91">
        <f t="shared" si="7"/>
        <v>7732</v>
      </c>
      <c r="AB11" s="91">
        <f t="shared" si="7"/>
        <v>1356</v>
      </c>
      <c r="AC11" s="91">
        <f t="shared" si="7"/>
        <v>553</v>
      </c>
      <c r="AD11" s="91">
        <f t="shared" si="7"/>
        <v>96</v>
      </c>
      <c r="AE11" s="91">
        <f t="shared" si="7"/>
        <v>1060</v>
      </c>
      <c r="AF11" s="119">
        <f>AVERAGE(W11:AE11)</f>
        <v>11679.444444444445</v>
      </c>
      <c r="AG11" s="119">
        <f t="shared" si="6"/>
        <v>11679.444444444445</v>
      </c>
      <c r="AH11" s="119">
        <f t="shared" si="6"/>
        <v>11679.444444444445</v>
      </c>
      <c r="AI11" s="119">
        <f t="shared" si="6"/>
        <v>11679.444444444445</v>
      </c>
      <c r="AJ11" s="119">
        <f t="shared" si="6"/>
        <v>11679.444444444445</v>
      </c>
      <c r="AK11" s="119">
        <f t="shared" si="6"/>
        <v>11679.444444444445</v>
      </c>
      <c r="AL11" s="119">
        <f t="shared" si="6"/>
        <v>11679.444444444445</v>
      </c>
      <c r="AM11" s="119">
        <f t="shared" si="6"/>
        <v>11679.444444444445</v>
      </c>
      <c r="AN11" s="119">
        <f t="shared" si="6"/>
        <v>11679.444444444445</v>
      </c>
      <c r="AO11" s="119">
        <f t="shared" si="6"/>
        <v>11679.444444444445</v>
      </c>
      <c r="AP11" s="119">
        <f t="shared" si="6"/>
        <v>11679.444444444445</v>
      </c>
      <c r="AQ11" s="119">
        <f t="shared" si="6"/>
        <v>11679.444444444445</v>
      </c>
      <c r="AR11" s="119">
        <f t="shared" si="6"/>
        <v>11679.444444444445</v>
      </c>
      <c r="AS11" s="119">
        <f t="shared" si="6"/>
        <v>11679.444444444445</v>
      </c>
      <c r="AT11" s="119">
        <f t="shared" si="6"/>
        <v>11679.444444444445</v>
      </c>
      <c r="AU11" s="119">
        <f t="shared" si="6"/>
        <v>11679.444444444445</v>
      </c>
      <c r="AV11" s="119">
        <f t="shared" si="6"/>
        <v>11679.444444444445</v>
      </c>
      <c r="AW11" s="119">
        <f t="shared" si="6"/>
        <v>11679.444444444445</v>
      </c>
      <c r="AX11" s="119">
        <f t="shared" si="6"/>
        <v>11679.444444444445</v>
      </c>
      <c r="AY11" s="119">
        <f t="shared" si="6"/>
        <v>11679.444444444445</v>
      </c>
      <c r="AZ11" s="119">
        <f t="shared" si="6"/>
        <v>11679.444444444445</v>
      </c>
      <c r="BA11" s="119">
        <f t="shared" si="6"/>
        <v>11679.444444444445</v>
      </c>
      <c r="BB11" s="119">
        <f t="shared" si="6"/>
        <v>11679.444444444445</v>
      </c>
      <c r="BC11" s="119">
        <f t="shared" si="6"/>
        <v>11679.444444444445</v>
      </c>
      <c r="BD11" s="119">
        <f t="shared" si="6"/>
        <v>11679.444444444445</v>
      </c>
      <c r="BE11" s="119">
        <f t="shared" si="6"/>
        <v>11679.444444444445</v>
      </c>
      <c r="BF11" s="119">
        <f t="shared" si="6"/>
        <v>11679.444444444445</v>
      </c>
      <c r="BG11" s="119">
        <f t="shared" si="6"/>
        <v>11679.444444444445</v>
      </c>
      <c r="BH11" s="119">
        <f t="shared" si="6"/>
        <v>11679.444444444445</v>
      </c>
      <c r="BI11" s="119">
        <f t="shared" si="6"/>
        <v>11679.444444444445</v>
      </c>
      <c r="BJ11" s="119">
        <f t="shared" si="6"/>
        <v>11679.444444444445</v>
      </c>
      <c r="BK11" s="119">
        <f t="shared" si="6"/>
        <v>11679.444444444445</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NM</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30</v>
      </c>
      <c r="N14" s="91">
        <f t="shared" si="9"/>
        <v>0</v>
      </c>
      <c r="O14" s="91">
        <f t="shared" si="9"/>
        <v>15310</v>
      </c>
      <c r="P14" s="91">
        <f t="shared" si="9"/>
        <v>22999</v>
      </c>
      <c r="Q14" s="91">
        <f t="shared" si="9"/>
        <v>56566</v>
      </c>
      <c r="R14" s="91">
        <f t="shared" si="9"/>
        <v>0</v>
      </c>
      <c r="S14" s="91">
        <f t="shared" si="9"/>
        <v>0</v>
      </c>
      <c r="T14" s="91">
        <f t="shared" si="9"/>
        <v>0</v>
      </c>
      <c r="U14" s="91">
        <f t="shared" si="9"/>
        <v>0</v>
      </c>
      <c r="V14" s="91">
        <f t="shared" si="9"/>
        <v>0</v>
      </c>
      <c r="W14" s="91">
        <f t="shared" si="9"/>
        <v>0</v>
      </c>
      <c r="X14" s="91">
        <f t="shared" si="9"/>
        <v>27391</v>
      </c>
      <c r="Y14" s="91">
        <f t="shared" si="9"/>
        <v>20730</v>
      </c>
      <c r="Z14" s="91">
        <f t="shared" si="9"/>
        <v>19236</v>
      </c>
      <c r="AA14" s="91">
        <f t="shared" si="9"/>
        <v>21489</v>
      </c>
      <c r="AB14" s="91">
        <f t="shared" si="9"/>
        <v>10886</v>
      </c>
      <c r="AC14" s="91">
        <f t="shared" si="9"/>
        <v>10219</v>
      </c>
      <c r="AD14" s="91">
        <f t="shared" si="9"/>
        <v>7399</v>
      </c>
      <c r="AE14" s="91">
        <f t="shared" si="9"/>
        <v>2983</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NM</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15439</v>
      </c>
      <c r="S15" s="91">
        <f t="shared" si="10"/>
        <v>34400</v>
      </c>
      <c r="T15" s="91">
        <f t="shared" si="10"/>
        <v>24669</v>
      </c>
      <c r="U15" s="91">
        <f t="shared" si="10"/>
        <v>78931</v>
      </c>
      <c r="V15" s="91">
        <f t="shared" si="10"/>
        <v>88226</v>
      </c>
      <c r="W15" s="91">
        <f t="shared" si="10"/>
        <v>22916</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7636.4444444444453</v>
      </c>
      <c r="AG15" s="91">
        <f t="shared" si="10"/>
        <v>7636.4444444444453</v>
      </c>
      <c r="AH15" s="91">
        <f t="shared" si="10"/>
        <v>7636.4444444444453</v>
      </c>
      <c r="AI15" s="91">
        <f t="shared" si="10"/>
        <v>7636.4444444444453</v>
      </c>
      <c r="AJ15" s="91">
        <f t="shared" si="10"/>
        <v>7636.4444444444453</v>
      </c>
      <c r="AK15" s="91">
        <f t="shared" si="10"/>
        <v>7636.4444444444453</v>
      </c>
      <c r="AL15" s="91">
        <f t="shared" si="10"/>
        <v>7636.4444444444453</v>
      </c>
      <c r="AM15" s="91">
        <f t="shared" si="10"/>
        <v>7636.4444444444453</v>
      </c>
      <c r="AN15" s="91">
        <f t="shared" si="10"/>
        <v>7636.4444444444453</v>
      </c>
      <c r="AO15" s="91">
        <f t="shared" si="10"/>
        <v>7636.4444444444453</v>
      </c>
      <c r="AP15" s="91">
        <f t="shared" si="10"/>
        <v>7636.4444444444453</v>
      </c>
      <c r="AQ15" s="91">
        <f t="shared" si="10"/>
        <v>7636.4444444444453</v>
      </c>
      <c r="AR15" s="91">
        <f t="shared" si="10"/>
        <v>7636.4444444444453</v>
      </c>
      <c r="AS15" s="91">
        <f t="shared" si="10"/>
        <v>7636.4444444444453</v>
      </c>
      <c r="AT15" s="91">
        <f t="shared" si="10"/>
        <v>7636.4444444444453</v>
      </c>
      <c r="AU15" s="91">
        <f t="shared" si="10"/>
        <v>7636.4444444444453</v>
      </c>
      <c r="AV15" s="91">
        <f t="shared" si="10"/>
        <v>7636.4444444444453</v>
      </c>
      <c r="AW15" s="91">
        <f t="shared" si="10"/>
        <v>7636.4444444444453</v>
      </c>
      <c r="AX15" s="91">
        <f t="shared" si="10"/>
        <v>7636.4444444444453</v>
      </c>
      <c r="AY15" s="91">
        <f t="shared" si="10"/>
        <v>7636.4444444444453</v>
      </c>
      <c r="AZ15" s="91">
        <f t="shared" si="10"/>
        <v>7636.4444444444453</v>
      </c>
      <c r="BA15" s="91">
        <f t="shared" si="10"/>
        <v>7636.4444444444453</v>
      </c>
      <c r="BB15" s="91">
        <f t="shared" si="10"/>
        <v>7636.4444444444453</v>
      </c>
      <c r="BC15" s="91">
        <f t="shared" si="10"/>
        <v>7636.4444444444453</v>
      </c>
      <c r="BD15" s="91">
        <f t="shared" si="10"/>
        <v>7636.4444444444453</v>
      </c>
      <c r="BE15" s="91">
        <f t="shared" si="10"/>
        <v>7636.4444444444453</v>
      </c>
      <c r="BF15" s="91">
        <f t="shared" si="10"/>
        <v>7636.4444444444453</v>
      </c>
      <c r="BG15" s="91">
        <f t="shared" si="10"/>
        <v>7636.4444444444453</v>
      </c>
      <c r="BH15" s="91">
        <f t="shared" si="10"/>
        <v>7636.4444444444453</v>
      </c>
      <c r="BI15" s="91">
        <f t="shared" si="10"/>
        <v>7636.4444444444453</v>
      </c>
      <c r="BJ15" s="91">
        <f t="shared" si="10"/>
        <v>7636.4444444444453</v>
      </c>
      <c r="BK15" s="91">
        <f t="shared" si="10"/>
        <v>7636.4444444444453</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0.32813068211964658</v>
      </c>
      <c r="G760" s="107">
        <f>G34/SUMIFS(G$3:G$722,$B$3:$B$722,$B760)*SUMIFS(Calculations!$E$3:$E$53,Calculations!$A$3:$A$53,$B760)</f>
        <v>0.29937202966586413</v>
      </c>
      <c r="H760" s="107">
        <f>H34/SUMIFS(H$3:H$722,$B$3:$B$722,$B760)*SUMIFS(Calculations!$E$3:$E$53,Calculations!$A$3:$A$53,$B760)</f>
        <v>0.27058128882577676</v>
      </c>
      <c r="I760" s="107">
        <f>I34/SUMIFS(I$3:I$722,$B$3:$B$722,$B760)*SUMIFS(Calculations!$E$3:$E$53,Calculations!$A$3:$A$53,$B760)</f>
        <v>0.25755618953810477</v>
      </c>
      <c r="J760" s="107">
        <f>J34/SUMIFS(J$3:J$722,$B$3:$B$722,$B760)*SUMIFS(Calculations!$E$3:$E$53,Calculations!$A$3:$A$53,$B760)</f>
        <v>0.2457274893342633</v>
      </c>
      <c r="K760" s="107">
        <f>K34/SUMIFS(K$3:K$722,$B$3:$B$722,$B760)*SUMIFS(Calculations!$E$3:$E$53,Calculations!$A$3:$A$53,$B760)</f>
        <v>0.23711145962639962</v>
      </c>
      <c r="L760" s="107">
        <f>L34/SUMIFS(L$3:L$722,$B$3:$B$722,$B760)*SUMIFS(Calculations!$E$3:$E$53,Calculations!$A$3:$A$53,$B760)</f>
        <v>0.22907917561967553</v>
      </c>
      <c r="M760" s="107">
        <f>M34/SUMIFS(M$3:M$722,$B$3:$B$722,$B760)*SUMIFS(Calculations!$E$3:$E$53,Calculations!$A$3:$A$53,$B760)</f>
        <v>0.22725293820028641</v>
      </c>
      <c r="N760" s="107">
        <f>N34/SUMIFS(N$3:N$722,$B$3:$B$722,$B760)*SUMIFS(Calculations!$E$3:$E$53,Calculations!$A$3:$A$53,$B760)</f>
        <v>0.22545558830733578</v>
      </c>
      <c r="O760" s="107">
        <f>O34/SUMIFS(O$3:O$722,$B$3:$B$722,$B760)*SUMIFS(Calculations!$E$3:$E$53,Calculations!$A$3:$A$53,$B760)</f>
        <v>0.2247746302009947</v>
      </c>
      <c r="P760" s="107">
        <f>P34/SUMIFS(P$3:P$722,$B$3:$B$722,$B760)*SUMIFS(Calculations!$E$3:$E$53,Calculations!$A$3:$A$53,$B760)</f>
        <v>0.22409777319153459</v>
      </c>
      <c r="Q760" s="107">
        <f>Q34/SUMIFS(Q$3:Q$722,$B$3:$B$722,$B760)*SUMIFS(Calculations!$E$3:$E$53,Calculations!$A$3:$A$53,$B760)</f>
        <v>0.22414354571579106</v>
      </c>
      <c r="R760" s="107">
        <f>R34/SUMIFS(R$3:R$722,$B$3:$B$722,$B760)*SUMIFS(Calculations!$E$3:$E$53,Calculations!$A$3:$A$53,$B760)</f>
        <v>0.22418933694217003</v>
      </c>
    </row>
    <row r="761" spans="2:18" ht="15.75" customHeight="1">
      <c r="B761" s="107" t="s">
        <v>538</v>
      </c>
      <c r="C761" s="107" t="s">
        <v>449</v>
      </c>
      <c r="D761" s="107" t="s">
        <v>641</v>
      </c>
      <c r="E761" s="107" t="str">
        <f t="shared" si="300"/>
        <v>solar thermal</v>
      </c>
      <c r="F761" s="107">
        <f>F35/SUMIFS(F$3:F$722,$B$3:$B$722,$B761)*SUMIFS(Calculations!$E$3:$E$53,Calculations!$A$3:$A$53,$B761)</f>
        <v>1.7967369038135179E-2</v>
      </c>
      <c r="G761" s="107">
        <f>G35/SUMIFS(G$3:G$722,$B$3:$B$722,$B761)*SUMIFS(Calculations!$E$3:$E$53,Calculations!$A$3:$A$53,$B761)</f>
        <v>1.7977387282387264E-2</v>
      </c>
      <c r="H761" s="107">
        <f>H35/SUMIFS(H$3:H$722,$B$3:$B$722,$B761)*SUMIFS(Calculations!$E$3:$E$53,Calculations!$A$3:$A$53,$B761)</f>
        <v>1.7987416704815799E-2</v>
      </c>
      <c r="I761" s="107">
        <f>I35/SUMIFS(I$3:I$722,$B$3:$B$722,$B761)*SUMIFS(Calculations!$E$3:$E$53,Calculations!$A$3:$A$53,$B761)</f>
        <v>1.7121547931976115E-2</v>
      </c>
      <c r="J761" s="107">
        <f>J35/SUMIFS(J$3:J$722,$B$3:$B$722,$B761)*SUMIFS(Calculations!$E$3:$E$53,Calculations!$A$3:$A$53,$B761)</f>
        <v>1.6335212111911947E-2</v>
      </c>
      <c r="K761" s="107">
        <f>K35/SUMIFS(K$3:K$722,$B$3:$B$722,$B761)*SUMIFS(Calculations!$E$3:$E$53,Calculations!$A$3:$A$53,$B761)</f>
        <v>1.5762444802801354E-2</v>
      </c>
      <c r="L761" s="107">
        <f>L35/SUMIFS(L$3:L$722,$B$3:$B$722,$B761)*SUMIFS(Calculations!$E$3:$E$53,Calculations!$A$3:$A$53,$B761)</f>
        <v>1.5228483122940329E-2</v>
      </c>
      <c r="M761" s="107">
        <f>M35/SUMIFS(M$3:M$722,$B$3:$B$722,$B761)*SUMIFS(Calculations!$E$3:$E$53,Calculations!$A$3:$A$53,$B761)</f>
        <v>1.5107080443519907E-2</v>
      </c>
      <c r="N761" s="107">
        <f>N35/SUMIFS(N$3:N$722,$B$3:$B$722,$B761)*SUMIFS(Calculations!$E$3:$E$53,Calculations!$A$3:$A$53,$B761)</f>
        <v>1.4987598118525604E-2</v>
      </c>
      <c r="O761" s="107">
        <f>O35/SUMIFS(O$3:O$722,$B$3:$B$722,$B761)*SUMIFS(Calculations!$E$3:$E$53,Calculations!$A$3:$A$53,$B761)</f>
        <v>1.4942330105831769E-2</v>
      </c>
      <c r="P761" s="107">
        <f>P35/SUMIFS(P$3:P$722,$B$3:$B$722,$B761)*SUMIFS(Calculations!$E$3:$E$53,Calculations!$A$3:$A$53,$B761)</f>
        <v>1.4897334721518357E-2</v>
      </c>
      <c r="Q761" s="107">
        <f>Q35/SUMIFS(Q$3:Q$722,$B$3:$B$722,$B761)*SUMIFS(Calculations!$E$3:$E$53,Calculations!$A$3:$A$53,$B761)</f>
        <v>1.4900377538968911E-2</v>
      </c>
      <c r="R761" s="107">
        <f>R35/SUMIFS(R$3:R$722,$B$3:$B$722,$B761)*SUMIFS(Calculations!$E$3:$E$53,Calculations!$A$3:$A$53,$B761)</f>
        <v>1.4903421599679379E-2</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6.5551276967218741E-2</v>
      </c>
      <c r="G763" s="107">
        <f>G37/SUMIFS(G$3:G$722,$B$3:$B$722,$B763)*SUMIFS(Calculations!$E$3:$E$53,Calculations!$A$3:$A$53,$B763)</f>
        <v>7.3361360717177734E-2</v>
      </c>
      <c r="H763" s="107">
        <f>H37/SUMIFS(H$3:H$722,$B$3:$B$722,$B763)*SUMIFS(Calculations!$E$3:$E$53,Calculations!$A$3:$A$53,$B763)</f>
        <v>8.1180158817881945E-2</v>
      </c>
      <c r="I763" s="107">
        <f>I37/SUMIFS(I$3:I$722,$B$3:$B$722,$B763)*SUMIFS(Calculations!$E$3:$E$53,Calculations!$A$3:$A$53,$B763)</f>
        <v>7.7272351173899856E-2</v>
      </c>
      <c r="J763" s="107">
        <f>J37/SUMIFS(J$3:J$722,$B$3:$B$722,$B763)*SUMIFS(Calculations!$E$3:$E$53,Calculations!$A$3:$A$53,$B763)</f>
        <v>7.3723488777227425E-2</v>
      </c>
      <c r="K763" s="107">
        <f>K37/SUMIFS(K$3:K$722,$B$3:$B$722,$B763)*SUMIFS(Calculations!$E$3:$E$53,Calculations!$A$3:$A$53,$B763)</f>
        <v>7.1138496063579984E-2</v>
      </c>
      <c r="L763" s="107">
        <f>L37/SUMIFS(L$3:L$722,$B$3:$B$722,$B763)*SUMIFS(Calculations!$E$3:$E$53,Calculations!$A$3:$A$53,$B763)</f>
        <v>6.8728639513018414E-2</v>
      </c>
      <c r="M763" s="107">
        <f>M37/SUMIFS(M$3:M$722,$B$3:$B$722,$B763)*SUMIFS(Calculations!$E$3:$E$53,Calculations!$A$3:$A$53,$B763)</f>
        <v>6.8180729329026982E-2</v>
      </c>
      <c r="N763" s="107">
        <f>N37/SUMIFS(N$3:N$722,$B$3:$B$722,$B763)*SUMIFS(Calculations!$E$3:$E$53,Calculations!$A$3:$A$53,$B763)</f>
        <v>6.7641486019209718E-2</v>
      </c>
      <c r="O763" s="107">
        <f>O37/SUMIFS(O$3:O$722,$B$3:$B$722,$B763)*SUMIFS(Calculations!$E$3:$E$53,Calculations!$A$3:$A$53,$B763)</f>
        <v>6.7437184060781655E-2</v>
      </c>
      <c r="P763" s="107">
        <f>P37/SUMIFS(P$3:P$722,$B$3:$B$722,$B763)*SUMIFS(Calculations!$E$3:$E$53,Calculations!$A$3:$A$53,$B763)</f>
        <v>6.7234112518904474E-2</v>
      </c>
      <c r="Q763" s="107">
        <f>Q37/SUMIFS(Q$3:Q$722,$B$3:$B$722,$B763)*SUMIFS(Calculations!$E$3:$E$53,Calculations!$A$3:$A$53,$B763)</f>
        <v>6.7247845252622895E-2</v>
      </c>
      <c r="R763" s="107">
        <f>R37/SUMIFS(R$3:R$722,$B$3:$B$722,$B763)*SUMIFS(Calculations!$E$3:$E$53,Calculations!$A$3:$A$53,$B763)</f>
        <v>6.7261583597377037E-2</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7.5035056121953323E-3</v>
      </c>
      <c r="G765" s="107">
        <f>G39/SUMIFS(G$3:G$722,$B$3:$B$722,$B765)*SUMIFS(Calculations!$E$3:$E$53,Calculations!$A$3:$A$53,$B765)</f>
        <v>7.5108212739563758E-3</v>
      </c>
      <c r="H765" s="107">
        <f>H39/SUMIFS(H$3:H$722,$B$3:$B$722,$B765)*SUMIFS(Calculations!$E$3:$E$53,Calculations!$A$3:$A$53,$B765)</f>
        <v>7.5181450984010178E-3</v>
      </c>
      <c r="I765" s="107">
        <f>I39/SUMIFS(I$3:I$722,$B$3:$B$722,$B765)*SUMIFS(Calculations!$E$3:$E$53,Calculations!$A$3:$A$53,$B765)</f>
        <v>7.153320294811377E-3</v>
      </c>
      <c r="J765" s="107">
        <f>J39/SUMIFS(J$3:J$722,$B$3:$B$722,$B765)*SUMIFS(Calculations!$E$3:$E$53,Calculations!$A$3:$A$53,$B765)</f>
        <v>6.8220058738401972E-3</v>
      </c>
      <c r="K765" s="107">
        <f>K39/SUMIFS(K$3:K$722,$B$3:$B$722,$B765)*SUMIFS(Calculations!$E$3:$E$53,Calculations!$A$3:$A$53,$B765)</f>
        <v>6.5788687920116636E-3</v>
      </c>
      <c r="L765" s="107">
        <f>L39/SUMIFS(L$3:L$722,$B$3:$B$722,$B765)*SUMIFS(Calculations!$E$3:$E$53,Calculations!$A$3:$A$53,$B765)</f>
        <v>6.3522045208763778E-3</v>
      </c>
      <c r="M765" s="107">
        <f>M39/SUMIFS(M$3:M$722,$B$3:$B$722,$B765)*SUMIFS(Calculations!$E$3:$E$53,Calculations!$A$3:$A$53,$B765)</f>
        <v>6.2932196850911627E-3</v>
      </c>
      <c r="N765" s="107">
        <f>N39/SUMIFS(N$3:N$722,$B$3:$B$722,$B765)*SUMIFS(Calculations!$E$3:$E$53,Calculations!$A$3:$A$53,$B765)</f>
        <v>6.2351678747631671E-3</v>
      </c>
      <c r="O765" s="107">
        <f>O39/SUMIFS(O$3:O$722,$B$3:$B$722,$B765)*SUMIFS(Calculations!$E$3:$E$53,Calculations!$A$3:$A$53,$B765)</f>
        <v>6.207110500214193E-3</v>
      </c>
      <c r="P765" s="107">
        <f>P39/SUMIFS(P$3:P$722,$B$3:$B$722,$B765)*SUMIFS(Calculations!$E$3:$E$53,Calculations!$A$3:$A$53,$B765)</f>
        <v>6.1792221023029585E-3</v>
      </c>
      <c r="Q765" s="107">
        <f>Q39/SUMIFS(Q$3:Q$722,$B$3:$B$722,$B765)*SUMIFS(Calculations!$E$3:$E$53,Calculations!$A$3:$A$53,$B765)</f>
        <v>6.1686040285153934E-3</v>
      </c>
      <c r="R765" s="107">
        <f>R39/SUMIFS(R$3:R$722,$B$3:$B$722,$B765)*SUMIFS(Calculations!$E$3:$E$53,Calculations!$A$3:$A$53,$B765)</f>
        <v>6.157981616306046E-3</v>
      </c>
    </row>
    <row r="766" spans="2:18" ht="15.75" customHeight="1">
      <c r="B766" s="107" t="s">
        <v>538</v>
      </c>
      <c r="C766" s="107" t="s">
        <v>449</v>
      </c>
      <c r="D766" s="107" t="s">
        <v>645</v>
      </c>
      <c r="E766" s="107" t="str">
        <f t="shared" si="300"/>
        <v>natural gas nonpeaker</v>
      </c>
      <c r="F766" s="107">
        <f>F40/SUMIFS(F$3:F$722,$B$3:$B$722,$B766)*SUMIFS(Calculations!$E$3:$E$53,Calculations!$A$3:$A$53,$B766)</f>
        <v>0.1373202363833757</v>
      </c>
      <c r="G766" s="107">
        <f>G40/SUMIFS(G$3:G$722,$B$3:$B$722,$B766)*SUMIFS(Calculations!$E$3:$E$53,Calculations!$A$3:$A$53,$B766)</f>
        <v>0.1537544240164378</v>
      </c>
      <c r="H766" s="107">
        <f>H40/SUMIFS(H$3:H$722,$B$3:$B$722,$B766)*SUMIFS(Calculations!$E$3:$E$53,Calculations!$A$3:$A$53,$B766)</f>
        <v>0.17020694861998981</v>
      </c>
      <c r="I766" s="107">
        <f>I40/SUMIFS(I$3:I$722,$B$3:$B$722,$B766)*SUMIFS(Calculations!$E$3:$E$53,Calculations!$A$3:$A$53,$B766)</f>
        <v>0.20723070295580859</v>
      </c>
      <c r="J766" s="107">
        <f>J40/SUMIFS(J$3:J$722,$B$3:$B$722,$B766)*SUMIFS(Calculations!$E$3:$E$53,Calculations!$A$3:$A$53,$B766)</f>
        <v>0.24085370119840768</v>
      </c>
      <c r="K766" s="107">
        <f>K40/SUMIFS(K$3:K$722,$B$3:$B$722,$B766)*SUMIFS(Calculations!$E$3:$E$53,Calculations!$A$3:$A$53,$B766)</f>
        <v>0.26550778016061877</v>
      </c>
      <c r="L766" s="107">
        <f>L40/SUMIFS(L$3:L$722,$B$3:$B$722,$B766)*SUMIFS(Calculations!$E$3:$E$53,Calculations!$A$3:$A$53,$B766)</f>
        <v>0.28849151755046798</v>
      </c>
      <c r="M766" s="107">
        <f>M40/SUMIFS(M$3:M$722,$B$3:$B$722,$B766)*SUMIFS(Calculations!$E$3:$E$53,Calculations!$A$3:$A$53,$B766)</f>
        <v>0.29311299886062187</v>
      </c>
      <c r="N766" s="107">
        <f>N40/SUMIFS(N$3:N$722,$B$3:$B$722,$B766)*SUMIFS(Calculations!$E$3:$E$53,Calculations!$A$3:$A$53,$B766)</f>
        <v>0.29766137731891501</v>
      </c>
      <c r="O766" s="107">
        <f>O40/SUMIFS(O$3:O$722,$B$3:$B$722,$B766)*SUMIFS(Calculations!$E$3:$E$53,Calculations!$A$3:$A$53,$B766)</f>
        <v>0.29866189997495401</v>
      </c>
      <c r="P766" s="107">
        <f>P40/SUMIFS(P$3:P$722,$B$3:$B$722,$B766)*SUMIFS(Calculations!$E$3:$E$53,Calculations!$A$3:$A$53,$B766)</f>
        <v>0.29965639694408813</v>
      </c>
      <c r="Q766" s="107">
        <f>Q40/SUMIFS(Q$3:Q$722,$B$3:$B$722,$B766)*SUMIFS(Calculations!$E$3:$E$53,Calculations!$A$3:$A$53,$B766)</f>
        <v>0.29854735962336404</v>
      </c>
      <c r="R766" s="107">
        <f>R40/SUMIFS(R$3:R$722,$B$3:$B$722,$B766)*SUMIFS(Calculations!$E$3:$E$53,Calculations!$A$3:$A$53,$B766)</f>
        <v>0.29743786916285531</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0.32393362358934996</v>
      </c>
      <c r="G768" s="107">
        <f>G42/SUMIFS(G$3:G$722,$B$3:$B$722,$B768)*SUMIFS(Calculations!$E$3:$E$53,Calculations!$A$3:$A$53,$B768)</f>
        <v>0.32411424247437942</v>
      </c>
      <c r="H768" s="107">
        <f>H42/SUMIFS(H$3:H$722,$B$3:$B$722,$B768)*SUMIFS(Calculations!$E$3:$E$53,Calculations!$A$3:$A$53,$B768)</f>
        <v>0.32429506289070681</v>
      </c>
      <c r="I768" s="107">
        <f>I42/SUMIFS(I$3:I$722,$B$3:$B$722,$B768)*SUMIFS(Calculations!$E$3:$E$53,Calculations!$A$3:$A$53,$B768)</f>
        <v>0.30868431829345921</v>
      </c>
      <c r="J768" s="107">
        <f>J42/SUMIFS(J$3:J$722,$B$3:$B$722,$B768)*SUMIFS(Calculations!$E$3:$E$53,Calculations!$A$3:$A$53,$B768)</f>
        <v>0.29450747297955421</v>
      </c>
      <c r="K768" s="107">
        <f>K42/SUMIFS(K$3:K$722,$B$3:$B$722,$B768)*SUMIFS(Calculations!$E$3:$E$53,Calculations!$A$3:$A$53,$B768)</f>
        <v>0.28418105348430611</v>
      </c>
      <c r="L768" s="107">
        <f>L42/SUMIFS(L$3:L$722,$B$3:$B$722,$B768)*SUMIFS(Calculations!$E$3:$E$53,Calculations!$A$3:$A$53,$B768)</f>
        <v>0.27455426052156801</v>
      </c>
      <c r="M768" s="107">
        <f>M42/SUMIFS(M$3:M$722,$B$3:$B$722,$B768)*SUMIFS(Calculations!$E$3:$E$53,Calculations!$A$3:$A$53,$B768)</f>
        <v>0.27236549210618988</v>
      </c>
      <c r="N768" s="107">
        <f>N42/SUMIFS(N$3:N$722,$B$3:$B$722,$B768)*SUMIFS(Calculations!$E$3:$E$53,Calculations!$A$3:$A$53,$B768)</f>
        <v>0.27021134575297945</v>
      </c>
      <c r="O768" s="107">
        <f>O42/SUMIFS(O$3:O$722,$B$3:$B$722,$B768)*SUMIFS(Calculations!$E$3:$E$53,Calculations!$A$3:$A$53,$B768)</f>
        <v>0.26939520893553676</v>
      </c>
      <c r="P768" s="107">
        <f>P42/SUMIFS(P$3:P$722,$B$3:$B$722,$B768)*SUMIFS(Calculations!$E$3:$E$53,Calculations!$A$3:$A$53,$B768)</f>
        <v>0.26858398733406003</v>
      </c>
      <c r="Q768" s="107">
        <f>Q42/SUMIFS(Q$3:Q$722,$B$3:$B$722,$B768)*SUMIFS(Calculations!$E$3:$E$53,Calculations!$A$3:$A$53,$B768)</f>
        <v>0.26863884627754731</v>
      </c>
      <c r="R768" s="107">
        <f>R42/SUMIFS(R$3:R$722,$B$3:$B$722,$B768)*SUMIFS(Calculations!$E$3:$E$53,Calculations!$A$3:$A$53,$B768)</f>
        <v>0.2686937276357626</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2.8582805207124832E-4</v>
      </c>
      <c r="G770" s="107">
        <f>G44/SUMIFS(G$3:G$722,$B$3:$B$722,$B770)*SUMIFS(Calculations!$E$3:$E$53,Calculations!$A$3:$A$53,$B770)</f>
        <v>2.8598742405462944E-4</v>
      </c>
      <c r="H770" s="107">
        <f>H44/SUMIFS(H$3:H$722,$B$3:$B$722,$B770)*SUMIFS(Calculations!$E$3:$E$53,Calculations!$A$3:$A$53,$B770)</f>
        <v>2.8614697386239836E-4</v>
      </c>
      <c r="I770" s="107">
        <f>I44/SUMIFS(I$3:I$722,$B$3:$B$722,$B770)*SUMIFS(Calculations!$E$3:$E$53,Calculations!$A$3:$A$53,$B770)</f>
        <v>2.7237258184291006E-4</v>
      </c>
      <c r="J770" s="107">
        <f>J44/SUMIFS(J$3:J$722,$B$3:$B$722,$B770)*SUMIFS(Calculations!$E$3:$E$53,Calculations!$A$3:$A$53,$B770)</f>
        <v>2.5986341395941264E-4</v>
      </c>
      <c r="K770" s="107">
        <f>K44/SUMIFS(K$3:K$722,$B$3:$B$722,$B770)*SUMIFS(Calculations!$E$3:$E$53,Calculations!$A$3:$A$53,$B770)</f>
        <v>2.5075173133600257E-4</v>
      </c>
      <c r="L770" s="107">
        <f>L44/SUMIFS(L$3:L$722,$B$3:$B$722,$B770)*SUMIFS(Calculations!$E$3:$E$53,Calculations!$A$3:$A$53,$B770)</f>
        <v>2.4225737545610523E-4</v>
      </c>
      <c r="M770" s="107">
        <f>M44/SUMIFS(M$3:M$722,$B$3:$B$722,$B770)*SUMIFS(Calculations!$E$3:$E$53,Calculations!$A$3:$A$53,$B770)</f>
        <v>2.4032608037882831E-4</v>
      </c>
      <c r="N770" s="107">
        <f>N44/SUMIFS(N$3:N$722,$B$3:$B$722,$B770)*SUMIFS(Calculations!$E$3:$E$53,Calculations!$A$3:$A$53,$B770)</f>
        <v>2.3842533463594402E-4</v>
      </c>
      <c r="O770" s="107">
        <f>O44/SUMIFS(O$3:O$722,$B$3:$B$722,$B770)*SUMIFS(Calculations!$E$3:$E$53,Calculations!$A$3:$A$53,$B770)</f>
        <v>2.3770520316527895E-4</v>
      </c>
      <c r="P770" s="107">
        <f>P44/SUMIFS(P$3:P$722,$B$3:$B$722,$B770)*SUMIFS(Calculations!$E$3:$E$53,Calculations!$A$3:$A$53,$B770)</f>
        <v>2.3698940871461654E-4</v>
      </c>
      <c r="Q770" s="107">
        <f>Q44/SUMIFS(Q$3:Q$722,$B$3:$B$722,$B770)*SUMIFS(Calculations!$E$3:$E$53,Calculations!$A$3:$A$53,$B770)</f>
        <v>2.3703781438730317E-4</v>
      </c>
      <c r="R770" s="107">
        <f>R44/SUMIFS(R$3:R$722,$B$3:$B$722,$B770)*SUMIFS(Calculations!$E$3:$E$53,Calculations!$A$3:$A$53,$B770)</f>
        <v>2.3708623983798624E-4</v>
      </c>
    </row>
    <row r="771" spans="2:18" ht="15.75" customHeight="1">
      <c r="B771" s="107" t="s">
        <v>538</v>
      </c>
      <c r="C771" s="107" t="s">
        <v>449</v>
      </c>
      <c r="D771" s="107" t="s">
        <v>650</v>
      </c>
      <c r="E771" s="107" t="str">
        <f t="shared" si="300"/>
        <v>solar PV</v>
      </c>
      <c r="F771" s="107">
        <f>F45/SUMIFS(F$3:F$722,$B$3:$B$722,$B771)*SUMIFS(Calculations!$E$3:$E$53,Calculations!$A$3:$A$53,$B771)</f>
        <v>2.5985305542299393E-2</v>
      </c>
      <c r="G771" s="107">
        <f>G45/SUMIFS(G$3:G$722,$B$3:$B$722,$B771)*SUMIFS(Calculations!$E$3:$E$53,Calculations!$A$3:$A$53,$B771)</f>
        <v>2.7492058144384313E-2</v>
      </c>
      <c r="H771" s="107">
        <f>H45/SUMIFS(H$3:H$722,$B$3:$B$722,$B771)*SUMIFS(Calculations!$E$3:$E$53,Calculations!$A$3:$A$53,$B771)</f>
        <v>2.9000491953877643E-2</v>
      </c>
      <c r="I771" s="107">
        <f>I45/SUMIFS(I$3:I$722,$B$3:$B$722,$B771)*SUMIFS(Calculations!$E$3:$E$53,Calculations!$A$3:$A$53,$B771)</f>
        <v>2.8541560252781047E-2</v>
      </c>
      <c r="J771" s="107">
        <f>J45/SUMIFS(J$3:J$722,$B$3:$B$722,$B771)*SUMIFS(Calculations!$E$3:$E$53,Calculations!$A$3:$A$53,$B771)</f>
        <v>2.8124782968676296E-2</v>
      </c>
      <c r="K771" s="107">
        <f>K45/SUMIFS(K$3:K$722,$B$3:$B$722,$B771)*SUMIFS(Calculations!$E$3:$E$53,Calculations!$A$3:$A$53,$B771)</f>
        <v>2.7914376765476229E-2</v>
      </c>
      <c r="L771" s="107">
        <f>L45/SUMIFS(L$3:L$722,$B$3:$B$722,$B771)*SUMIFS(Calculations!$E$3:$E$53,Calculations!$A$3:$A$53,$B771)</f>
        <v>2.7718225819137569E-2</v>
      </c>
      <c r="M771" s="107">
        <f>M45/SUMIFS(M$3:M$722,$B$3:$B$722,$B771)*SUMIFS(Calculations!$E$3:$E$53,Calculations!$A$3:$A$53,$B771)</f>
        <v>2.8467232266722924E-2</v>
      </c>
      <c r="N771" s="107">
        <f>N45/SUMIFS(N$3:N$722,$B$3:$B$722,$B771)*SUMIFS(Calculations!$E$3:$E$53,Calculations!$A$3:$A$53,$B771)</f>
        <v>2.9204390888101513E-2</v>
      </c>
      <c r="O771" s="107">
        <f>O45/SUMIFS(O$3:O$722,$B$3:$B$722,$B771)*SUMIFS(Calculations!$E$3:$E$53,Calculations!$A$3:$A$53,$B771)</f>
        <v>3.0359806888682804E-2</v>
      </c>
      <c r="P771" s="107">
        <f>P45/SUMIFS(P$3:P$722,$B$3:$B$722,$B771)*SUMIFS(Calculations!$E$3:$E$53,Calculations!$A$3:$A$53,$B771)</f>
        <v>3.1508264351121799E-2</v>
      </c>
      <c r="Q771" s="107">
        <f>Q45/SUMIFS(Q$3:Q$722,$B$3:$B$722,$B771)*SUMIFS(Calculations!$E$3:$E$53,Calculations!$A$3:$A$53,$B771)</f>
        <v>3.2742991548506961E-2</v>
      </c>
      <c r="R771" s="107">
        <f>R45/SUMIFS(R$3:R$722,$B$3:$B$722,$B771)*SUMIFS(Calculations!$E$3:$E$53,Calculations!$A$3:$A$53,$B771)</f>
        <v>3.3978223241102383E-2</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5.2115195415405595E-2</v>
      </c>
      <c r="G773" s="107">
        <f>G47/SUMIFS(G$3:G$722,$B$3:$B$722,$B773)*SUMIFS(Calculations!$E$3:$E$53,Calculations!$A$3:$A$53,$B773)</f>
        <v>5.4924711721056105E-2</v>
      </c>
      <c r="H773" s="107">
        <f>H47/SUMIFS(H$3:H$722,$B$3:$B$722,$B773)*SUMIFS(Calculations!$E$3:$E$53,Calculations!$A$3:$A$53,$B773)</f>
        <v>5.773736283438545E-2</v>
      </c>
      <c r="I773" s="107">
        <f>I47/SUMIFS(I$3:I$722,$B$3:$B$722,$B773)*SUMIFS(Calculations!$E$3:$E$53,Calculations!$A$3:$A$53,$B773)</f>
        <v>5.49606596970139E-2</v>
      </c>
      <c r="J773" s="107">
        <f>J47/SUMIFS(J$3:J$722,$B$3:$B$722,$B773)*SUMIFS(Calculations!$E$3:$E$53,Calculations!$A$3:$A$53,$B773)</f>
        <v>5.2439006061857266E-2</v>
      </c>
      <c r="K773" s="107">
        <f>K47/SUMIFS(K$3:K$722,$B$3:$B$722,$B773)*SUMIFS(Calculations!$E$3:$E$53,Calculations!$A$3:$A$53,$B773)</f>
        <v>5.0347791293168062E-2</v>
      </c>
      <c r="L773" s="107">
        <f>L47/SUMIFS(L$3:L$722,$B$3:$B$722,$B773)*SUMIFS(Calculations!$E$3:$E$53,Calculations!$A$3:$A$53,$B773)</f>
        <v>4.8398258676557331E-2</v>
      </c>
      <c r="M773" s="107">
        <f>M47/SUMIFS(M$3:M$722,$B$3:$B$722,$B773)*SUMIFS(Calculations!$E$3:$E$53,Calculations!$A$3:$A$53,$B773)</f>
        <v>4.7773005747859733E-2</v>
      </c>
      <c r="N773" s="107">
        <f>N47/SUMIFS(N$3:N$722,$B$3:$B$722,$B773)*SUMIFS(Calculations!$E$3:$E$53,Calculations!$A$3:$A$53,$B773)</f>
        <v>4.71576431052316E-2</v>
      </c>
      <c r="O773" s="107">
        <f>O47/SUMIFS(O$3:O$722,$B$3:$B$722,$B773)*SUMIFS(Calculations!$E$3:$E$53,Calculations!$A$3:$A$53,$B773)</f>
        <v>4.6777146849536717E-2</v>
      </c>
      <c r="P773" s="107">
        <f>P47/SUMIFS(P$3:P$722,$B$3:$B$722,$B773)*SUMIFS(Calculations!$E$3:$E$53,Calculations!$A$3:$A$53,$B773)</f>
        <v>4.6398942147452743E-2</v>
      </c>
      <c r="Q773" s="107">
        <f>Q47/SUMIFS(Q$3:Q$722,$B$3:$B$722,$B773)*SUMIFS(Calculations!$E$3:$E$53,Calculations!$A$3:$A$53,$B773)</f>
        <v>4.6166414919993778E-2</v>
      </c>
      <c r="R773" s="107">
        <f>R47/SUMIFS(R$3:R$722,$B$3:$B$722,$B773)*SUMIFS(Calculations!$E$3:$E$53,Calculations!$A$3:$A$53,$B773)</f>
        <v>4.5933792684606969E-2</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3.4268494863850892E-6</v>
      </c>
      <c r="H1344" s="107">
        <f>H618/SUMIFS(H$3:H$722,$B$3:$B$722,$B1344)*SUMIFS(Calculations!$E$3:$E$53,Calculations!$A$3:$A$53,$B1344)</f>
        <v>6.9124039727939516E-6</v>
      </c>
      <c r="I1344" s="107">
        <f>I618/SUMIFS(I$3:I$722,$B$3:$B$722,$B1344)*SUMIFS(Calculations!$E$3:$E$53,Calculations!$A$3:$A$53,$B1344)</f>
        <v>1.3064344336767076E-5</v>
      </c>
      <c r="J1344" s="107">
        <f>J618/SUMIFS(J$3:J$722,$B$3:$B$722,$B1344)*SUMIFS(Calculations!$E$3:$E$53,Calculations!$A$3:$A$53,$B1344)</f>
        <v>1.9396229963005685E-5</v>
      </c>
      <c r="K1344" s="107">
        <f>K618/SUMIFS(K$3:K$722,$B$3:$B$722,$B1344)*SUMIFS(Calculations!$E$3:$E$53,Calculations!$A$3:$A$53,$B1344)</f>
        <v>2.1307788024950816E-5</v>
      </c>
      <c r="L1344" s="107">
        <f>L618/SUMIFS(L$3:L$722,$B$3:$B$722,$B1344)*SUMIFS(Calculations!$E$3:$E$53,Calculations!$A$3:$A$53,$B1344)</f>
        <v>2.3637318382271523E-5</v>
      </c>
      <c r="M1344" s="107">
        <f>M618/SUMIFS(M$3:M$722,$B$3:$B$722,$B1344)*SUMIFS(Calculations!$E$3:$E$53,Calculations!$A$3:$A$53,$B1344)</f>
        <v>2.3886594551068868E-5</v>
      </c>
      <c r="N1344" s="107">
        <f>N618/SUMIFS(N$3:N$722,$B$3:$B$722,$B1344)*SUMIFS(Calculations!$E$3:$E$53,Calculations!$A$3:$A$53,$B1344)</f>
        <v>2.4141184427423533E-5</v>
      </c>
      <c r="O1344" s="107">
        <f>O618/SUMIFS(O$3:O$722,$B$3:$B$722,$B1344)*SUMIFS(Calculations!$E$3:$E$53,Calculations!$A$3:$A$53,$B1344)</f>
        <v>2.2994043219075539E-5</v>
      </c>
      <c r="P1344" s="107">
        <f>P618/SUMIFS(P$3:P$722,$B$3:$B$722,$B1344)*SUMIFS(Calculations!$E$3:$E$53,Calculations!$A$3:$A$53,$B1344)</f>
        <v>2.1950976354821615E-5</v>
      </c>
      <c r="Q1344" s="107">
        <f>Q618/SUMIFS(Q$3:Q$722,$B$3:$B$722,$B1344)*SUMIFS(Calculations!$E$3:$E$53,Calculations!$A$3:$A$53,$B1344)</f>
        <v>2.2150634526918299E-5</v>
      </c>
      <c r="R1344" s="107">
        <f>R618/SUMIFS(R$3:R$722,$B$3:$B$722,$B1344)*SUMIFS(Calculations!$E$3:$E$53,Calculations!$A$3:$A$53,$B1344)</f>
        <v>2.2353958075554473E-5</v>
      </c>
    </row>
    <row r="1345" spans="2:18" ht="15.75" customHeight="1">
      <c r="B1345" s="107" t="s">
        <v>579</v>
      </c>
      <c r="C1345" s="107" t="s">
        <v>449</v>
      </c>
      <c r="D1345" s="107" t="s">
        <v>640</v>
      </c>
      <c r="E1345" s="107" t="str">
        <f t="shared" si="309"/>
        <v>hard coal</v>
      </c>
      <c r="F1345" s="107">
        <f>F619/SUMIFS(F$3:F$722,$B$3:$B$722,$B1345)*SUMIFS(Calculations!$E$3:$E$53,Calculations!$A$3:$A$53,$B1345)</f>
        <v>2.8333733207989511E-2</v>
      </c>
      <c r="G1345" s="107">
        <f>G619/SUMIFS(G$3:G$722,$B$3:$B$722,$B1345)*SUMIFS(Calculations!$E$3:$E$53,Calculations!$A$3:$A$53,$B1345)</f>
        <v>2.8580559220905334E-2</v>
      </c>
      <c r="H1345" s="107">
        <f>H619/SUMIFS(H$3:H$722,$B$3:$B$722,$B1345)*SUMIFS(Calculations!$E$3:$E$53,Calculations!$A$3:$A$53,$B1345)</f>
        <v>2.883161358442473E-2</v>
      </c>
      <c r="I1345" s="107">
        <f>I619/SUMIFS(I$3:I$722,$B$3:$B$722,$B1345)*SUMIFS(Calculations!$E$3:$E$53,Calculations!$A$3:$A$53,$B1345)</f>
        <v>2.9302466492311677E-2</v>
      </c>
      <c r="J1345" s="107">
        <f>J619/SUMIFS(J$3:J$722,$B$3:$B$722,$B1345)*SUMIFS(Calculations!$E$3:$E$53,Calculations!$A$3:$A$53,$B1345)</f>
        <v>2.9787091924798233E-2</v>
      </c>
      <c r="K1345" s="107">
        <f>K619/SUMIFS(K$3:K$722,$B$3:$B$722,$B1345)*SUMIFS(Calculations!$E$3:$E$53,Calculations!$A$3:$A$53,$B1345)</f>
        <v>2.6291073322510457E-2</v>
      </c>
      <c r="L1345" s="107">
        <f>L619/SUMIFS(L$3:L$722,$B$3:$B$722,$B1345)*SUMIFS(Calculations!$E$3:$E$53,Calculations!$A$3:$A$53,$B1345)</f>
        <v>2.2030631735138487E-2</v>
      </c>
      <c r="M1345" s="107">
        <f>M619/SUMIFS(M$3:M$722,$B$3:$B$722,$B1345)*SUMIFS(Calculations!$E$3:$E$53,Calculations!$A$3:$A$53,$B1345)</f>
        <v>2.226296398985142E-2</v>
      </c>
      <c r="N1345" s="107">
        <f>N619/SUMIFS(N$3:N$722,$B$3:$B$722,$B1345)*SUMIFS(Calculations!$E$3:$E$53,Calculations!$A$3:$A$53,$B1345)</f>
        <v>2.2500248766354269E-2</v>
      </c>
      <c r="O1345" s="107">
        <f>O619/SUMIFS(O$3:O$722,$B$3:$B$722,$B1345)*SUMIFS(Calculations!$E$3:$E$53,Calculations!$A$3:$A$53,$B1345)</f>
        <v>2.1431081566395109E-2</v>
      </c>
      <c r="P1345" s="107">
        <f>P619/SUMIFS(P$3:P$722,$B$3:$B$722,$B1345)*SUMIFS(Calculations!$E$3:$E$53,Calculations!$A$3:$A$53,$B1345)</f>
        <v>2.0458914521476055E-2</v>
      </c>
      <c r="Q1345" s="107">
        <f>Q619/SUMIFS(Q$3:Q$722,$B$3:$B$722,$B1345)*SUMIFS(Calculations!$E$3:$E$53,Calculations!$A$3:$A$53,$B1345)</f>
        <v>2.0645001436719025E-2</v>
      </c>
      <c r="R1345" s="107">
        <f>R619/SUMIFS(R$3:R$722,$B$3:$B$722,$B1345)*SUMIFS(Calculations!$E$3:$E$53,Calculations!$A$3:$A$53,$B1345)</f>
        <v>2.08345045838461E-2</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2.313706924937425E-4</v>
      </c>
      <c r="G1347" s="107">
        <f>G621/SUMIFS(G$3:G$722,$B$3:$B$722,$B1347)*SUMIFS(Calculations!$E$3:$E$53,Calculations!$A$3:$A$53,$B1347)</f>
        <v>2.3333565527106339E-4</v>
      </c>
      <c r="H1347" s="107">
        <f>H621/SUMIFS(H$3:H$722,$B$3:$B$722,$B1347)*SUMIFS(Calculations!$E$3:$E$53,Calculations!$A$3:$A$53,$B1347)</f>
        <v>2.3533427962014222E-4</v>
      </c>
      <c r="I1347" s="107">
        <f>I621/SUMIFS(I$3:I$722,$B$3:$B$722,$B1347)*SUMIFS(Calculations!$E$3:$E$53,Calculations!$A$3:$A$53,$B1347)</f>
        <v>2.3872645191567963E-4</v>
      </c>
      <c r="J1347" s="107">
        <f>J621/SUMIFS(J$3:J$722,$B$3:$B$722,$B1347)*SUMIFS(Calculations!$E$3:$E$53,Calculations!$A$3:$A$53,$B1347)</f>
        <v>2.4221784580591009E-4</v>
      </c>
      <c r="K1347" s="107">
        <f>K621/SUMIFS(K$3:K$722,$B$3:$B$722,$B1347)*SUMIFS(Calculations!$E$3:$E$53,Calculations!$A$3:$A$53,$B1347)</f>
        <v>2.660891587765427E-4</v>
      </c>
      <c r="L1347" s="107">
        <f>L621/SUMIFS(L$3:L$722,$B$3:$B$722,$B1347)*SUMIFS(Calculations!$E$3:$E$53,Calculations!$A$3:$A$53,$B1347)</f>
        <v>2.9518006076965632E-4</v>
      </c>
      <c r="M1347" s="107">
        <f>M621/SUMIFS(M$3:M$722,$B$3:$B$722,$B1347)*SUMIFS(Calculations!$E$3:$E$53,Calculations!$A$3:$A$53,$B1347)</f>
        <v>2.9829299234099803E-4</v>
      </c>
      <c r="N1347" s="107">
        <f>N621/SUMIFS(N$3:N$722,$B$3:$B$722,$B1347)*SUMIFS(Calculations!$E$3:$E$53,Calculations!$A$3:$A$53,$B1347)</f>
        <v>3.0147228086934791E-4</v>
      </c>
      <c r="O1347" s="107">
        <f>O621/SUMIFS(O$3:O$722,$B$3:$B$722,$B1347)*SUMIFS(Calculations!$E$3:$E$53,Calculations!$A$3:$A$53,$B1347)</f>
        <v>2.8714691594785554E-4</v>
      </c>
      <c r="P1347" s="107">
        <f>P621/SUMIFS(P$3:P$722,$B$3:$B$722,$B1347)*SUMIFS(Calculations!$E$3:$E$53,Calculations!$A$3:$A$53,$B1347)</f>
        <v>2.7412121923395873E-4</v>
      </c>
      <c r="Q1347" s="107">
        <f>Q621/SUMIFS(Q$3:Q$722,$B$3:$B$722,$B1347)*SUMIFS(Calculations!$E$3:$E$53,Calculations!$A$3:$A$53,$B1347)</f>
        <v>2.7661452707960924E-4</v>
      </c>
      <c r="R1347" s="107">
        <f>R621/SUMIFS(R$3:R$722,$B$3:$B$722,$B1347)*SUMIFS(Calculations!$E$3:$E$53,Calculations!$A$3:$A$53,$B1347)</f>
        <v>2.7915360771776416E-4</v>
      </c>
    </row>
    <row r="1348" spans="2:18" ht="15.75" customHeight="1">
      <c r="B1348" s="107" t="s">
        <v>579</v>
      </c>
      <c r="C1348" s="107" t="s">
        <v>449</v>
      </c>
      <c r="D1348" s="107" t="s">
        <v>643</v>
      </c>
      <c r="E1348" s="107" t="str">
        <f t="shared" si="309"/>
        <v>hydro</v>
      </c>
      <c r="F1348" s="107">
        <f>F622/SUMIFS(F$3:F$722,$B$3:$B$722,$B1348)*SUMIFS(Calculations!$E$3:$E$53,Calculations!$A$3:$A$53,$B1348)</f>
        <v>5.8961820348817648E-4</v>
      </c>
      <c r="G1348" s="107">
        <f>G622/SUMIFS(G$3:G$722,$B$3:$B$722,$B1348)*SUMIFS(Calculations!$E$3:$E$53,Calculations!$A$3:$A$53,$B1348)</f>
        <v>5.9462565629128552E-4</v>
      </c>
      <c r="H1348" s="107">
        <f>H622/SUMIFS(H$3:H$722,$B$3:$B$722,$B1348)*SUMIFS(Calculations!$E$3:$E$53,Calculations!$A$3:$A$53,$B1348)</f>
        <v>5.9971889124446978E-4</v>
      </c>
      <c r="I1348" s="107">
        <f>I622/SUMIFS(I$3:I$722,$B$3:$B$722,$B1348)*SUMIFS(Calculations!$E$3:$E$53,Calculations!$A$3:$A$53,$B1348)</f>
        <v>6.083634024107717E-4</v>
      </c>
      <c r="J1348" s="107">
        <f>J622/SUMIFS(J$3:J$722,$B$3:$B$722,$B1348)*SUMIFS(Calculations!$E$3:$E$53,Calculations!$A$3:$A$53,$B1348)</f>
        <v>6.172607669431571E-4</v>
      </c>
      <c r="K1348" s="107">
        <f>K622/SUMIFS(K$3:K$722,$B$3:$B$722,$B1348)*SUMIFS(Calculations!$E$3:$E$53,Calculations!$A$3:$A$53,$B1348)</f>
        <v>6.7809371219195542E-4</v>
      </c>
      <c r="L1348" s="107">
        <f>L622/SUMIFS(L$3:L$722,$B$3:$B$722,$B1348)*SUMIFS(Calculations!$E$3:$E$53,Calculations!$A$3:$A$53,$B1348)</f>
        <v>7.5222810313904653E-4</v>
      </c>
      <c r="M1348" s="107">
        <f>M622/SUMIFS(M$3:M$722,$B$3:$B$722,$B1348)*SUMIFS(Calculations!$E$3:$E$53,Calculations!$A$3:$A$53,$B1348)</f>
        <v>7.6016100553430443E-4</v>
      </c>
      <c r="N1348" s="107">
        <f>N622/SUMIFS(N$3:N$722,$B$3:$B$722,$B1348)*SUMIFS(Calculations!$E$3:$E$53,Calculations!$A$3:$A$53,$B1348)</f>
        <v>7.6826301002870219E-4</v>
      </c>
      <c r="O1348" s="107">
        <f>O622/SUMIFS(O$3:O$722,$B$3:$B$722,$B1348)*SUMIFS(Calculations!$E$3:$E$53,Calculations!$A$3:$A$53,$B1348)</f>
        <v>7.3175667537462197E-4</v>
      </c>
      <c r="P1348" s="107">
        <f>P622/SUMIFS(P$3:P$722,$B$3:$B$722,$B1348)*SUMIFS(Calculations!$E$3:$E$53,Calculations!$A$3:$A$53,$B1348)</f>
        <v>6.9856237659437614E-4</v>
      </c>
      <c r="Q1348" s="107">
        <f>Q622/SUMIFS(Q$3:Q$722,$B$3:$B$722,$B1348)*SUMIFS(Calculations!$E$3:$E$53,Calculations!$A$3:$A$53,$B1348)</f>
        <v>7.0491624828335491E-4</v>
      </c>
      <c r="R1348" s="107">
        <f>R622/SUMIFS(R$3:R$722,$B$3:$B$722,$B1348)*SUMIFS(Calculations!$E$3:$E$53,Calculations!$A$3:$A$53,$B1348)</f>
        <v>7.1138676599778413E-4</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8.5700781361972478E-4</v>
      </c>
      <c r="G1350" s="107">
        <f>G624/SUMIFS(G$3:G$722,$B$3:$B$722,$B1350)*SUMIFS(Calculations!$E$3:$E$53,Calculations!$A$3:$A$53,$B1350)</f>
        <v>8.6086739032347251E-4</v>
      </c>
      <c r="H1350" s="107">
        <f>H624/SUMIFS(H$3:H$722,$B$3:$B$722,$B1350)*SUMIFS(Calculations!$E$3:$E$53,Calculations!$A$3:$A$53,$B1350)</f>
        <v>8.6479308503193178E-4</v>
      </c>
      <c r="I1350" s="107">
        <f>I624/SUMIFS(I$3:I$722,$B$3:$B$722,$B1350)*SUMIFS(Calculations!$E$3:$E$53,Calculations!$A$3:$A$53,$B1350)</f>
        <v>8.7556261307611253E-4</v>
      </c>
      <c r="J1350" s="107">
        <f>J624/SUMIFS(J$3:J$722,$B$3:$B$722,$B1350)*SUMIFS(Calculations!$E$3:$E$53,Calculations!$A$3:$A$53,$B1350)</f>
        <v>8.8664715157776332E-4</v>
      </c>
      <c r="K1350" s="107">
        <f>K624/SUMIFS(K$3:K$722,$B$3:$B$722,$B1350)*SUMIFS(Calculations!$E$3:$E$53,Calculations!$A$3:$A$53,$B1350)</f>
        <v>9.7320218587604746E-4</v>
      </c>
      <c r="L1350" s="107">
        <f>L624/SUMIFS(L$3:L$722,$B$3:$B$722,$B1350)*SUMIFS(Calculations!$E$3:$E$53,Calculations!$A$3:$A$53,$B1350)</f>
        <v>1.0786829368879282E-3</v>
      </c>
      <c r="M1350" s="107">
        <f>M624/SUMIFS(M$3:M$722,$B$3:$B$722,$B1350)*SUMIFS(Calculations!$E$3:$E$53,Calculations!$A$3:$A$53,$B1350)</f>
        <v>1.0846661069282605E-3</v>
      </c>
      <c r="N1350" s="107">
        <f>N624/SUMIFS(N$3:N$722,$B$3:$B$722,$B1350)*SUMIFS(Calculations!$E$3:$E$53,Calculations!$A$3:$A$53,$B1350)</f>
        <v>1.0907768175033074E-3</v>
      </c>
      <c r="O1350" s="107">
        <f>O624/SUMIFS(O$3:O$722,$B$3:$B$722,$B1350)*SUMIFS(Calculations!$E$3:$E$53,Calculations!$A$3:$A$53,$B1350)</f>
        <v>1.0420129203757525E-3</v>
      </c>
      <c r="P1350" s="107">
        <f>P624/SUMIFS(P$3:P$722,$B$3:$B$722,$B1350)*SUMIFS(Calculations!$E$3:$E$53,Calculations!$A$3:$A$53,$B1350)</f>
        <v>9.9767312602829883E-4</v>
      </c>
      <c r="Q1350" s="107">
        <f>Q624/SUMIFS(Q$3:Q$722,$B$3:$B$722,$B1350)*SUMIFS(Calculations!$E$3:$E$53,Calculations!$A$3:$A$53,$B1350)</f>
        <v>9.9442821619156953E-4</v>
      </c>
      <c r="R1350" s="107">
        <f>R624/SUMIFS(R$3:R$722,$B$3:$B$722,$B1350)*SUMIFS(Calculations!$E$3:$E$53,Calculations!$A$3:$A$53,$B1350)</f>
        <v>9.9112373545792503E-4</v>
      </c>
    </row>
    <row r="1351" spans="2:18" ht="15.75" customHeight="1">
      <c r="B1351" s="107" t="s">
        <v>579</v>
      </c>
      <c r="C1351" s="107" t="s">
        <v>449</v>
      </c>
      <c r="D1351" s="107" t="s">
        <v>645</v>
      </c>
      <c r="E1351" s="107" t="str">
        <f t="shared" si="309"/>
        <v>natural gas nonpeaker</v>
      </c>
      <c r="F1351" s="107">
        <f>F625/SUMIFS(F$3:F$722,$B$3:$B$722,$B1351)*SUMIFS(Calculations!$E$3:$E$53,Calculations!$A$3:$A$53,$B1351)</f>
        <v>9.0544998623087996E-3</v>
      </c>
      <c r="G1351" s="107">
        <f>G625/SUMIFS(G$3:G$722,$B$3:$B$722,$B1351)*SUMIFS(Calculations!$E$3:$E$53,Calculations!$A$3:$A$53,$B1351)</f>
        <v>8.4323003461686252E-3</v>
      </c>
      <c r="H1351" s="107">
        <f>H625/SUMIFS(H$3:H$722,$B$3:$B$722,$B1351)*SUMIFS(Calculations!$E$3:$E$53,Calculations!$A$3:$A$53,$B1351)</f>
        <v>7.7994419952138756E-3</v>
      </c>
      <c r="I1351" s="107">
        <f>I625/SUMIFS(I$3:I$722,$B$3:$B$722,$B1351)*SUMIFS(Calculations!$E$3:$E$53,Calculations!$A$3:$A$53,$B1351)</f>
        <v>7.2490923660034103E-3</v>
      </c>
      <c r="J1351" s="107">
        <f>J625/SUMIFS(J$3:J$722,$B$3:$B$722,$B1351)*SUMIFS(Calculations!$E$3:$E$53,Calculations!$A$3:$A$53,$B1351)</f>
        <v>6.6826449200868615E-3</v>
      </c>
      <c r="K1351" s="107">
        <f>K625/SUMIFS(K$3:K$722,$B$3:$B$722,$B1351)*SUMIFS(Calculations!$E$3:$E$53,Calculations!$A$3:$A$53,$B1351)</f>
        <v>9.7238441999675795E-3</v>
      </c>
      <c r="L1351" s="107">
        <f>L625/SUMIFS(L$3:L$722,$B$3:$B$722,$B1351)*SUMIFS(Calculations!$E$3:$E$53,Calculations!$A$3:$A$53,$B1351)</f>
        <v>1.3430017811003479E-2</v>
      </c>
      <c r="M1351" s="107">
        <f>M625/SUMIFS(M$3:M$722,$B$3:$B$722,$B1351)*SUMIFS(Calculations!$E$3:$E$53,Calculations!$A$3:$A$53,$B1351)</f>
        <v>1.3155718293626243E-2</v>
      </c>
      <c r="N1351" s="107">
        <f>N625/SUMIFS(N$3:N$722,$B$3:$B$722,$B1351)*SUMIFS(Calculations!$E$3:$E$53,Calculations!$A$3:$A$53,$B1351)</f>
        <v>1.287557165726653E-2</v>
      </c>
      <c r="O1351" s="107">
        <f>O625/SUMIFS(O$3:O$722,$B$3:$B$722,$B1351)*SUMIFS(Calculations!$E$3:$E$53,Calculations!$A$3:$A$53,$B1351)</f>
        <v>1.4230386817732614E-2</v>
      </c>
      <c r="P1351" s="107">
        <f>P625/SUMIFS(P$3:P$722,$B$3:$B$722,$B1351)*SUMIFS(Calculations!$E$3:$E$53,Calculations!$A$3:$A$53,$B1351)</f>
        <v>1.5462286422408262E-2</v>
      </c>
      <c r="Q1351" s="107">
        <f>Q625/SUMIFS(Q$3:Q$722,$B$3:$B$722,$B1351)*SUMIFS(Calculations!$E$3:$E$53,Calculations!$A$3:$A$53,$B1351)</f>
        <v>1.5250338270753686E-2</v>
      </c>
      <c r="R1351" s="107">
        <f>R625/SUMIFS(R$3:R$722,$B$3:$B$722,$B1351)*SUMIFS(Calculations!$E$3:$E$53,Calculations!$A$3:$A$53,$B1351)</f>
        <v>1.5034499119925352E-2</v>
      </c>
    </row>
    <row r="1352" spans="2:18" ht="15.75" customHeight="1">
      <c r="B1352" s="107" t="s">
        <v>579</v>
      </c>
      <c r="C1352" s="107" t="s">
        <v>449</v>
      </c>
      <c r="D1352" s="107" t="s">
        <v>646</v>
      </c>
      <c r="E1352" s="107" t="str">
        <f t="shared" si="309"/>
        <v>natural gas peaker</v>
      </c>
      <c r="F1352" s="107">
        <f>F626/SUMIFS(F$3:F$722,$B$3:$B$722,$B1352)*SUMIFS(Calculations!$E$3:$E$53,Calculations!$A$3:$A$53,$B1352)</f>
        <v>2.9607419588173053E-6</v>
      </c>
      <c r="G1352" s="107">
        <f>G626/SUMIFS(G$3:G$722,$B$3:$B$722,$B1352)*SUMIFS(Calculations!$E$3:$E$53,Calculations!$A$3:$A$53,$B1352)</f>
        <v>2.1320376543964903E-6</v>
      </c>
      <c r="H1352" s="107">
        <f>H626/SUMIFS(H$3:H$722,$B$3:$B$722,$B1352)*SUMIFS(Calculations!$E$3:$E$53,Calculations!$A$3:$A$53,$B1352)</f>
        <v>1.2891369032382261E-6</v>
      </c>
      <c r="I1352" s="107">
        <f>I626/SUMIFS(I$3:I$722,$B$3:$B$722,$B1352)*SUMIFS(Calculations!$E$3:$E$53,Calculations!$A$3:$A$53,$B1352)</f>
        <v>6.5385943654357474E-7</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2.9166036298949996E-5</v>
      </c>
      <c r="G1355" s="107">
        <f>G629/SUMIFS(G$3:G$722,$B$3:$B$722,$B1355)*SUMIFS(Calculations!$E$3:$E$53,Calculations!$A$3:$A$53,$B1355)</f>
        <v>2.9413734808522359E-5</v>
      </c>
      <c r="H1355" s="107">
        <f>H629/SUMIFS(H$3:H$722,$B$3:$B$722,$B1355)*SUMIFS(Calculations!$E$3:$E$53,Calculations!$A$3:$A$53,$B1355)</f>
        <v>2.9665676615347241E-5</v>
      </c>
      <c r="I1355" s="107">
        <f>I629/SUMIFS(I$3:I$722,$B$3:$B$722,$B1355)*SUMIFS(Calculations!$E$3:$E$53,Calculations!$A$3:$A$53,$B1355)</f>
        <v>3.0093285744392887E-5</v>
      </c>
      <c r="J1355" s="107">
        <f>J629/SUMIFS(J$3:J$722,$B$3:$B$722,$B1355)*SUMIFS(Calculations!$E$3:$E$53,Calculations!$A$3:$A$53,$B1355)</f>
        <v>3.0533402510431216E-5</v>
      </c>
      <c r="K1355" s="107">
        <f>K629/SUMIFS(K$3:K$722,$B$3:$B$722,$B1355)*SUMIFS(Calculations!$E$3:$E$53,Calculations!$A$3:$A$53,$B1355)</f>
        <v>3.3542563148284669E-5</v>
      </c>
      <c r="L1355" s="107">
        <f>L629/SUMIFS(L$3:L$722,$B$3:$B$722,$B1355)*SUMIFS(Calculations!$E$3:$E$53,Calculations!$A$3:$A$53,$B1355)</f>
        <v>3.7209692698511936E-5</v>
      </c>
      <c r="M1355" s="107">
        <f>M629/SUMIFS(M$3:M$722,$B$3:$B$722,$B1355)*SUMIFS(Calculations!$E$3:$E$53,Calculations!$A$3:$A$53,$B1355)</f>
        <v>3.760210140951735E-5</v>
      </c>
      <c r="N1355" s="107">
        <f>N629/SUMIFS(N$3:N$722,$B$3:$B$722,$B1355)*SUMIFS(Calculations!$E$3:$E$53,Calculations!$A$3:$A$53,$B1355)</f>
        <v>3.8002874919866739E-5</v>
      </c>
      <c r="O1355" s="107">
        <f>O629/SUMIFS(O$3:O$722,$B$3:$B$722,$B1355)*SUMIFS(Calculations!$E$3:$E$53,Calculations!$A$3:$A$53,$B1355)</f>
        <v>3.6197053669159936E-5</v>
      </c>
      <c r="P1355" s="107">
        <f>P629/SUMIFS(P$3:P$722,$B$3:$B$722,$B1355)*SUMIFS(Calculations!$E$3:$E$53,Calculations!$A$3:$A$53,$B1355)</f>
        <v>3.4555065485254999E-5</v>
      </c>
      <c r="Q1355" s="107">
        <f>Q629/SUMIFS(Q$3:Q$722,$B$3:$B$722,$B1355)*SUMIFS(Calculations!$E$3:$E$53,Calculations!$A$3:$A$53,$B1355)</f>
        <v>3.4869365910891953E-5</v>
      </c>
      <c r="R1355" s="107">
        <f>R629/SUMIFS(R$3:R$722,$B$3:$B$722,$B1355)*SUMIFS(Calculations!$E$3:$E$53,Calculations!$A$3:$A$53,$B1355)</f>
        <v>3.5189436345311342E-5</v>
      </c>
    </row>
    <row r="1356" spans="2:18" ht="15.75" customHeight="1">
      <c r="B1356" s="107" t="s">
        <v>579</v>
      </c>
      <c r="C1356" s="107" t="s">
        <v>449</v>
      </c>
      <c r="D1356" s="107" t="s">
        <v>650</v>
      </c>
      <c r="E1356" s="107" t="str">
        <f t="shared" si="309"/>
        <v>solar PV</v>
      </c>
      <c r="F1356" s="107">
        <f>F630/SUMIFS(F$3:F$722,$B$3:$B$722,$B1356)*SUMIFS(Calculations!$E$3:$E$53,Calculations!$A$3:$A$53,$B1356)</f>
        <v>4.0798982825663069E-4</v>
      </c>
      <c r="G1356" s="107">
        <f>G630/SUMIFS(G$3:G$722,$B$3:$B$722,$B1356)*SUMIFS(Calculations!$E$3:$E$53,Calculations!$A$3:$A$53,$B1356)</f>
        <v>4.6404778925519043E-4</v>
      </c>
      <c r="H1356" s="107">
        <f>H630/SUMIFS(H$3:H$722,$B$3:$B$722,$B1356)*SUMIFS(Calculations!$E$3:$E$53,Calculations!$A$3:$A$53,$B1356)</f>
        <v>5.2106607331866097E-4</v>
      </c>
      <c r="I1356" s="107">
        <f>I630/SUMIFS(I$3:I$722,$B$3:$B$722,$B1356)*SUMIFS(Calculations!$E$3:$E$53,Calculations!$A$3:$A$53,$B1356)</f>
        <v>5.3860464783597641E-4</v>
      </c>
      <c r="J1356" s="107">
        <f>J630/SUMIFS(J$3:J$722,$B$3:$B$722,$B1356)*SUMIFS(Calculations!$E$3:$E$53,Calculations!$A$3:$A$53,$B1356)</f>
        <v>5.5665622852769535E-4</v>
      </c>
      <c r="K1356" s="107">
        <f>K630/SUMIFS(K$3:K$722,$B$3:$B$722,$B1356)*SUMIFS(Calculations!$E$3:$E$53,Calculations!$A$3:$A$53,$B1356)</f>
        <v>6.1338534093373625E-4</v>
      </c>
      <c r="L1356" s="107">
        <f>L630/SUMIFS(L$3:L$722,$B$3:$B$722,$B1356)*SUMIFS(Calculations!$E$3:$E$53,Calculations!$A$3:$A$53,$B1356)</f>
        <v>6.8251857424983943E-4</v>
      </c>
      <c r="M1356" s="107">
        <f>M630/SUMIFS(M$3:M$722,$B$3:$B$722,$B1356)*SUMIFS(Calculations!$E$3:$E$53,Calculations!$A$3:$A$53,$B1356)</f>
        <v>6.9096565206947598E-4</v>
      </c>
      <c r="N1356" s="107">
        <f>N630/SUMIFS(N$3:N$722,$B$3:$B$722,$B1356)*SUMIFS(Calculations!$E$3:$E$53,Calculations!$A$3:$A$53,$B1356)</f>
        <v>6.9959279243365523E-4</v>
      </c>
      <c r="O1356" s="107">
        <f>O630/SUMIFS(O$3:O$722,$B$3:$B$722,$B1356)*SUMIFS(Calculations!$E$3:$E$53,Calculations!$A$3:$A$53,$B1356)</f>
        <v>6.6855778039306665E-4</v>
      </c>
      <c r="P1356" s="107">
        <f>P630/SUMIFS(P$3:P$722,$B$3:$B$722,$B1356)*SUMIFS(Calculations!$E$3:$E$53,Calculations!$A$3:$A$53,$B1356)</f>
        <v>6.4033841868268234E-4</v>
      </c>
      <c r="Q1356" s="107">
        <f>Q630/SUMIFS(Q$3:Q$722,$B$3:$B$722,$B1356)*SUMIFS(Calculations!$E$3:$E$53,Calculations!$A$3:$A$53,$B1356)</f>
        <v>6.4945885150901304E-4</v>
      </c>
      <c r="R1356" s="107">
        <f>R630/SUMIFS(R$3:R$722,$B$3:$B$722,$B1356)*SUMIFS(Calculations!$E$3:$E$53,Calculations!$A$3:$A$53,$B1356)</f>
        <v>6.5874671960814335E-4</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1.7006308938878642E-3</v>
      </c>
      <c r="G1358" s="107">
        <f>G632/SUMIFS(G$3:G$722,$B$3:$B$722,$B1358)*SUMIFS(Calculations!$E$3:$E$53,Calculations!$A$3:$A$53,$B1358)</f>
        <v>2.0062686001379344E-3</v>
      </c>
      <c r="H1358" s="107">
        <f>H632/SUMIFS(H$3:H$722,$B$3:$B$722,$B1358)*SUMIFS(Calculations!$E$3:$E$53,Calculations!$A$3:$A$53,$B1358)</f>
        <v>2.3171421539570219E-3</v>
      </c>
      <c r="I1358" s="107">
        <f>I632/SUMIFS(I$3:I$722,$B$3:$B$722,$B1358)*SUMIFS(Calculations!$E$3:$E$53,Calculations!$A$3:$A$53,$B1358)</f>
        <v>2.3503498172308878E-3</v>
      </c>
      <c r="J1358" s="107">
        <f>J632/SUMIFS(J$3:J$722,$B$3:$B$722,$B1358)*SUMIFS(Calculations!$E$3:$E$53,Calculations!$A$3:$A$53,$B1358)</f>
        <v>2.3845288100891602E-3</v>
      </c>
      <c r="K1358" s="107">
        <f>K632/SUMIFS(K$3:K$722,$B$3:$B$722,$B1358)*SUMIFS(Calculations!$E$3:$E$53,Calculations!$A$3:$A$53,$B1358)</f>
        <v>2.6064390088726495E-3</v>
      </c>
      <c r="L1358" s="107">
        <f>L632/SUMIFS(L$3:L$722,$B$3:$B$722,$B1358)*SUMIFS(Calculations!$E$3:$E$53,Calculations!$A$3:$A$53,$B1358)</f>
        <v>2.8768710480329891E-3</v>
      </c>
      <c r="M1358" s="107">
        <f>M632/SUMIFS(M$3:M$722,$B$3:$B$722,$B1358)*SUMIFS(Calculations!$E$3:$E$53,Calculations!$A$3:$A$53,$B1358)</f>
        <v>2.8927205439909206E-3</v>
      </c>
      <c r="N1358" s="107">
        <f>N632/SUMIFS(N$3:N$722,$B$3:$B$722,$B1358)*SUMIFS(Calculations!$E$3:$E$53,Calculations!$A$3:$A$53,$B1358)</f>
        <v>2.9089078964991103E-3</v>
      </c>
      <c r="O1358" s="107">
        <f>O632/SUMIFS(O$3:O$722,$B$3:$B$722,$B1358)*SUMIFS(Calculations!$E$3:$E$53,Calculations!$A$3:$A$53,$B1358)</f>
        <v>2.756843507194952E-3</v>
      </c>
      <c r="P1358" s="107">
        <f>P632/SUMIFS(P$3:P$722,$B$3:$B$722,$B1358)*SUMIFS(Calculations!$E$3:$E$53,Calculations!$A$3:$A$53,$B1358)</f>
        <v>2.6185751540385039E-3</v>
      </c>
      <c r="Q1358" s="107">
        <f>Q632/SUMIFS(Q$3:Q$722,$B$3:$B$722,$B1358)*SUMIFS(Calculations!$E$3:$E$53,Calculations!$A$3:$A$53,$B1358)</f>
        <v>2.6291997293281396E-3</v>
      </c>
      <c r="R1358" s="107">
        <f>R632/SUMIFS(R$3:R$722,$B$3:$B$722,$B1358)*SUMIFS(Calculations!$E$3:$E$53,Calculations!$A$3:$A$53,$B1358)</f>
        <v>2.6400193533282781E-3</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0.99999999999999989</v>
      </c>
      <c r="H1449" s="95">
        <f t="shared" si="312"/>
        <v>1</v>
      </c>
      <c r="I1449" s="95">
        <f t="shared" si="312"/>
        <v>1.0000000000000002</v>
      </c>
      <c r="J1449" s="95">
        <f t="shared" si="312"/>
        <v>1</v>
      </c>
      <c r="K1449" s="95">
        <f t="shared" si="312"/>
        <v>1</v>
      </c>
      <c r="L1449" s="95">
        <f t="shared" si="312"/>
        <v>0.99999999999999989</v>
      </c>
      <c r="M1449" s="95">
        <f t="shared" si="312"/>
        <v>0.99999999999999989</v>
      </c>
      <c r="N1449" s="95">
        <f t="shared" si="312"/>
        <v>1</v>
      </c>
      <c r="O1449" s="95">
        <f t="shared" si="312"/>
        <v>1</v>
      </c>
      <c r="P1449" s="95">
        <f t="shared" si="312"/>
        <v>1</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NM</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6959</v>
      </c>
      <c r="R6" s="91">
        <f t="shared" si="2"/>
        <v>0.49830923976767982</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690</v>
      </c>
      <c r="R9" s="91">
        <f t="shared" si="2"/>
        <v>4.9408445960583289E-2</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6017.1399999999994</v>
      </c>
      <c r="R46" s="91">
        <f t="shared" si="2"/>
        <v>0.43086599496704941</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299.08368969999998</v>
      </c>
      <c r="R47" s="91">
        <f t="shared" si="2"/>
        <v>2.1416319304687403E-2</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13965.2236897</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f t="shared" si="4"/>
        <v>299.08368969999998</v>
      </c>
      <c r="M70" s="91" t="str">
        <f t="shared" si="5"/>
        <v>UT</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f t="shared" si="4"/>
        <v>3357</v>
      </c>
      <c r="M75" s="91" t="str">
        <f t="shared" si="5"/>
        <v>AZ</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f t="shared" si="4"/>
        <v>3602</v>
      </c>
      <c r="M77" s="91" t="str">
        <f t="shared" si="5"/>
        <v>AZ</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f t="shared" si="4"/>
        <v>690</v>
      </c>
      <c r="M78" s="91" t="str">
        <f t="shared" si="5"/>
        <v>CO</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f t="shared" si="4"/>
        <v>314.45999999999998</v>
      </c>
      <c r="M80" s="91" t="str">
        <f t="shared" si="5"/>
        <v>TX</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f t="shared" si="4"/>
        <v>2859</v>
      </c>
      <c r="M81" s="91" t="str">
        <f t="shared" si="5"/>
        <v>TX</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f t="shared" si="4"/>
        <v>2843.68</v>
      </c>
      <c r="M119" s="91" t="str">
        <f t="shared" si="5"/>
        <v>TX</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13965.2236897</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0.49830923976767982</v>
      </c>
      <c r="D6" s="91">
        <f t="shared" si="0"/>
        <v>0.49830923976767982</v>
      </c>
      <c r="E6" s="91">
        <f t="shared" si="1"/>
        <v>0.95879302271969769</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4.9408445960583289E-2</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0.43086599496704941</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2.1416319304687403E-2</v>
      </c>
      <c r="D47" s="91">
        <f t="shared" si="0"/>
        <v>2.1416319304687403E-2</v>
      </c>
      <c r="E47" s="91">
        <f t="shared" si="1"/>
        <v>4.1206977280302211E-2</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0.51972555907236728</v>
      </c>
      <c r="E54" s="95">
        <f>SUM(E3:E53)</f>
        <v>0.99999999999999989</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0.32795258888676948</v>
      </c>
      <c r="C60" s="91">
        <f>SUMIFS('ReEDs Generation Data'!H$729:H$1448,'ReEDs Generation Data'!$E$729:$E$1448,Calculations!$A60)</f>
        <v>0.29941290241020146</v>
      </c>
      <c r="D60" s="91">
        <f>SUMIFS('ReEDs Generation Data'!I$729:I$1448,'ReEDs Generation Data'!$E$729:$E$1448,Calculations!$A60)</f>
        <v>0.28685865603041644</v>
      </c>
      <c r="E60" s="91">
        <f>SUMIFS('ReEDs Generation Data'!J$729:J$1448,'ReEDs Generation Data'!$E$729:$E$1448,Calculations!$A60)</f>
        <v>0.27551458125906153</v>
      </c>
      <c r="F60" s="91">
        <f>SUMIFS('ReEDs Generation Data'!K$729:K$1448,'ReEDs Generation Data'!$E$729:$E$1448,Calculations!$A60)</f>
        <v>0.26340253294891008</v>
      </c>
      <c r="G60" s="91">
        <f>SUMIFS('ReEDs Generation Data'!L$729:L$1448,'ReEDs Generation Data'!$E$729:$E$1448,Calculations!$A60)</f>
        <v>0.25110980735481403</v>
      </c>
      <c r="H60" s="91">
        <f>SUMIFS('ReEDs Generation Data'!M$729:M$1448,'ReEDs Generation Data'!$E$729:$E$1448,Calculations!$A60)</f>
        <v>0.24951590219013783</v>
      </c>
      <c r="I60" s="91">
        <f>SUMIFS('ReEDs Generation Data'!N$729:N$1448,'ReEDs Generation Data'!$E$729:$E$1448,Calculations!$A60)</f>
        <v>0.24795583707369004</v>
      </c>
      <c r="J60" s="91">
        <f>SUMIFS('ReEDs Generation Data'!O$729:O$1448,'ReEDs Generation Data'!$E$729:$E$1448,Calculations!$A60)</f>
        <v>0.24620571176738981</v>
      </c>
      <c r="K60" s="91">
        <f>SUMIFS('ReEDs Generation Data'!P$729:P$1448,'ReEDs Generation Data'!$E$729:$E$1448,Calculations!$A60)</f>
        <v>0.24455668771301065</v>
      </c>
      <c r="L60" s="91">
        <f>SUMIFS('ReEDs Generation Data'!Q$729:Q$1448,'ReEDs Generation Data'!$E$729:$E$1448,Calculations!$A60)</f>
        <v>0.24478854715251008</v>
      </c>
      <c r="M60" s="91">
        <f>SUMIFS('ReEDs Generation Data'!R$729:R$1448,'ReEDs Generation Data'!$E$729:$E$1448,Calculations!$A60)</f>
        <v>0.24502384152601614</v>
      </c>
    </row>
    <row r="61" spans="1:33" ht="15.75" customHeight="1">
      <c r="A61" s="111" t="s">
        <v>634</v>
      </c>
      <c r="B61" s="91">
        <f>SUMIFS('ReEDs Generation Data'!G$729:G$1448,'ReEDs Generation Data'!$E$729:$E$1448,Calculations!$A61)</f>
        <v>0.16218672436260642</v>
      </c>
      <c r="C61" s="91">
        <f>SUMIFS('ReEDs Generation Data'!H$729:H$1448,'ReEDs Generation Data'!$E$729:$E$1448,Calculations!$A61)</f>
        <v>0.17800639061520368</v>
      </c>
      <c r="D61" s="91">
        <f>SUMIFS('ReEDs Generation Data'!I$729:I$1448,'ReEDs Generation Data'!$E$729:$E$1448,Calculations!$A61)</f>
        <v>0.21447979532181199</v>
      </c>
      <c r="E61" s="91">
        <f>SUMIFS('ReEDs Generation Data'!J$729:J$1448,'ReEDs Generation Data'!$E$729:$E$1448,Calculations!$A61)</f>
        <v>0.24753634611849454</v>
      </c>
      <c r="F61" s="91">
        <f>SUMIFS('ReEDs Generation Data'!K$729:K$1448,'ReEDs Generation Data'!$E$729:$E$1448,Calculations!$A61)</f>
        <v>0.27523162436058635</v>
      </c>
      <c r="G61" s="91">
        <f>SUMIFS('ReEDs Generation Data'!L$729:L$1448,'ReEDs Generation Data'!$E$729:$E$1448,Calculations!$A61)</f>
        <v>0.30192153536147148</v>
      </c>
      <c r="H61" s="91">
        <f>SUMIFS('ReEDs Generation Data'!M$729:M$1448,'ReEDs Generation Data'!$E$729:$E$1448,Calculations!$A61)</f>
        <v>0.30626871715424808</v>
      </c>
      <c r="I61" s="91">
        <f>SUMIFS('ReEDs Generation Data'!N$729:N$1448,'ReEDs Generation Data'!$E$729:$E$1448,Calculations!$A61)</f>
        <v>0.31053694897618156</v>
      </c>
      <c r="J61" s="91">
        <f>SUMIFS('ReEDs Generation Data'!O$729:O$1448,'ReEDs Generation Data'!$E$729:$E$1448,Calculations!$A61)</f>
        <v>0.3128922867926866</v>
      </c>
      <c r="K61" s="91">
        <f>SUMIFS('ReEDs Generation Data'!P$729:P$1448,'ReEDs Generation Data'!$E$729:$E$1448,Calculations!$A61)</f>
        <v>0.3151186833664964</v>
      </c>
      <c r="L61" s="91">
        <f>SUMIFS('ReEDs Generation Data'!Q$729:Q$1448,'ReEDs Generation Data'!$E$729:$E$1448,Calculations!$A61)</f>
        <v>0.31379769789411771</v>
      </c>
      <c r="M61" s="91">
        <f>SUMIFS('ReEDs Generation Data'!R$729:R$1448,'ReEDs Generation Data'!$E$729:$E$1448,Calculations!$A61)</f>
        <v>0.31247236828278063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0.32411424247437942</v>
      </c>
      <c r="C62" s="91">
        <f>SUMIFS('ReEDs Generation Data'!H$729:H$1448,'ReEDs Generation Data'!$E$729:$E$1448,Calculations!$A62)</f>
        <v>0.32429506289070681</v>
      </c>
      <c r="D62" s="91">
        <f>SUMIFS('ReEDs Generation Data'!I$729:I$1448,'ReEDs Generation Data'!$E$729:$E$1448,Calculations!$A62)</f>
        <v>0.30868431829345921</v>
      </c>
      <c r="E62" s="91">
        <f>SUMIFS('ReEDs Generation Data'!J$729:J$1448,'ReEDs Generation Data'!$E$729:$E$1448,Calculations!$A62)</f>
        <v>0.29450747297955421</v>
      </c>
      <c r="F62" s="91">
        <f>SUMIFS('ReEDs Generation Data'!K$729:K$1448,'ReEDs Generation Data'!$E$729:$E$1448,Calculations!$A62)</f>
        <v>0.28418105348430611</v>
      </c>
      <c r="G62" s="91">
        <f>SUMIFS('ReEDs Generation Data'!L$729:L$1448,'ReEDs Generation Data'!$E$729:$E$1448,Calculations!$A62)</f>
        <v>0.27455426052156801</v>
      </c>
      <c r="H62" s="91">
        <f>SUMIFS('ReEDs Generation Data'!M$729:M$1448,'ReEDs Generation Data'!$E$729:$E$1448,Calculations!$A62)</f>
        <v>0.27236549210618988</v>
      </c>
      <c r="I62" s="91">
        <f>SUMIFS('ReEDs Generation Data'!N$729:N$1448,'ReEDs Generation Data'!$E$729:$E$1448,Calculations!$A62)</f>
        <v>0.27021134575297945</v>
      </c>
      <c r="J62" s="91">
        <f>SUMIFS('ReEDs Generation Data'!O$729:O$1448,'ReEDs Generation Data'!$E$729:$E$1448,Calculations!$A62)</f>
        <v>0.26939520893553676</v>
      </c>
      <c r="K62" s="91">
        <f>SUMIFS('ReEDs Generation Data'!P$729:P$1448,'ReEDs Generation Data'!$E$729:$E$1448,Calculations!$A62)</f>
        <v>0.26858398733406003</v>
      </c>
      <c r="L62" s="91">
        <f>SUMIFS('ReEDs Generation Data'!Q$729:Q$1448,'ReEDs Generation Data'!$E$729:$E$1448,Calculations!$A62)</f>
        <v>0.26863884627754731</v>
      </c>
      <c r="M62" s="91">
        <f>SUMIFS('ReEDs Generation Data'!R$729:R$1448,'ReEDs Generation Data'!$E$729:$E$1448,Calculations!$A62)</f>
        <v>0.2686937276357626</v>
      </c>
    </row>
    <row r="63" spans="1:33" ht="15.75" customHeight="1">
      <c r="A63" s="111" t="s">
        <v>101</v>
      </c>
      <c r="B63" s="91">
        <f>SUMIFS('ReEDs Generation Data'!G$729:G$1448,'ReEDs Generation Data'!$E$729:$E$1448,Calculations!$A63)</f>
        <v>7.3955986373469021E-2</v>
      </c>
      <c r="C63" s="91">
        <f>SUMIFS('ReEDs Generation Data'!H$729:H$1448,'ReEDs Generation Data'!$E$729:$E$1448,Calculations!$A63)</f>
        <v>8.1779877709126411E-2</v>
      </c>
      <c r="D63" s="91">
        <f>SUMIFS('ReEDs Generation Data'!I$729:I$1448,'ReEDs Generation Data'!$E$729:$E$1448,Calculations!$A63)</f>
        <v>7.7880714576310628E-2</v>
      </c>
      <c r="E63" s="91">
        <f>SUMIFS('ReEDs Generation Data'!J$729:J$1448,'ReEDs Generation Data'!$E$729:$E$1448,Calculations!$A63)</f>
        <v>7.4340749544170581E-2</v>
      </c>
      <c r="F63" s="91">
        <f>SUMIFS('ReEDs Generation Data'!K$729:K$1448,'ReEDs Generation Data'!$E$729:$E$1448,Calculations!$A63)</f>
        <v>7.1816589775771933E-2</v>
      </c>
      <c r="G63" s="91">
        <f>SUMIFS('ReEDs Generation Data'!L$729:L$1448,'ReEDs Generation Data'!$E$729:$E$1448,Calculations!$A63)</f>
        <v>6.948086761615746E-2</v>
      </c>
      <c r="H63" s="91">
        <f>SUMIFS('ReEDs Generation Data'!M$729:M$1448,'ReEDs Generation Data'!$E$729:$E$1448,Calculations!$A63)</f>
        <v>6.8940890334561286E-2</v>
      </c>
      <c r="I63" s="91">
        <f>SUMIFS('ReEDs Generation Data'!N$729:N$1448,'ReEDs Generation Data'!$E$729:$E$1448,Calculations!$A63)</f>
        <v>6.8409749029238423E-2</v>
      </c>
      <c r="J63" s="91">
        <f>SUMIFS('ReEDs Generation Data'!O$729:O$1448,'ReEDs Generation Data'!$E$729:$E$1448,Calculations!$A63)</f>
        <v>6.8168940736156272E-2</v>
      </c>
      <c r="K63" s="91">
        <f>SUMIFS('ReEDs Generation Data'!P$729:P$1448,'ReEDs Generation Data'!$E$729:$E$1448,Calculations!$A63)</f>
        <v>6.7932674895498854E-2</v>
      </c>
      <c r="L63" s="91">
        <f>SUMIFS('ReEDs Generation Data'!Q$729:Q$1448,'ReEDs Generation Data'!$E$729:$E$1448,Calculations!$A63)</f>
        <v>6.7952761500906247E-2</v>
      </c>
      <c r="M63" s="91">
        <f>SUMIFS('ReEDs Generation Data'!R$729:R$1448,'ReEDs Generation Data'!$E$729:$E$1448,Calculations!$A63)</f>
        <v>6.7972970363374824E-2</v>
      </c>
    </row>
    <row r="64" spans="1:33" ht="15.75" customHeight="1">
      <c r="A64" s="111" t="s">
        <v>100</v>
      </c>
      <c r="B64" s="91">
        <f>SUMIFS('ReEDs Generation Data'!G$729:G$1448,'ReEDs Generation Data'!$E$729:$E$1448,Calculations!$A64)</f>
        <v>8.3716886642798485E-3</v>
      </c>
      <c r="C64" s="91">
        <f>SUMIFS('ReEDs Generation Data'!H$729:H$1448,'ReEDs Generation Data'!$E$729:$E$1448,Calculations!$A64)</f>
        <v>8.3829381834329489E-3</v>
      </c>
      <c r="D64" s="91">
        <f>SUMIFS('ReEDs Generation Data'!I$729:I$1448,'ReEDs Generation Data'!$E$729:$E$1448,Calculations!$A64)</f>
        <v>8.0288829078874902E-3</v>
      </c>
      <c r="E64" s="91">
        <f>SUMIFS('ReEDs Generation Data'!J$729:J$1448,'ReEDs Generation Data'!$E$729:$E$1448,Calculations!$A64)</f>
        <v>7.7086530254179605E-3</v>
      </c>
      <c r="F64" s="91">
        <f>SUMIFS('ReEDs Generation Data'!K$729:K$1448,'ReEDs Generation Data'!$E$729:$E$1448,Calculations!$A64)</f>
        <v>7.552070977887711E-3</v>
      </c>
      <c r="G64" s="91">
        <f>SUMIFS('ReEDs Generation Data'!L$729:L$1448,'ReEDs Generation Data'!$E$729:$E$1448,Calculations!$A64)</f>
        <v>7.4308874577643062E-3</v>
      </c>
      <c r="H64" s="91">
        <f>SUMIFS('ReEDs Generation Data'!M$729:M$1448,'ReEDs Generation Data'!$E$729:$E$1448,Calculations!$A64)</f>
        <v>7.377885792019423E-3</v>
      </c>
      <c r="I64" s="91">
        <f>SUMIFS('ReEDs Generation Data'!N$729:N$1448,'ReEDs Generation Data'!$E$729:$E$1448,Calculations!$A64)</f>
        <v>7.3259446922664742E-3</v>
      </c>
      <c r="J64" s="91">
        <f>SUMIFS('ReEDs Generation Data'!O$729:O$1448,'ReEDs Generation Data'!$E$729:$E$1448,Calculations!$A64)</f>
        <v>7.2491234205899454E-3</v>
      </c>
      <c r="K64" s="91">
        <f>SUMIFS('ReEDs Generation Data'!P$729:P$1448,'ReEDs Generation Data'!$E$729:$E$1448,Calculations!$A64)</f>
        <v>7.1768952283312575E-3</v>
      </c>
      <c r="L64" s="91">
        <f>SUMIFS('ReEDs Generation Data'!Q$729:Q$1448,'ReEDs Generation Data'!$E$729:$E$1448,Calculations!$A64)</f>
        <v>7.1630322447069628E-3</v>
      </c>
      <c r="M64" s="91">
        <f>SUMIFS('ReEDs Generation Data'!R$729:R$1448,'ReEDs Generation Data'!$E$729:$E$1448,Calculations!$A64)</f>
        <v>7.1491053517639715E-3</v>
      </c>
    </row>
    <row r="65" spans="1:37" ht="15.75" customHeight="1">
      <c r="A65" s="111" t="s">
        <v>102</v>
      </c>
      <c r="B65" s="91">
        <f>SUMIFS('ReEDs Generation Data'!G$729:G$1448,'ReEDs Generation Data'!$E$729:$E$1448,Calculations!$A65)</f>
        <v>8.488708625483353E-2</v>
      </c>
      <c r="C65" s="91">
        <f>SUMIFS('ReEDs Generation Data'!H$729:H$1448,'ReEDs Generation Data'!$E$729:$E$1448,Calculations!$A65)</f>
        <v>8.9576063015538776E-2</v>
      </c>
      <c r="D65" s="91">
        <f>SUMIFS('ReEDs Generation Data'!I$729:I$1448,'ReEDs Generation Data'!$E$729:$E$1448,Calculations!$A65)</f>
        <v>8.6391174414861813E-2</v>
      </c>
      <c r="E65" s="91">
        <f>SUMIFS('ReEDs Generation Data'!J$729:J$1448,'ReEDs Generation Data'!$E$729:$E$1448,Calculations!$A65)</f>
        <v>8.3504974069150417E-2</v>
      </c>
      <c r="F65" s="91">
        <f>SUMIFS('ReEDs Generation Data'!K$729:K$1448,'ReEDs Generation Data'!$E$729:$E$1448,Calculations!$A65)</f>
        <v>8.1481992408450679E-2</v>
      </c>
      <c r="G65" s="91">
        <f>SUMIFS('ReEDs Generation Data'!L$729:L$1448,'ReEDs Generation Data'!$E$729:$E$1448,Calculations!$A65)</f>
        <v>7.9675874117977719E-2</v>
      </c>
      <c r="H65" s="91">
        <f>SUMIFS('ReEDs Generation Data'!M$729:M$1448,'ReEDs Generation Data'!$E$729:$E$1448,Calculations!$A65)</f>
        <v>7.9823924210643049E-2</v>
      </c>
      <c r="I65" s="91">
        <f>SUMIFS('ReEDs Generation Data'!N$729:N$1448,'ReEDs Generation Data'!$E$729:$E$1448,Calculations!$A65)</f>
        <v>7.9970534682265879E-2</v>
      </c>
      <c r="J65" s="91">
        <f>SUMIFS('ReEDs Generation Data'!O$729:O$1448,'ReEDs Generation Data'!$E$729:$E$1448,Calculations!$A65)</f>
        <v>8.0562355025807539E-2</v>
      </c>
      <c r="K65" s="91">
        <f>SUMIFS('ReEDs Generation Data'!P$729:P$1448,'ReEDs Generation Data'!$E$729:$E$1448,Calculations!$A65)</f>
        <v>8.1166120071295728E-2</v>
      </c>
      <c r="L65" s="91">
        <f>SUMIFS('ReEDs Generation Data'!Q$729:Q$1448,'ReEDs Generation Data'!$E$729:$E$1448,Calculations!$A65)</f>
        <v>8.2188065049337886E-2</v>
      </c>
      <c r="M65" s="91">
        <f>SUMIFS('ReEDs Generation Data'!R$729:R$1448,'ReEDs Generation Data'!$E$729:$E$1448,Calculations!$A65)</f>
        <v>8.3210781998645761E-2</v>
      </c>
    </row>
    <row r="66" spans="1:37" ht="15.75" customHeight="1">
      <c r="A66" s="111" t="s">
        <v>103</v>
      </c>
      <c r="B66" s="91">
        <f>SUMIFS('ReEDs Generation Data'!G$729:G$1448,'ReEDs Generation Data'!$E$729:$E$1448,Calculations!$A66)</f>
        <v>1.7977387282387264E-2</v>
      </c>
      <c r="C66" s="91">
        <f>SUMIFS('ReEDs Generation Data'!H$729:H$1448,'ReEDs Generation Data'!$E$729:$E$1448,Calculations!$A66)</f>
        <v>1.7987416704815799E-2</v>
      </c>
      <c r="D66" s="91">
        <f>SUMIFS('ReEDs Generation Data'!I$729:I$1448,'ReEDs Generation Data'!$E$729:$E$1448,Calculations!$A66)</f>
        <v>1.7121547931976115E-2</v>
      </c>
      <c r="E66" s="91">
        <f>SUMIFS('ReEDs Generation Data'!J$729:J$1448,'ReEDs Generation Data'!$E$729:$E$1448,Calculations!$A66)</f>
        <v>1.6335212111911947E-2</v>
      </c>
      <c r="F66" s="91">
        <f>SUMIFS('ReEDs Generation Data'!K$729:K$1448,'ReEDs Generation Data'!$E$729:$E$1448,Calculations!$A66)</f>
        <v>1.5762444802801354E-2</v>
      </c>
      <c r="G66" s="91">
        <f>SUMIFS('ReEDs Generation Data'!L$729:L$1448,'ReEDs Generation Data'!$E$729:$E$1448,Calculations!$A66)</f>
        <v>1.5228483122940329E-2</v>
      </c>
      <c r="H66" s="91">
        <f>SUMIFS('ReEDs Generation Data'!M$729:M$1448,'ReEDs Generation Data'!$E$729:$E$1448,Calculations!$A66)</f>
        <v>1.5107080443519907E-2</v>
      </c>
      <c r="I66" s="91">
        <f>SUMIFS('ReEDs Generation Data'!N$729:N$1448,'ReEDs Generation Data'!$E$729:$E$1448,Calculations!$A66)</f>
        <v>1.4987598118525604E-2</v>
      </c>
      <c r="J66" s="91">
        <f>SUMIFS('ReEDs Generation Data'!O$729:O$1448,'ReEDs Generation Data'!$E$729:$E$1448,Calculations!$A66)</f>
        <v>1.4942330105831769E-2</v>
      </c>
      <c r="K66" s="91">
        <f>SUMIFS('ReEDs Generation Data'!P$729:P$1448,'ReEDs Generation Data'!$E$729:$E$1448,Calculations!$A66)</f>
        <v>1.4897334721518357E-2</v>
      </c>
      <c r="L66" s="91">
        <f>SUMIFS('ReEDs Generation Data'!Q$729:Q$1448,'ReEDs Generation Data'!$E$729:$E$1448,Calculations!$A66)</f>
        <v>1.4900377538968911E-2</v>
      </c>
      <c r="M66" s="91">
        <f>SUMIFS('ReEDs Generation Data'!R$729:R$1448,'ReEDs Generation Data'!$E$729:$E$1448,Calculations!$A66)</f>
        <v>1.4903421599679379E-2</v>
      </c>
    </row>
    <row r="67" spans="1:37" ht="15.75" customHeight="1">
      <c r="A67" s="111" t="s">
        <v>104</v>
      </c>
      <c r="B67" s="91">
        <f>SUMIFS('ReEDs Generation Data'!G$729:G$1448,'ReEDs Generation Data'!$E$729:$E$1448,Calculations!$A67)</f>
        <v>3.4268494863850892E-6</v>
      </c>
      <c r="C67" s="91">
        <f>SUMIFS('ReEDs Generation Data'!H$729:H$1448,'ReEDs Generation Data'!$E$729:$E$1448,Calculations!$A67)</f>
        <v>6.9124039727939516E-6</v>
      </c>
      <c r="D67" s="91">
        <f>SUMIFS('ReEDs Generation Data'!I$729:I$1448,'ReEDs Generation Data'!$E$729:$E$1448,Calculations!$A67)</f>
        <v>1.3064344336767076E-5</v>
      </c>
      <c r="E67" s="91">
        <f>SUMIFS('ReEDs Generation Data'!J$729:J$1448,'ReEDs Generation Data'!$E$729:$E$1448,Calculations!$A67)</f>
        <v>1.9396229963005685E-5</v>
      </c>
      <c r="F67" s="91">
        <f>SUMIFS('ReEDs Generation Data'!K$729:K$1448,'ReEDs Generation Data'!$E$729:$E$1448,Calculations!$A67)</f>
        <v>2.1307788024950816E-5</v>
      </c>
      <c r="G67" s="91">
        <f>SUMIFS('ReEDs Generation Data'!L$729:L$1448,'ReEDs Generation Data'!$E$729:$E$1448,Calculations!$A67)</f>
        <v>2.3637318382271523E-5</v>
      </c>
      <c r="H67" s="91">
        <f>SUMIFS('ReEDs Generation Data'!M$729:M$1448,'ReEDs Generation Data'!$E$729:$E$1448,Calculations!$A67)</f>
        <v>2.3886594551068868E-5</v>
      </c>
      <c r="I67" s="91">
        <f>SUMIFS('ReEDs Generation Data'!N$729:N$1448,'ReEDs Generation Data'!$E$729:$E$1448,Calculations!$A67)</f>
        <v>2.4141184427423533E-5</v>
      </c>
      <c r="J67" s="91">
        <f>SUMIFS('ReEDs Generation Data'!O$729:O$1448,'ReEDs Generation Data'!$E$729:$E$1448,Calculations!$A67)</f>
        <v>2.2994043219075539E-5</v>
      </c>
      <c r="K67" s="91">
        <f>SUMIFS('ReEDs Generation Data'!P$729:P$1448,'ReEDs Generation Data'!$E$729:$E$1448,Calculations!$A67)</f>
        <v>2.1950976354821615E-5</v>
      </c>
      <c r="L67" s="91">
        <f>SUMIFS('ReEDs Generation Data'!Q$729:Q$1448,'ReEDs Generation Data'!$E$729:$E$1448,Calculations!$A67)</f>
        <v>2.2150634526918299E-5</v>
      </c>
      <c r="M67" s="91">
        <f>SUMIFS('ReEDs Generation Data'!R$729:R$1448,'ReEDs Generation Data'!$E$729:$E$1448,Calculations!$A67)</f>
        <v>2.2353958075554473E-5</v>
      </c>
    </row>
    <row r="68" spans="1:37" ht="15.75" customHeight="1">
      <c r="A68" s="111" t="s">
        <v>105</v>
      </c>
      <c r="B68" s="91">
        <f>SUMIFS('ReEDs Generation Data'!G$729:G$1448,'ReEDs Generation Data'!$E$729:$E$1448,Calculations!$A68)</f>
        <v>2.3333565527106339E-4</v>
      </c>
      <c r="C68" s="91">
        <f>SUMIFS('ReEDs Generation Data'!H$729:H$1448,'ReEDs Generation Data'!$E$729:$E$1448,Calculations!$A68)</f>
        <v>2.3533427962014222E-4</v>
      </c>
      <c r="D68" s="91">
        <f>SUMIFS('ReEDs Generation Data'!I$729:I$1448,'ReEDs Generation Data'!$E$729:$E$1448,Calculations!$A68)</f>
        <v>2.3872645191567963E-4</v>
      </c>
      <c r="E68" s="91">
        <f>SUMIFS('ReEDs Generation Data'!J$729:J$1448,'ReEDs Generation Data'!$E$729:$E$1448,Calculations!$A68)</f>
        <v>2.4221784580591009E-4</v>
      </c>
      <c r="F68" s="91">
        <f>SUMIFS('ReEDs Generation Data'!K$729:K$1448,'ReEDs Generation Data'!$E$729:$E$1448,Calculations!$A68)</f>
        <v>2.660891587765427E-4</v>
      </c>
      <c r="G68" s="91">
        <f>SUMIFS('ReEDs Generation Data'!L$729:L$1448,'ReEDs Generation Data'!$E$729:$E$1448,Calculations!$A68)</f>
        <v>2.9518006076965632E-4</v>
      </c>
      <c r="H68" s="91">
        <f>SUMIFS('ReEDs Generation Data'!M$729:M$1448,'ReEDs Generation Data'!$E$729:$E$1448,Calculations!$A68)</f>
        <v>2.9829299234099803E-4</v>
      </c>
      <c r="I68" s="91">
        <f>SUMIFS('ReEDs Generation Data'!N$729:N$1448,'ReEDs Generation Data'!$E$729:$E$1448,Calculations!$A68)</f>
        <v>3.0147228086934791E-4</v>
      </c>
      <c r="J68" s="91">
        <f>SUMIFS('ReEDs Generation Data'!O$729:O$1448,'ReEDs Generation Data'!$E$729:$E$1448,Calculations!$A68)</f>
        <v>2.8714691594785554E-4</v>
      </c>
      <c r="K68" s="91">
        <f>SUMIFS('ReEDs Generation Data'!P$729:P$1448,'ReEDs Generation Data'!$E$729:$E$1448,Calculations!$A68)</f>
        <v>2.7412121923395873E-4</v>
      </c>
      <c r="L68" s="91">
        <f>SUMIFS('ReEDs Generation Data'!Q$729:Q$1448,'ReEDs Generation Data'!$E$729:$E$1448,Calculations!$A68)</f>
        <v>2.7661452707960924E-4</v>
      </c>
      <c r="M68" s="91">
        <f>SUMIFS('ReEDs Generation Data'!R$729:R$1448,'ReEDs Generation Data'!$E$729:$E$1448,Calculations!$A68)</f>
        <v>2.7915360771776416E-4</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2.1320376543964903E-6</v>
      </c>
      <c r="C70" s="91">
        <f>SUMIFS('ReEDs Generation Data'!H$729:H$1448,'ReEDs Generation Data'!$E$729:$E$1448,Calculations!$A70)</f>
        <v>1.2891369032382261E-6</v>
      </c>
      <c r="D70" s="91">
        <f>SUMIFS('ReEDs Generation Data'!I$729:I$1448,'ReEDs Generation Data'!$E$729:$E$1448,Calculations!$A70)</f>
        <v>6.5385943654357474E-7</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3.1540115886315178E-4</v>
      </c>
      <c r="C73" s="91">
        <f>SUMIFS('ReEDs Generation Data'!H$729:H$1448,'ReEDs Generation Data'!$E$729:$E$1448,Calculations!$A73)</f>
        <v>3.1581265047774562E-4</v>
      </c>
      <c r="D73" s="91">
        <f>SUMIFS('ReEDs Generation Data'!I$729:I$1448,'ReEDs Generation Data'!$E$729:$E$1448,Calculations!$A73)</f>
        <v>3.0246586758730297E-4</v>
      </c>
      <c r="E73" s="91">
        <f>SUMIFS('ReEDs Generation Data'!J$729:J$1448,'ReEDs Generation Data'!$E$729:$E$1448,Calculations!$A73)</f>
        <v>2.9039681646984383E-4</v>
      </c>
      <c r="F73" s="91">
        <f>SUMIFS('ReEDs Generation Data'!K$729:K$1448,'ReEDs Generation Data'!$E$729:$E$1448,Calculations!$A73)</f>
        <v>2.8429429448428726E-4</v>
      </c>
      <c r="G73" s="91">
        <f>SUMIFS('ReEDs Generation Data'!L$729:L$1448,'ReEDs Generation Data'!$E$729:$E$1448,Calculations!$A73)</f>
        <v>2.7946706815461719E-4</v>
      </c>
      <c r="H73" s="91">
        <f>SUMIFS('ReEDs Generation Data'!M$729:M$1448,'ReEDs Generation Data'!$E$729:$E$1448,Calculations!$A73)</f>
        <v>2.7792818178834565E-4</v>
      </c>
      <c r="I73" s="91">
        <f>SUMIFS('ReEDs Generation Data'!N$729:N$1448,'ReEDs Generation Data'!$E$729:$E$1448,Calculations!$A73)</f>
        <v>2.7642820955581075E-4</v>
      </c>
      <c r="J73" s="91">
        <f>SUMIFS('ReEDs Generation Data'!O$729:O$1448,'ReEDs Generation Data'!$E$729:$E$1448,Calculations!$A73)</f>
        <v>2.7390225683443888E-4</v>
      </c>
      <c r="K73" s="91">
        <f>SUMIFS('ReEDs Generation Data'!P$729:P$1448,'ReEDs Generation Data'!$E$729:$E$1448,Calculations!$A73)</f>
        <v>2.7154447419987156E-4</v>
      </c>
      <c r="L73" s="91">
        <f>SUMIFS('ReEDs Generation Data'!Q$729:Q$1448,'ReEDs Generation Data'!$E$729:$E$1448,Calculations!$A73)</f>
        <v>2.7190718029819515E-4</v>
      </c>
      <c r="M73" s="91">
        <f>SUMIFS('ReEDs Generation Data'!R$729:R$1448,'ReEDs Generation Data'!$E$729:$E$1448,Calculations!$A73)</f>
        <v>2.722756761832976E-4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New Mexico</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24895854</v>
      </c>
      <c r="C5" s="172">
        <f>SUMIFS(Cambium!C:C,Cambium!B:B,About!B2)</f>
        <v>24895854</v>
      </c>
      <c r="D5" s="174">
        <f>C5</f>
        <v>24895854</v>
      </c>
      <c r="E5" s="174">
        <f t="shared" ref="E5:AF5" si="0">D5</f>
        <v>24895854</v>
      </c>
      <c r="F5" s="174">
        <f t="shared" si="0"/>
        <v>24895854</v>
      </c>
      <c r="G5" s="174">
        <f t="shared" si="0"/>
        <v>24895854</v>
      </c>
      <c r="H5" s="174">
        <f t="shared" si="0"/>
        <v>24895854</v>
      </c>
      <c r="I5" s="174">
        <f t="shared" si="0"/>
        <v>24895854</v>
      </c>
      <c r="J5" s="174">
        <f t="shared" si="0"/>
        <v>24895854</v>
      </c>
      <c r="K5" s="174">
        <f t="shared" si="0"/>
        <v>24895854</v>
      </c>
      <c r="L5" s="174">
        <f t="shared" si="0"/>
        <v>24895854</v>
      </c>
      <c r="M5" s="174">
        <f t="shared" si="0"/>
        <v>24895854</v>
      </c>
      <c r="N5" s="174">
        <f t="shared" si="0"/>
        <v>24895854</v>
      </c>
      <c r="O5" s="174">
        <f t="shared" si="0"/>
        <v>24895854</v>
      </c>
      <c r="P5" s="174">
        <f t="shared" si="0"/>
        <v>24895854</v>
      </c>
      <c r="Q5" s="174">
        <f t="shared" si="0"/>
        <v>24895854</v>
      </c>
      <c r="R5" s="174">
        <f t="shared" si="0"/>
        <v>24895854</v>
      </c>
      <c r="S5" s="174">
        <f t="shared" si="0"/>
        <v>24895854</v>
      </c>
      <c r="T5" s="174">
        <f t="shared" si="0"/>
        <v>24895854</v>
      </c>
      <c r="U5" s="174">
        <f t="shared" si="0"/>
        <v>24895854</v>
      </c>
      <c r="V5" s="174">
        <f t="shared" si="0"/>
        <v>24895854</v>
      </c>
      <c r="W5" s="174">
        <f t="shared" si="0"/>
        <v>24895854</v>
      </c>
      <c r="X5" s="174">
        <f t="shared" si="0"/>
        <v>24895854</v>
      </c>
      <c r="Y5" s="174">
        <f t="shared" si="0"/>
        <v>24895854</v>
      </c>
      <c r="Z5" s="174">
        <f t="shared" si="0"/>
        <v>24895854</v>
      </c>
      <c r="AA5" s="174">
        <f t="shared" si="0"/>
        <v>24895854</v>
      </c>
      <c r="AB5" s="174">
        <f t="shared" si="0"/>
        <v>24895854</v>
      </c>
      <c r="AC5" s="174">
        <f t="shared" si="0"/>
        <v>24895854</v>
      </c>
      <c r="AD5" s="174">
        <f t="shared" si="0"/>
        <v>24895854</v>
      </c>
      <c r="AE5" s="174">
        <f t="shared" si="0"/>
        <v>24895854</v>
      </c>
      <c r="AF5" s="174">
        <f t="shared" si="0"/>
        <v>24895854</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5482910.2093994301</v>
      </c>
      <c r="C10">
        <f>D10</f>
        <v>5482910.2093994301</v>
      </c>
      <c r="D10" s="170">
        <f>SUM(D$5*SUMIFS(C$39:C$48,$B$39:$B$48,$A10),D$6*IF($B$2=TRUE,SUMIFS($B$147:$B$162,$A$147:$A$162,$A10),SUMIFS(E$125:E$140,$A$125:$A$140,$A10)))</f>
        <v>5482910.2093994301</v>
      </c>
      <c r="E10">
        <f t="shared" ref="E10:N10" si="1">SUM(E$5*SUMIFS(D$39:D$48,$B$39:$B$48,$A10),E$6*IF($B$2=TRUE,SUMIFS($B$147:$B$162,$A$147:$A$162,$A10),SUMIFS(F$125:F$140,$A$125:$A$140,$A10)))</f>
        <v>4785740.8031791998</v>
      </c>
      <c r="F10">
        <f t="shared" si="1"/>
        <v>4113940.3479931429</v>
      </c>
      <c r="G10">
        <f t="shared" si="1"/>
        <v>3716382.6104936223</v>
      </c>
      <c r="H10">
        <f t="shared" si="1"/>
        <v>3112560.0158991097</v>
      </c>
      <c r="I10">
        <f t="shared" si="1"/>
        <v>2827880.6231707539</v>
      </c>
      <c r="J10">
        <f t="shared" si="1"/>
        <v>2153070.4232220124</v>
      </c>
      <c r="K10">
        <f t="shared" si="1"/>
        <v>2124656.9695146703</v>
      </c>
      <c r="L10">
        <f t="shared" si="1"/>
        <v>1902519.0802848954</v>
      </c>
      <c r="M10">
        <f t="shared" si="1"/>
        <v>1902519.0802848954</v>
      </c>
      <c r="N10">
        <f t="shared" si="1"/>
        <v>1902519.0802848954</v>
      </c>
      <c r="O10">
        <f t="shared" ref="O10:AE10" si="2">SUM(O$5*SUMIFS(N$39:N$48,$B$39:$B$48,$A10),O$6*IF($B$2=TRUE,SUMIFS($B$147:$B$162,$A$147:$A$162,$A10),SUMIFS(P$125:P$140,$A$125:$A$140,$A10)))</f>
        <v>1902519.0802848954</v>
      </c>
      <c r="P10">
        <f t="shared" si="2"/>
        <v>1902519.0802848954</v>
      </c>
      <c r="Q10">
        <f t="shared" si="2"/>
        <v>1902519.0802848954</v>
      </c>
      <c r="R10">
        <f t="shared" si="2"/>
        <v>1902519.0802848954</v>
      </c>
      <c r="S10">
        <f t="shared" si="2"/>
        <v>1902519.0802848954</v>
      </c>
      <c r="T10">
        <f t="shared" si="2"/>
        <v>1902519.0802848954</v>
      </c>
      <c r="U10">
        <f t="shared" si="2"/>
        <v>1902519.0802848954</v>
      </c>
      <c r="V10">
        <f t="shared" si="2"/>
        <v>1902519.0802848954</v>
      </c>
      <c r="W10">
        <f t="shared" si="2"/>
        <v>1902519.0802848954</v>
      </c>
      <c r="X10">
        <f t="shared" si="2"/>
        <v>1902519.0802848954</v>
      </c>
      <c r="Y10">
        <f t="shared" si="2"/>
        <v>1902519.0802848954</v>
      </c>
      <c r="Z10">
        <f t="shared" si="2"/>
        <v>1902519.0802848954</v>
      </c>
      <c r="AA10">
        <f t="shared" si="2"/>
        <v>1902519.0802848954</v>
      </c>
      <c r="AB10">
        <f t="shared" si="2"/>
        <v>1902519.0802848954</v>
      </c>
      <c r="AC10">
        <f t="shared" si="2"/>
        <v>1902519.0802848954</v>
      </c>
      <c r="AD10">
        <f t="shared" si="2"/>
        <v>1902519.0802848954</v>
      </c>
      <c r="AE10">
        <f t="shared" si="2"/>
        <v>1902519.0802848954</v>
      </c>
      <c r="AF10">
        <f>SUM(AF$5*SUMIFS(AE$39:AE$48,$B$39:$B$48,$A10),AF$6*IF($B$2=TRUE,SUMIFS($B$147:$B$162,$A$147:$A$162,$A10),SUMIFS(AG$125:AG$140,$A$125:$A$140,$A10)))</f>
        <v>1902519.0802848954</v>
      </c>
    </row>
    <row r="11" spans="1:32">
      <c r="A11" s="100" t="s">
        <v>347</v>
      </c>
      <c r="B11">
        <f t="shared" ref="B11:B33" si="3">D11</f>
        <v>7779573.7512082607</v>
      </c>
      <c r="C11">
        <f t="shared" ref="C11:C33" si="4">D11</f>
        <v>7779573.7512082607</v>
      </c>
      <c r="D11" s="170">
        <f t="shared" ref="D11:D33" si="5">SUM(D$5*SUMIFS(C$39:C$48,$B$39:$B$48,$A11),D$6*IF($B$2=TRUE,SUMIFS($B$147:$B$162,$A$147:$A$162,$A11),SUMIFS(E$125:E$140,$A$125:$A$140,$A11)))</f>
        <v>7779573.7512082607</v>
      </c>
      <c r="E11">
        <f t="shared" ref="E11:N11" si="6">SUM(E$5*SUMIFS(D$39:D$48,$B$39:$B$48,$A11),E$6*IF($B$2=TRUE,SUMIFS($B$147:$B$162,$A$147:$A$162,$A11),SUMIFS(F$125:F$140,$A$125:$A$140,$A11)))</f>
        <v>6633865.9732008679</v>
      </c>
      <c r="F11">
        <f t="shared" si="6"/>
        <v>6158941.1154988557</v>
      </c>
      <c r="G11">
        <f t="shared" si="6"/>
        <v>5482232.5379355419</v>
      </c>
      <c r="H11">
        <f t="shared" si="6"/>
        <v>4812053.4481818089</v>
      </c>
      <c r="I11">
        <f t="shared" si="6"/>
        <v>3583191.8005913785</v>
      </c>
      <c r="J11">
        <f t="shared" si="6"/>
        <v>2488473.9166409797</v>
      </c>
      <c r="K11">
        <f t="shared" si="6"/>
        <v>2093112.6758700283</v>
      </c>
      <c r="L11">
        <f t="shared" si="6"/>
        <v>1844497.3617544873</v>
      </c>
      <c r="M11">
        <f t="shared" si="6"/>
        <v>1844497.3617544873</v>
      </c>
      <c r="N11">
        <f t="shared" si="6"/>
        <v>1844497.3617544873</v>
      </c>
      <c r="O11">
        <f t="shared" ref="O11:AF11" si="7">SUM(O$5*SUMIFS(N$39:N$48,$B$39:$B$48,$A11),O$6*IF($B$2=TRUE,SUMIFS($B$147:$B$162,$A$147:$A$162,$A11),SUMIFS(P$125:P$140,$A$125:$A$140,$A11)))</f>
        <v>1844497.3617544873</v>
      </c>
      <c r="P11">
        <f t="shared" si="7"/>
        <v>1844497.3617544873</v>
      </c>
      <c r="Q11">
        <f t="shared" si="7"/>
        <v>1844497.3617544873</v>
      </c>
      <c r="R11">
        <f t="shared" si="7"/>
        <v>1844497.3617544873</v>
      </c>
      <c r="S11">
        <f t="shared" si="7"/>
        <v>1844497.3617544873</v>
      </c>
      <c r="T11">
        <f t="shared" si="7"/>
        <v>1844497.3617544873</v>
      </c>
      <c r="U11">
        <f t="shared" si="7"/>
        <v>1844497.3617544873</v>
      </c>
      <c r="V11">
        <f t="shared" si="7"/>
        <v>1844497.3617544873</v>
      </c>
      <c r="W11">
        <f t="shared" si="7"/>
        <v>1844497.3617544873</v>
      </c>
      <c r="X11">
        <f t="shared" si="7"/>
        <v>1844497.3617544873</v>
      </c>
      <c r="Y11">
        <f t="shared" si="7"/>
        <v>1844497.3617544873</v>
      </c>
      <c r="Z11">
        <f t="shared" si="7"/>
        <v>1844497.3617544873</v>
      </c>
      <c r="AA11">
        <f t="shared" si="7"/>
        <v>1844497.3617544873</v>
      </c>
      <c r="AB11">
        <f t="shared" si="7"/>
        <v>1844497.3617544873</v>
      </c>
      <c r="AC11">
        <f t="shared" si="7"/>
        <v>1844497.3617544873</v>
      </c>
      <c r="AD11">
        <f t="shared" si="7"/>
        <v>1844497.3617544873</v>
      </c>
      <c r="AE11">
        <f t="shared" si="7"/>
        <v>1844497.3617544873</v>
      </c>
      <c r="AF11">
        <f t="shared" si="7"/>
        <v>1844497.3617544873</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4814356.4316740921</v>
      </c>
      <c r="C13">
        <f t="shared" si="4"/>
        <v>4814356.4316740921</v>
      </c>
      <c r="D13" s="170">
        <f t="shared" si="5"/>
        <v>4814356.4316740921</v>
      </c>
      <c r="E13">
        <f t="shared" ref="E13:N13" si="10">SUM(E$5*SUMIFS(D$39:D$48,$B$39:$B$48,$A13),E$6*IF($B$2=TRUE,SUMIFS($B$147:$B$162,$A$147:$A$162,$A13),SUMIFS(F$125:F$140,$A$125:$A$140,$A13)))</f>
        <v>5291871.0214850409</v>
      </c>
      <c r="F13">
        <f t="shared" si="10"/>
        <v>5133657.9657003516</v>
      </c>
      <c r="G13">
        <f t="shared" si="10"/>
        <v>5166671.0955207041</v>
      </c>
      <c r="H13">
        <f t="shared" si="10"/>
        <v>5073075.7010261742</v>
      </c>
      <c r="I13">
        <f t="shared" si="10"/>
        <v>5090529.4206245616</v>
      </c>
      <c r="J13">
        <f t="shared" si="10"/>
        <v>4778381.9014317766</v>
      </c>
      <c r="K13">
        <f t="shared" si="10"/>
        <v>4599749.8422208056</v>
      </c>
      <c r="L13">
        <f t="shared" si="10"/>
        <v>4584345.6171288295</v>
      </c>
      <c r="M13">
        <f t="shared" si="10"/>
        <v>4584345.6171288295</v>
      </c>
      <c r="N13">
        <f t="shared" si="10"/>
        <v>4584345.6171288295</v>
      </c>
      <c r="O13">
        <f t="shared" ref="O13:AF13" si="11">SUM(O$5*SUMIFS(N$39:N$48,$B$39:$B$48,$A13),O$6*IF($B$2=TRUE,SUMIFS($B$147:$B$162,$A$147:$A$162,$A13),SUMIFS(P$125:P$140,$A$125:$A$140,$A13)))</f>
        <v>4584345.6171288295</v>
      </c>
      <c r="P13">
        <f t="shared" si="11"/>
        <v>4584345.6171288295</v>
      </c>
      <c r="Q13">
        <f t="shared" si="11"/>
        <v>4584345.6171288295</v>
      </c>
      <c r="R13">
        <f t="shared" si="11"/>
        <v>4584345.6171288295</v>
      </c>
      <c r="S13">
        <f t="shared" si="11"/>
        <v>4584345.6171288295</v>
      </c>
      <c r="T13">
        <f t="shared" si="11"/>
        <v>4584345.6171288295</v>
      </c>
      <c r="U13">
        <f t="shared" si="11"/>
        <v>4584345.6171288295</v>
      </c>
      <c r="V13">
        <f t="shared" si="11"/>
        <v>4584345.6171288295</v>
      </c>
      <c r="W13">
        <f t="shared" si="11"/>
        <v>4584345.6171288295</v>
      </c>
      <c r="X13">
        <f t="shared" si="11"/>
        <v>4584345.6171288295</v>
      </c>
      <c r="Y13">
        <f t="shared" si="11"/>
        <v>4584345.6171288295</v>
      </c>
      <c r="Z13">
        <f t="shared" si="11"/>
        <v>4584345.6171288295</v>
      </c>
      <c r="AA13">
        <f t="shared" si="11"/>
        <v>4584345.6171288295</v>
      </c>
      <c r="AB13">
        <f t="shared" si="11"/>
        <v>4584345.6171288295</v>
      </c>
      <c r="AC13">
        <f t="shared" si="11"/>
        <v>4584345.6171288295</v>
      </c>
      <c r="AD13">
        <f t="shared" si="11"/>
        <v>4584345.6171288295</v>
      </c>
      <c r="AE13">
        <f t="shared" si="11"/>
        <v>4584345.6171288295</v>
      </c>
      <c r="AF13">
        <f t="shared" si="11"/>
        <v>4584345.6171288295</v>
      </c>
    </row>
    <row r="14" spans="1:32">
      <c r="A14" s="100" t="s">
        <v>101</v>
      </c>
      <c r="B14">
        <f t="shared" si="3"/>
        <v>960220.38144372765</v>
      </c>
      <c r="C14">
        <f t="shared" si="4"/>
        <v>960220.38144372765</v>
      </c>
      <c r="D14" s="170">
        <f t="shared" si="5"/>
        <v>960220.38144372765</v>
      </c>
      <c r="E14">
        <f t="shared" ref="E14:N14" si="12">SUM(E$5*SUMIFS(D$39:D$48,$B$39:$B$48,$A14),E$6*IF($B$2=TRUE,SUMIFS($B$147:$B$162,$A$147:$A$162,$A14),SUMIFS(F$125:F$140,$A$125:$A$140,$A14)))</f>
        <v>1058996.6582651485</v>
      </c>
      <c r="F14">
        <f t="shared" si="12"/>
        <v>1024415.3015403445</v>
      </c>
      <c r="G14">
        <f t="shared" si="12"/>
        <v>1221712.9641167901</v>
      </c>
      <c r="H14">
        <f t="shared" si="12"/>
        <v>1206675.9292613077</v>
      </c>
      <c r="I14">
        <f t="shared" si="12"/>
        <v>1225300.9195713173</v>
      </c>
      <c r="J14">
        <f t="shared" si="12"/>
        <v>1217332.7540881468</v>
      </c>
      <c r="K14">
        <f t="shared" si="12"/>
        <v>1172391.844458868</v>
      </c>
      <c r="L14">
        <f t="shared" si="12"/>
        <v>1178627.9136471173</v>
      </c>
      <c r="M14">
        <f t="shared" si="12"/>
        <v>1178627.9136471173</v>
      </c>
      <c r="N14">
        <f t="shared" si="12"/>
        <v>1178627.9136471173</v>
      </c>
      <c r="O14">
        <f t="shared" ref="O14:AF14" si="13">SUM(O$5*SUMIFS(N$39:N$48,$B$39:$B$48,$A14),O$6*IF($B$2=TRUE,SUMIFS($B$147:$B$162,$A$147:$A$162,$A14),SUMIFS(P$125:P$140,$A$125:$A$140,$A14)))</f>
        <v>1178627.9136471173</v>
      </c>
      <c r="P14">
        <f t="shared" si="13"/>
        <v>1178627.9136471173</v>
      </c>
      <c r="Q14">
        <f t="shared" si="13"/>
        <v>1178627.9136471173</v>
      </c>
      <c r="R14">
        <f t="shared" si="13"/>
        <v>1178627.9136471173</v>
      </c>
      <c r="S14">
        <f t="shared" si="13"/>
        <v>1178627.9136471173</v>
      </c>
      <c r="T14">
        <f t="shared" si="13"/>
        <v>1178627.9136471173</v>
      </c>
      <c r="U14">
        <f t="shared" si="13"/>
        <v>1178627.9136471173</v>
      </c>
      <c r="V14">
        <f t="shared" si="13"/>
        <v>1178627.9136471173</v>
      </c>
      <c r="W14">
        <f t="shared" si="13"/>
        <v>1178627.9136471173</v>
      </c>
      <c r="X14">
        <f t="shared" si="13"/>
        <v>1178627.9136471173</v>
      </c>
      <c r="Y14">
        <f t="shared" si="13"/>
        <v>1178627.9136471173</v>
      </c>
      <c r="Z14">
        <f t="shared" si="13"/>
        <v>1178627.9136471173</v>
      </c>
      <c r="AA14">
        <f t="shared" si="13"/>
        <v>1178627.9136471173</v>
      </c>
      <c r="AB14">
        <f t="shared" si="13"/>
        <v>1178627.9136471173</v>
      </c>
      <c r="AC14">
        <f t="shared" si="13"/>
        <v>1178627.9136471173</v>
      </c>
      <c r="AD14">
        <f t="shared" si="13"/>
        <v>1178627.9136471173</v>
      </c>
      <c r="AE14">
        <f t="shared" si="13"/>
        <v>1178627.9136471173</v>
      </c>
      <c r="AF14">
        <f t="shared" si="13"/>
        <v>1178627.9136471173</v>
      </c>
    </row>
    <row r="15" spans="1:32">
      <c r="A15" s="100" t="s">
        <v>100</v>
      </c>
      <c r="B15">
        <f t="shared" si="3"/>
        <v>3811333.8020961564</v>
      </c>
      <c r="C15">
        <f t="shared" si="4"/>
        <v>3811333.8020961564</v>
      </c>
      <c r="D15" s="170">
        <f t="shared" si="5"/>
        <v>3811333.8020961564</v>
      </c>
      <c r="E15">
        <f t="shared" ref="E15:N15" si="14">SUM(E$5*SUMIFS(D$39:D$48,$B$39:$B$48,$A15),E$6*IF($B$2=TRUE,SUMIFS($B$147:$B$162,$A$147:$A$162,$A15),SUMIFS(F$125:F$140,$A$125:$A$140,$A15)))</f>
        <v>4370010.8819580916</v>
      </c>
      <c r="F15">
        <f t="shared" si="14"/>
        <v>4450943.9643537765</v>
      </c>
      <c r="G15">
        <f t="shared" si="14"/>
        <v>4904893.0059033036</v>
      </c>
      <c r="H15">
        <f t="shared" si="14"/>
        <v>5637622.8953050505</v>
      </c>
      <c r="I15">
        <f t="shared" si="14"/>
        <v>6548293.4578756047</v>
      </c>
      <c r="J15">
        <f t="shared" si="14"/>
        <v>6861837.5759410681</v>
      </c>
      <c r="K15">
        <f t="shared" si="14"/>
        <v>7048835.9098824933</v>
      </c>
      <c r="L15">
        <f t="shared" si="14"/>
        <v>7178658.2384516383</v>
      </c>
      <c r="M15">
        <f t="shared" si="14"/>
        <v>7178658.2384516383</v>
      </c>
      <c r="N15">
        <f t="shared" si="14"/>
        <v>7178658.2384516383</v>
      </c>
      <c r="O15">
        <f t="shared" ref="O15:AF15" si="15">SUM(O$5*SUMIFS(N$39:N$48,$B$39:$B$48,$A15),O$6*IF($B$2=TRUE,SUMIFS($B$147:$B$162,$A$147:$A$162,$A15),SUMIFS(P$125:P$140,$A$125:$A$140,$A15)))</f>
        <v>7178658.2384516383</v>
      </c>
      <c r="P15">
        <f t="shared" si="15"/>
        <v>7178658.2384516383</v>
      </c>
      <c r="Q15">
        <f t="shared" si="15"/>
        <v>7178658.2384516383</v>
      </c>
      <c r="R15">
        <f t="shared" si="15"/>
        <v>7178658.2384516383</v>
      </c>
      <c r="S15">
        <f t="shared" si="15"/>
        <v>7178658.2384516383</v>
      </c>
      <c r="T15">
        <f t="shared" si="15"/>
        <v>7178658.2384516383</v>
      </c>
      <c r="U15">
        <f t="shared" si="15"/>
        <v>7178658.2384516383</v>
      </c>
      <c r="V15">
        <f t="shared" si="15"/>
        <v>7178658.2384516383</v>
      </c>
      <c r="W15">
        <f t="shared" si="15"/>
        <v>7178658.2384516383</v>
      </c>
      <c r="X15">
        <f t="shared" si="15"/>
        <v>7178658.2384516383</v>
      </c>
      <c r="Y15">
        <f t="shared" si="15"/>
        <v>7178658.2384516383</v>
      </c>
      <c r="Z15">
        <f t="shared" si="15"/>
        <v>7178658.2384516383</v>
      </c>
      <c r="AA15">
        <f t="shared" si="15"/>
        <v>7178658.2384516383</v>
      </c>
      <c r="AB15">
        <f t="shared" si="15"/>
        <v>7178658.2384516383</v>
      </c>
      <c r="AC15">
        <f t="shared" si="15"/>
        <v>7178658.2384516383</v>
      </c>
      <c r="AD15">
        <f t="shared" si="15"/>
        <v>7178658.2384516383</v>
      </c>
      <c r="AE15">
        <f t="shared" si="15"/>
        <v>7178658.2384516383</v>
      </c>
      <c r="AF15">
        <f t="shared" si="15"/>
        <v>7178658.2384516383</v>
      </c>
    </row>
    <row r="16" spans="1:32">
      <c r="A16" s="100" t="s">
        <v>102</v>
      </c>
      <c r="B16">
        <f t="shared" si="3"/>
        <v>1740511.5663086579</v>
      </c>
      <c r="C16">
        <f t="shared" si="4"/>
        <v>1740511.5663086579</v>
      </c>
      <c r="D16" s="170">
        <f t="shared" si="5"/>
        <v>1740511.5663086579</v>
      </c>
      <c r="E16">
        <f t="shared" ref="E16:N16" si="16">SUM(E$5*SUMIFS(D$39:D$48,$B$39:$B$48,$A16),E$6*IF($B$2=TRUE,SUMIFS($B$147:$B$162,$A$147:$A$162,$A16),SUMIFS(F$125:F$140,$A$125:$A$140,$A16)))</f>
        <v>2414797.1590254963</v>
      </c>
      <c r="F16">
        <f t="shared" si="16"/>
        <v>3758757.5254500625</v>
      </c>
      <c r="G16">
        <f t="shared" si="16"/>
        <v>4171224.8098802338</v>
      </c>
      <c r="H16">
        <f t="shared" si="16"/>
        <v>4835524.4856168497</v>
      </c>
      <c r="I16">
        <f t="shared" si="16"/>
        <v>5415510.8201054828</v>
      </c>
      <c r="J16">
        <f t="shared" si="16"/>
        <v>7205448.3534764787</v>
      </c>
      <c r="K16">
        <f t="shared" si="16"/>
        <v>7673806.2313277069</v>
      </c>
      <c r="L16">
        <f t="shared" si="16"/>
        <v>8032946.725663932</v>
      </c>
      <c r="M16">
        <f t="shared" si="16"/>
        <v>8032946.725663932</v>
      </c>
      <c r="N16">
        <f t="shared" si="16"/>
        <v>8032946.725663932</v>
      </c>
      <c r="O16">
        <f t="shared" ref="O16:AF16" si="17">SUM(O$5*SUMIFS(N$39:N$48,$B$39:$B$48,$A16),O$6*IF($B$2=TRUE,SUMIFS($B$147:$B$162,$A$147:$A$162,$A16),SUMIFS(P$125:P$140,$A$125:$A$140,$A16)))</f>
        <v>8032946.725663932</v>
      </c>
      <c r="P16">
        <f t="shared" si="17"/>
        <v>8032946.725663932</v>
      </c>
      <c r="Q16">
        <f t="shared" si="17"/>
        <v>8032946.725663932</v>
      </c>
      <c r="R16">
        <f t="shared" si="17"/>
        <v>8032946.725663932</v>
      </c>
      <c r="S16">
        <f t="shared" si="17"/>
        <v>8032946.725663932</v>
      </c>
      <c r="T16">
        <f t="shared" si="17"/>
        <v>8032946.725663932</v>
      </c>
      <c r="U16">
        <f t="shared" si="17"/>
        <v>8032946.725663932</v>
      </c>
      <c r="V16">
        <f t="shared" si="17"/>
        <v>8032946.725663932</v>
      </c>
      <c r="W16">
        <f t="shared" si="17"/>
        <v>8032946.725663932</v>
      </c>
      <c r="X16">
        <f t="shared" si="17"/>
        <v>8032946.725663932</v>
      </c>
      <c r="Y16">
        <f t="shared" si="17"/>
        <v>8032946.725663932</v>
      </c>
      <c r="Z16">
        <f t="shared" si="17"/>
        <v>8032946.725663932</v>
      </c>
      <c r="AA16">
        <f t="shared" si="17"/>
        <v>8032946.725663932</v>
      </c>
      <c r="AB16">
        <f t="shared" si="17"/>
        <v>8032946.725663932</v>
      </c>
      <c r="AC16">
        <f t="shared" si="17"/>
        <v>8032946.725663932</v>
      </c>
      <c r="AD16">
        <f t="shared" si="17"/>
        <v>8032946.725663932</v>
      </c>
      <c r="AE16">
        <f t="shared" si="17"/>
        <v>8032946.725663932</v>
      </c>
      <c r="AF16">
        <f t="shared" si="17"/>
        <v>8032946.725663932</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24472.185252394233</v>
      </c>
      <c r="C18">
        <f t="shared" si="4"/>
        <v>24472.185252394233</v>
      </c>
      <c r="D18" s="170">
        <f t="shared" si="5"/>
        <v>24472.185252394233</v>
      </c>
      <c r="E18">
        <f t="shared" ref="E18:N18" si="20">SUM(E$5*SUMIFS(D$39:D$48,$B$39:$B$48,$A18),E$6*IF($B$2=TRUE,SUMIFS($B$147:$B$162,$A$147:$A$162,$A18),SUMIFS(F$125:F$140,$A$125:$A$140,$A18)))</f>
        <v>21037.997880091152</v>
      </c>
      <c r="F18">
        <f t="shared" si="20"/>
        <v>19241.441117067552</v>
      </c>
      <c r="G18">
        <f t="shared" si="20"/>
        <v>16695.596883842158</v>
      </c>
      <c r="H18">
        <f t="shared" si="20"/>
        <v>16417.910662822091</v>
      </c>
      <c r="I18">
        <f t="shared" si="20"/>
        <v>16758.180735952632</v>
      </c>
      <c r="J18">
        <f t="shared" si="20"/>
        <v>11135.269345770233</v>
      </c>
      <c r="K18">
        <f t="shared" si="20"/>
        <v>10236.394277570738</v>
      </c>
      <c r="L18">
        <f t="shared" si="20"/>
        <v>9718.008699898759</v>
      </c>
      <c r="M18">
        <f t="shared" si="20"/>
        <v>9718.008699898759</v>
      </c>
      <c r="N18">
        <f t="shared" si="20"/>
        <v>9718.008699898759</v>
      </c>
      <c r="O18">
        <f t="shared" ref="O18:AF18" si="21">SUM(O$5*SUMIFS(N$39:N$48,$B$39:$B$48,$A18),O$6*IF($B$2=TRUE,SUMIFS($B$147:$B$162,$A$147:$A$162,$A18),SUMIFS(P$125:P$140,$A$125:$A$140,$A18)))</f>
        <v>9718.008699898759</v>
      </c>
      <c r="P18">
        <f t="shared" si="21"/>
        <v>9718.008699898759</v>
      </c>
      <c r="Q18">
        <f t="shared" si="21"/>
        <v>9718.008699898759</v>
      </c>
      <c r="R18">
        <f t="shared" si="21"/>
        <v>9718.008699898759</v>
      </c>
      <c r="S18">
        <f t="shared" si="21"/>
        <v>9718.008699898759</v>
      </c>
      <c r="T18">
        <f t="shared" si="21"/>
        <v>9718.008699898759</v>
      </c>
      <c r="U18">
        <f t="shared" si="21"/>
        <v>9718.008699898759</v>
      </c>
      <c r="V18">
        <f t="shared" si="21"/>
        <v>9718.008699898759</v>
      </c>
      <c r="W18">
        <f t="shared" si="21"/>
        <v>9718.008699898759</v>
      </c>
      <c r="X18">
        <f t="shared" si="21"/>
        <v>9718.008699898759</v>
      </c>
      <c r="Y18">
        <f t="shared" si="21"/>
        <v>9718.008699898759</v>
      </c>
      <c r="Z18">
        <f t="shared" si="21"/>
        <v>9718.008699898759</v>
      </c>
      <c r="AA18">
        <f t="shared" si="21"/>
        <v>9718.008699898759</v>
      </c>
      <c r="AB18">
        <f t="shared" si="21"/>
        <v>9718.008699898759</v>
      </c>
      <c r="AC18">
        <f t="shared" si="21"/>
        <v>9718.008699898759</v>
      </c>
      <c r="AD18">
        <f t="shared" si="21"/>
        <v>9718.008699898759</v>
      </c>
      <c r="AE18">
        <f t="shared" si="21"/>
        <v>9718.008699898759</v>
      </c>
      <c r="AF18">
        <f t="shared" si="21"/>
        <v>9718.008699898759</v>
      </c>
    </row>
    <row r="19" spans="1:32">
      <c r="A19" s="100" t="s">
        <v>105</v>
      </c>
      <c r="B19">
        <f t="shared" si="3"/>
        <v>3162.1720058564169</v>
      </c>
      <c r="C19">
        <f t="shared" si="4"/>
        <v>3162.1720058564169</v>
      </c>
      <c r="D19" s="170">
        <f t="shared" si="5"/>
        <v>3162.1720058564169</v>
      </c>
      <c r="E19">
        <f t="shared" ref="E19:N19" si="22">SUM(E$5*SUMIFS(D$39:D$48,$B$39:$B$48,$A19),E$6*IF($B$2=TRUE,SUMIFS($B$147:$B$162,$A$147:$A$162,$A19),SUMIFS(F$125:F$140,$A$125:$A$140,$A19)))</f>
        <v>3477.1973970621384</v>
      </c>
      <c r="F19">
        <f t="shared" si="22"/>
        <v>4757.6440460623007</v>
      </c>
      <c r="G19">
        <f t="shared" si="22"/>
        <v>4861.0119692444796</v>
      </c>
      <c r="H19">
        <f t="shared" si="22"/>
        <v>4880.3897361139261</v>
      </c>
      <c r="I19">
        <f t="shared" si="22"/>
        <v>17510.334058699365</v>
      </c>
      <c r="J19">
        <f t="shared" si="22"/>
        <v>23687.279023577692</v>
      </c>
      <c r="K19">
        <f t="shared" si="22"/>
        <v>21501.360318409392</v>
      </c>
      <c r="L19">
        <f t="shared" si="22"/>
        <v>25638.495413052562</v>
      </c>
      <c r="M19">
        <f t="shared" si="22"/>
        <v>25638.495413052562</v>
      </c>
      <c r="N19">
        <f t="shared" si="22"/>
        <v>25638.495413052562</v>
      </c>
      <c r="O19">
        <f t="shared" ref="O19:AF19" si="23">SUM(O$5*SUMIFS(N$39:N$48,$B$39:$B$48,$A19),O$6*IF($B$2=TRUE,SUMIFS($B$147:$B$162,$A$147:$A$162,$A19),SUMIFS(P$125:P$140,$A$125:$A$140,$A19)))</f>
        <v>25638.495413052562</v>
      </c>
      <c r="P19">
        <f t="shared" si="23"/>
        <v>25638.495413052562</v>
      </c>
      <c r="Q19">
        <f t="shared" si="23"/>
        <v>25638.495413052562</v>
      </c>
      <c r="R19">
        <f t="shared" si="23"/>
        <v>25638.495413052562</v>
      </c>
      <c r="S19">
        <f t="shared" si="23"/>
        <v>25638.495413052562</v>
      </c>
      <c r="T19">
        <f t="shared" si="23"/>
        <v>25638.495413052562</v>
      </c>
      <c r="U19">
        <f t="shared" si="23"/>
        <v>25638.495413052562</v>
      </c>
      <c r="V19">
        <f t="shared" si="23"/>
        <v>25638.495413052562</v>
      </c>
      <c r="W19">
        <f t="shared" si="23"/>
        <v>25638.495413052562</v>
      </c>
      <c r="X19">
        <f t="shared" si="23"/>
        <v>25638.495413052562</v>
      </c>
      <c r="Y19">
        <f t="shared" si="23"/>
        <v>25638.495413052562</v>
      </c>
      <c r="Z19">
        <f t="shared" si="23"/>
        <v>25638.495413052562</v>
      </c>
      <c r="AA19">
        <f t="shared" si="23"/>
        <v>25638.495413052562</v>
      </c>
      <c r="AB19">
        <f t="shared" si="23"/>
        <v>25638.495413052562</v>
      </c>
      <c r="AC19">
        <f t="shared" si="23"/>
        <v>25638.495413052562</v>
      </c>
      <c r="AD19">
        <f t="shared" si="23"/>
        <v>25638.495413052562</v>
      </c>
      <c r="AE19">
        <f t="shared" si="23"/>
        <v>25638.495413052562</v>
      </c>
      <c r="AF19">
        <f t="shared" si="23"/>
        <v>25638.495413052562</v>
      </c>
    </row>
    <row r="20" spans="1:32">
      <c r="A20" s="100" t="s">
        <v>106</v>
      </c>
      <c r="B20">
        <f t="shared" si="3"/>
        <v>279313.5006114234</v>
      </c>
      <c r="C20">
        <f t="shared" si="4"/>
        <v>279313.5006114234</v>
      </c>
      <c r="D20" s="170">
        <f t="shared" si="5"/>
        <v>279313.5006114234</v>
      </c>
      <c r="E20">
        <f t="shared" ref="E20:N20" si="24">SUM(E$5*SUMIFS(D$39:D$48,$B$39:$B$48,$A20),E$6*IF($B$2=TRUE,SUMIFS($B$147:$B$162,$A$147:$A$162,$A20),SUMIFS(F$125:F$140,$A$125:$A$140,$A20)))</f>
        <v>316056.30760900053</v>
      </c>
      <c r="F20">
        <f t="shared" si="24"/>
        <v>231198.69430033758</v>
      </c>
      <c r="G20">
        <f t="shared" si="24"/>
        <v>211180.36729671506</v>
      </c>
      <c r="H20">
        <f t="shared" si="24"/>
        <v>197043.2243107633</v>
      </c>
      <c r="I20">
        <f t="shared" si="24"/>
        <v>170878.44326624746</v>
      </c>
      <c r="J20">
        <f t="shared" si="24"/>
        <v>156486.52683019018</v>
      </c>
      <c r="K20">
        <f t="shared" si="24"/>
        <v>151562.77212944455</v>
      </c>
      <c r="L20">
        <f t="shared" si="24"/>
        <v>138902.5589561458</v>
      </c>
      <c r="M20">
        <f t="shared" si="24"/>
        <v>138902.5589561458</v>
      </c>
      <c r="N20">
        <f t="shared" si="24"/>
        <v>138902.5589561458</v>
      </c>
      <c r="O20">
        <f t="shared" ref="O20:AF20" si="25">SUM(O$5*SUMIFS(N$39:N$48,$B$39:$B$48,$A20),O$6*IF($B$2=TRUE,SUMIFS($B$147:$B$162,$A$147:$A$162,$A20),SUMIFS(P$125:P$140,$A$125:$A$140,$A20)))</f>
        <v>138902.5589561458</v>
      </c>
      <c r="P20">
        <f t="shared" si="25"/>
        <v>138902.5589561458</v>
      </c>
      <c r="Q20">
        <f t="shared" si="25"/>
        <v>138902.5589561458</v>
      </c>
      <c r="R20">
        <f t="shared" si="25"/>
        <v>138902.5589561458</v>
      </c>
      <c r="S20">
        <f t="shared" si="25"/>
        <v>138902.5589561458</v>
      </c>
      <c r="T20">
        <f t="shared" si="25"/>
        <v>138902.5589561458</v>
      </c>
      <c r="U20">
        <f t="shared" si="25"/>
        <v>138902.5589561458</v>
      </c>
      <c r="V20">
        <f t="shared" si="25"/>
        <v>138902.5589561458</v>
      </c>
      <c r="W20">
        <f t="shared" si="25"/>
        <v>138902.5589561458</v>
      </c>
      <c r="X20">
        <f t="shared" si="25"/>
        <v>138902.5589561458</v>
      </c>
      <c r="Y20">
        <f t="shared" si="25"/>
        <v>138902.5589561458</v>
      </c>
      <c r="Z20">
        <f t="shared" si="25"/>
        <v>138902.5589561458</v>
      </c>
      <c r="AA20">
        <f t="shared" si="25"/>
        <v>138902.5589561458</v>
      </c>
      <c r="AB20">
        <f t="shared" si="25"/>
        <v>138902.5589561458</v>
      </c>
      <c r="AC20">
        <f t="shared" si="25"/>
        <v>138902.5589561458</v>
      </c>
      <c r="AD20">
        <f t="shared" si="25"/>
        <v>138902.5589561458</v>
      </c>
      <c r="AE20">
        <f t="shared" si="25"/>
        <v>138902.5589561458</v>
      </c>
      <c r="AF20">
        <f t="shared" si="25"/>
        <v>138902.5589561458</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9.8298235731918387E-4</v>
      </c>
      <c r="D39">
        <f>SUMPRODUCT(P$57:P$106,$B$57:$B$106)</f>
        <v>8.4504021754349746E-4</v>
      </c>
      <c r="E39">
        <f>SUMPRODUCT(AB$57:AB$106,$B$57:$B$106)</f>
        <v>7.7287732797065535E-4</v>
      </c>
      <c r="F39">
        <f>SUMPRODUCT(AN$57:AN$106,$B$57:$B$106)</f>
        <v>6.706175608132244E-4</v>
      </c>
      <c r="G39">
        <f>SUMPRODUCT(AZ$57:AZ$106,$B$57:$B$106)</f>
        <v>6.5946364655022839E-4</v>
      </c>
      <c r="H39">
        <f>SUMPRODUCT(BL$57:BL$106,$B$57:$B$106)</f>
        <v>6.7313138709572417E-4</v>
      </c>
      <c r="I39">
        <f>SUMPRODUCT(BX$57:BX$106,$B$57:$B$106)</f>
        <v>4.4727404594235788E-4</v>
      </c>
      <c r="J39">
        <f>SUMPRODUCT(CJ$57:CJ$106,$B$57:$B$106)</f>
        <v>4.1116863384444406E-4</v>
      </c>
      <c r="K39">
        <f>SUMPRODUCT(CV$57:CV$106,$B$57:$B$106)</f>
        <v>3.9034646893007806E-4</v>
      </c>
      <c r="L39" s="156">
        <f>K39</f>
        <v>3.9034646893007806E-4</v>
      </c>
      <c r="M39" s="156">
        <f t="shared" ref="M39:AE50" si="53">L39</f>
        <v>3.9034646893007806E-4</v>
      </c>
      <c r="N39" s="156">
        <f t="shared" si="53"/>
        <v>3.9034646893007806E-4</v>
      </c>
      <c r="O39" s="156">
        <f t="shared" si="53"/>
        <v>3.9034646893007806E-4</v>
      </c>
      <c r="P39" s="156">
        <f t="shared" si="53"/>
        <v>3.9034646893007806E-4</v>
      </c>
      <c r="Q39" s="156">
        <f t="shared" si="53"/>
        <v>3.9034646893007806E-4</v>
      </c>
      <c r="R39" s="156">
        <f t="shared" si="53"/>
        <v>3.9034646893007806E-4</v>
      </c>
      <c r="S39" s="156">
        <f t="shared" si="53"/>
        <v>3.9034646893007806E-4</v>
      </c>
      <c r="T39" s="156">
        <f t="shared" si="53"/>
        <v>3.9034646893007806E-4</v>
      </c>
      <c r="U39" s="156">
        <f t="shared" si="53"/>
        <v>3.9034646893007806E-4</v>
      </c>
      <c r="V39" s="156">
        <f t="shared" si="53"/>
        <v>3.9034646893007806E-4</v>
      </c>
      <c r="W39" s="156">
        <f t="shared" si="53"/>
        <v>3.9034646893007806E-4</v>
      </c>
      <c r="X39" s="156">
        <f t="shared" si="53"/>
        <v>3.9034646893007806E-4</v>
      </c>
      <c r="Y39" s="156">
        <f t="shared" si="53"/>
        <v>3.9034646893007806E-4</v>
      </c>
      <c r="Z39" s="156">
        <f t="shared" si="53"/>
        <v>3.9034646893007806E-4</v>
      </c>
      <c r="AA39" s="156">
        <f t="shared" si="53"/>
        <v>3.9034646893007806E-4</v>
      </c>
      <c r="AB39" s="156">
        <f t="shared" si="53"/>
        <v>3.9034646893007806E-4</v>
      </c>
      <c r="AC39" s="156">
        <f t="shared" si="53"/>
        <v>3.9034646893007806E-4</v>
      </c>
      <c r="AD39" s="156">
        <f t="shared" si="53"/>
        <v>3.9034646893007806E-4</v>
      </c>
      <c r="AE39" s="156">
        <f t="shared" si="53"/>
        <v>3.9034646893007806E-4</v>
      </c>
    </row>
    <row r="40" spans="1:32">
      <c r="B40" s="2" t="s">
        <v>98</v>
      </c>
      <c r="C40">
        <f>SUMPRODUCT(E57:E106,$B$57:$B$106)</f>
        <v>0.22023386743027293</v>
      </c>
      <c r="D40">
        <f>SUMPRODUCT(Q$57:Q$106,$B$57:$B$106)</f>
        <v>0.19223043335565831</v>
      </c>
      <c r="E40">
        <f>SUMPRODUCT(AC$57:AC$106,$B$57:$B$106)</f>
        <v>0.16524600232605569</v>
      </c>
      <c r="F40">
        <f>SUMPRODUCT(AO$57:AO$106,$B$57:$B$106)</f>
        <v>0.14927716922237824</v>
      </c>
      <c r="G40">
        <f>SUMPRODUCT(BA$57:BA$106,$B$57:$B$106)</f>
        <v>0.12502322739758634</v>
      </c>
      <c r="H40">
        <f>SUMPRODUCT(BM$57:BM$106,$B$57:$B$106)</f>
        <v>0.11358841609413173</v>
      </c>
      <c r="I40">
        <f>SUMPRODUCT(BY$57:BY$106,$B$57:$B$106)</f>
        <v>8.6483091651405594E-2</v>
      </c>
      <c r="J40">
        <f>SUMPRODUCT(CK$57:CK$106,$B$57:$B$106)</f>
        <v>8.5341799060786205E-2</v>
      </c>
      <c r="K40">
        <f>SUMPRODUCT(CW$57:CW$106,$B$57:$B$106)</f>
        <v>7.6419113009133788E-2</v>
      </c>
      <c r="L40" s="156">
        <f t="shared" ref="L40:AA50" si="54">K40</f>
        <v>7.6419113009133788E-2</v>
      </c>
      <c r="M40" s="156">
        <f t="shared" si="54"/>
        <v>7.6419113009133788E-2</v>
      </c>
      <c r="N40" s="156">
        <f t="shared" si="54"/>
        <v>7.6419113009133788E-2</v>
      </c>
      <c r="O40" s="156">
        <f t="shared" si="54"/>
        <v>7.6419113009133788E-2</v>
      </c>
      <c r="P40" s="156">
        <f t="shared" si="54"/>
        <v>7.6419113009133788E-2</v>
      </c>
      <c r="Q40" s="156">
        <f t="shared" si="54"/>
        <v>7.6419113009133788E-2</v>
      </c>
      <c r="R40" s="156">
        <f t="shared" si="54"/>
        <v>7.6419113009133788E-2</v>
      </c>
      <c r="S40" s="156">
        <f t="shared" si="54"/>
        <v>7.6419113009133788E-2</v>
      </c>
      <c r="T40" s="156">
        <f t="shared" si="54"/>
        <v>7.6419113009133788E-2</v>
      </c>
      <c r="U40" s="156">
        <f t="shared" si="54"/>
        <v>7.6419113009133788E-2</v>
      </c>
      <c r="V40" s="156">
        <f t="shared" si="54"/>
        <v>7.6419113009133788E-2</v>
      </c>
      <c r="W40" s="156">
        <f t="shared" si="54"/>
        <v>7.6419113009133788E-2</v>
      </c>
      <c r="X40" s="156">
        <f t="shared" si="54"/>
        <v>7.6419113009133788E-2</v>
      </c>
      <c r="Y40" s="156">
        <f t="shared" si="54"/>
        <v>7.6419113009133788E-2</v>
      </c>
      <c r="Z40" s="156">
        <f t="shared" si="54"/>
        <v>7.6419113009133788E-2</v>
      </c>
      <c r="AA40" s="156">
        <f t="shared" si="54"/>
        <v>7.6419113009133788E-2</v>
      </c>
      <c r="AB40" s="156">
        <f t="shared" si="53"/>
        <v>7.6419113009133788E-2</v>
      </c>
      <c r="AC40" s="156">
        <f t="shared" si="53"/>
        <v>7.6419113009133788E-2</v>
      </c>
      <c r="AD40" s="156">
        <f t="shared" si="53"/>
        <v>7.6419113009133788E-2</v>
      </c>
      <c r="AE40" s="156">
        <f t="shared" si="53"/>
        <v>7.6419113009133788E-2</v>
      </c>
    </row>
    <row r="41" spans="1:32">
      <c r="B41" s="2" t="s">
        <v>105</v>
      </c>
      <c r="C41">
        <f>SUMPRODUCT(F57:F106,$B$57:$B$106)</f>
        <v>1.2701600860353765E-4</v>
      </c>
      <c r="D41">
        <f>SUMPRODUCT(R$57:R$106,$B$57:$B$106)</f>
        <v>1.3966973766242919E-4</v>
      </c>
      <c r="E41">
        <f>SUMPRODUCT(AD$57:AD$106,$B$57:$B$106)</f>
        <v>1.911018616217102E-4</v>
      </c>
      <c r="F41">
        <f>SUMPRODUCT(AP$57:AP$106,$B$57:$B$106)</f>
        <v>1.9525387517313041E-4</v>
      </c>
      <c r="G41">
        <f>SUMPRODUCT(BB$57:BB$106,$B$57:$B$106)</f>
        <v>1.960322283426761E-4</v>
      </c>
      <c r="H41">
        <f>SUMPRODUCT(BN$57:BN$106,$B$57:$B$106)</f>
        <v>7.0334337832714494E-4</v>
      </c>
      <c r="I41">
        <f>SUMPRODUCT(BZ$57:BZ$106,$B$57:$B$106)</f>
        <v>9.5145476927916155E-4</v>
      </c>
      <c r="J41">
        <f>SUMPRODUCT(CL$57:CL$106,$B$57:$B$106)</f>
        <v>8.6365224982478577E-4</v>
      </c>
      <c r="K41">
        <f>SUMPRODUCT(CX$57:CX$106,$B$57:$B$106)</f>
        <v>1.0298299232094051E-3</v>
      </c>
      <c r="L41" s="156">
        <f t="shared" si="54"/>
        <v>1.0298299232094051E-3</v>
      </c>
      <c r="M41" s="156">
        <f t="shared" si="53"/>
        <v>1.0298299232094051E-3</v>
      </c>
      <c r="N41" s="156">
        <f t="shared" si="53"/>
        <v>1.0298299232094051E-3</v>
      </c>
      <c r="O41" s="156">
        <f t="shared" si="53"/>
        <v>1.0298299232094051E-3</v>
      </c>
      <c r="P41" s="156">
        <f t="shared" si="53"/>
        <v>1.0298299232094051E-3</v>
      </c>
      <c r="Q41" s="156">
        <f t="shared" si="53"/>
        <v>1.0298299232094051E-3</v>
      </c>
      <c r="R41" s="156">
        <f t="shared" si="53"/>
        <v>1.0298299232094051E-3</v>
      </c>
      <c r="S41" s="156">
        <f t="shared" si="53"/>
        <v>1.0298299232094051E-3</v>
      </c>
      <c r="T41" s="156">
        <f t="shared" si="53"/>
        <v>1.0298299232094051E-3</v>
      </c>
      <c r="U41" s="156">
        <f t="shared" si="53"/>
        <v>1.0298299232094051E-3</v>
      </c>
      <c r="V41" s="156">
        <f t="shared" si="53"/>
        <v>1.0298299232094051E-3</v>
      </c>
      <c r="W41" s="156">
        <f t="shared" si="53"/>
        <v>1.0298299232094051E-3</v>
      </c>
      <c r="X41" s="156">
        <f t="shared" si="53"/>
        <v>1.0298299232094051E-3</v>
      </c>
      <c r="Y41" s="156">
        <f t="shared" si="53"/>
        <v>1.0298299232094051E-3</v>
      </c>
      <c r="Z41" s="156">
        <f t="shared" si="53"/>
        <v>1.0298299232094051E-3</v>
      </c>
      <c r="AA41" s="156">
        <f t="shared" si="53"/>
        <v>1.0298299232094051E-3</v>
      </c>
      <c r="AB41" s="156">
        <f t="shared" si="53"/>
        <v>1.0298299232094051E-3</v>
      </c>
      <c r="AC41" s="156">
        <f t="shared" si="53"/>
        <v>1.0298299232094051E-3</v>
      </c>
      <c r="AD41" s="156">
        <f t="shared" si="53"/>
        <v>1.0298299232094051E-3</v>
      </c>
      <c r="AE41" s="156">
        <f t="shared" si="53"/>
        <v>1.0298299232094051E-3</v>
      </c>
    </row>
    <row r="42" spans="1:32">
      <c r="B42" s="2" t="s">
        <v>101</v>
      </c>
      <c r="C42">
        <f>SUMPRODUCT(G57:G106,$B$57:$B$106)</f>
        <v>3.856948958022198E-2</v>
      </c>
      <c r="D42">
        <f>SUMPRODUCT(S$57:S$106,$B$57:$B$106)</f>
        <v>4.253706895393701E-2</v>
      </c>
      <c r="E42">
        <f>SUMPRODUCT(AE$57:AE$106,$B$57:$B$106)</f>
        <v>4.1148028163257404E-2</v>
      </c>
      <c r="F42">
        <f>SUMPRODUCT(AQ$57:AQ$106,$B$57:$B$106)</f>
        <v>4.9072948616937992E-2</v>
      </c>
      <c r="G42">
        <f>SUMPRODUCT(BC$57:BC$106,$B$57:$B$106)</f>
        <v>4.8468951065559256E-2</v>
      </c>
      <c r="H42">
        <f>SUMPRODUCT(BO$57:BO$106,$B$57:$B$106)</f>
        <v>4.9217067210119293E-2</v>
      </c>
      <c r="I42">
        <f>SUMPRODUCT(CA$57:CA$106,$B$57:$B$106)</f>
        <v>4.8897007272301118E-2</v>
      </c>
      <c r="J42">
        <f>SUMPRODUCT(CM$57:CM$106,$B$57:$B$106)</f>
        <v>4.7091850894485004E-2</v>
      </c>
      <c r="K42">
        <f>SUMPRODUCT(CY$57:CY$106,$B$57:$B$106)</f>
        <v>4.7342337147667932E-2</v>
      </c>
      <c r="L42" s="156">
        <f t="shared" si="54"/>
        <v>4.7342337147667932E-2</v>
      </c>
      <c r="M42" s="156">
        <f t="shared" si="53"/>
        <v>4.7342337147667932E-2</v>
      </c>
      <c r="N42" s="156">
        <f t="shared" si="53"/>
        <v>4.7342337147667932E-2</v>
      </c>
      <c r="O42" s="156">
        <f t="shared" si="53"/>
        <v>4.7342337147667932E-2</v>
      </c>
      <c r="P42" s="156">
        <f t="shared" si="53"/>
        <v>4.7342337147667932E-2</v>
      </c>
      <c r="Q42" s="156">
        <f t="shared" si="53"/>
        <v>4.7342337147667932E-2</v>
      </c>
      <c r="R42" s="156">
        <f t="shared" si="53"/>
        <v>4.7342337147667932E-2</v>
      </c>
      <c r="S42" s="156">
        <f t="shared" si="53"/>
        <v>4.7342337147667932E-2</v>
      </c>
      <c r="T42" s="156">
        <f t="shared" si="53"/>
        <v>4.7342337147667932E-2</v>
      </c>
      <c r="U42" s="156">
        <f t="shared" si="53"/>
        <v>4.7342337147667932E-2</v>
      </c>
      <c r="V42" s="156">
        <f t="shared" si="53"/>
        <v>4.7342337147667932E-2</v>
      </c>
      <c r="W42" s="156">
        <f t="shared" si="53"/>
        <v>4.7342337147667932E-2</v>
      </c>
      <c r="X42" s="156">
        <f t="shared" si="53"/>
        <v>4.7342337147667932E-2</v>
      </c>
      <c r="Y42" s="156">
        <f t="shared" si="53"/>
        <v>4.7342337147667932E-2</v>
      </c>
      <c r="Z42" s="156">
        <f t="shared" si="53"/>
        <v>4.7342337147667932E-2</v>
      </c>
      <c r="AA42" s="156">
        <f t="shared" si="53"/>
        <v>4.7342337147667932E-2</v>
      </c>
      <c r="AB42" s="156">
        <f t="shared" si="53"/>
        <v>4.7342337147667932E-2</v>
      </c>
      <c r="AC42" s="156">
        <f t="shared" si="53"/>
        <v>4.7342337147667932E-2</v>
      </c>
      <c r="AD42" s="156">
        <f t="shared" si="53"/>
        <v>4.7342337147667932E-2</v>
      </c>
      <c r="AE42" s="156">
        <f t="shared" si="53"/>
        <v>4.7342337147667932E-2</v>
      </c>
    </row>
    <row r="43" spans="1:32">
      <c r="B43" s="2" t="s">
        <v>347</v>
      </c>
      <c r="C43">
        <f>SUMPRODUCT(H57:H106,$B$57:$B$106)</f>
        <v>0.31248471135829525</v>
      </c>
      <c r="D43">
        <f>SUMPRODUCT(T$57:T$106,$B$57:$B$106)</f>
        <v>0.2664646881846619</v>
      </c>
      <c r="E43">
        <f>SUMPRODUCT(AF$57:AF$106,$B$57:$B$106)</f>
        <v>0.24738822438060792</v>
      </c>
      <c r="F43">
        <f>SUMPRODUCT(AR$57:AR$106,$B$57:$B$106)</f>
        <v>0.22020664717649541</v>
      </c>
      <c r="G43">
        <f>SUMPRODUCT(BD$57:BD$106,$B$57:$B$106)</f>
        <v>0.19328734206835438</v>
      </c>
      <c r="H43">
        <f>SUMPRODUCT(BP$57:BP$106,$B$57:$B$106)</f>
        <v>0.14392724991845543</v>
      </c>
      <c r="I43">
        <f>SUMPRODUCT(CB$57:CB$106,$B$57:$B$106)</f>
        <v>9.9955354680380915E-2</v>
      </c>
      <c r="J43">
        <f>SUMPRODUCT(CN$57:CN$106,$B$57:$B$106)</f>
        <v>8.4074748987121639E-2</v>
      </c>
      <c r="K43">
        <f>SUMPRODUCT(CZ$57:CZ$106,$B$57:$B$106)</f>
        <v>7.4088535454718177E-2</v>
      </c>
      <c r="L43" s="156">
        <f t="shared" si="54"/>
        <v>7.4088535454718177E-2</v>
      </c>
      <c r="M43" s="156">
        <f t="shared" si="53"/>
        <v>7.4088535454718177E-2</v>
      </c>
      <c r="N43" s="156">
        <f t="shared" si="53"/>
        <v>7.4088535454718177E-2</v>
      </c>
      <c r="O43" s="156">
        <f t="shared" si="53"/>
        <v>7.4088535454718177E-2</v>
      </c>
      <c r="P43" s="156">
        <f t="shared" si="53"/>
        <v>7.4088535454718177E-2</v>
      </c>
      <c r="Q43" s="156">
        <f t="shared" si="53"/>
        <v>7.4088535454718177E-2</v>
      </c>
      <c r="R43" s="156">
        <f t="shared" si="53"/>
        <v>7.4088535454718177E-2</v>
      </c>
      <c r="S43" s="156">
        <f t="shared" si="53"/>
        <v>7.4088535454718177E-2</v>
      </c>
      <c r="T43" s="156">
        <f t="shared" si="53"/>
        <v>7.4088535454718177E-2</v>
      </c>
      <c r="U43" s="156">
        <f t="shared" si="53"/>
        <v>7.4088535454718177E-2</v>
      </c>
      <c r="V43" s="156">
        <f t="shared" si="53"/>
        <v>7.4088535454718177E-2</v>
      </c>
      <c r="W43" s="156">
        <f t="shared" si="53"/>
        <v>7.4088535454718177E-2</v>
      </c>
      <c r="X43" s="156">
        <f t="shared" si="53"/>
        <v>7.4088535454718177E-2</v>
      </c>
      <c r="Y43" s="156">
        <f t="shared" si="53"/>
        <v>7.4088535454718177E-2</v>
      </c>
      <c r="Z43" s="156">
        <f t="shared" si="53"/>
        <v>7.4088535454718177E-2</v>
      </c>
      <c r="AA43" s="156">
        <f t="shared" si="53"/>
        <v>7.4088535454718177E-2</v>
      </c>
      <c r="AB43" s="156">
        <f t="shared" si="53"/>
        <v>7.4088535454718177E-2</v>
      </c>
      <c r="AC43" s="156">
        <f t="shared" si="53"/>
        <v>7.4088535454718177E-2</v>
      </c>
      <c r="AD43" s="156">
        <f t="shared" si="53"/>
        <v>7.4088535454718177E-2</v>
      </c>
      <c r="AE43" s="156">
        <f t="shared" si="53"/>
        <v>7.4088535454718177E-2</v>
      </c>
    </row>
    <row r="44" spans="1:32">
      <c r="B44" s="2" t="s">
        <v>99</v>
      </c>
      <c r="C44">
        <f>SUMPRODUCT(I57:I106,$B$57:$B$106)</f>
        <v>0.19337984676782294</v>
      </c>
      <c r="D44">
        <f>SUMPRODUCT(U$57:U$106,$B$57:$B$106)</f>
        <v>0.21256033319785056</v>
      </c>
      <c r="E44">
        <f>SUMPRODUCT(AG$57:AG$106,$B$57:$B$106)</f>
        <v>0.2062053370693912</v>
      </c>
      <c r="F44">
        <f>SUMPRODUCT(AS$57:AS$106,$B$57:$B$106)</f>
        <v>0.2075313863714297</v>
      </c>
      <c r="G44">
        <f>SUMPRODUCT(BE$57:BE$106,$B$57:$B$106)</f>
        <v>0.20377190921131583</v>
      </c>
      <c r="H44">
        <f>SUMPRODUCT(BQ$57:BQ$106,$B$57:$B$106)</f>
        <v>0.20447297853789476</v>
      </c>
      <c r="I44">
        <f>SUMPRODUCT(CC$57:CC$106,$B$57:$B$106)</f>
        <v>0.19193484591578086</v>
      </c>
      <c r="J44">
        <f>SUMPRODUCT(CO$57:CO$106,$B$57:$B$106)</f>
        <v>0.18475967292468881</v>
      </c>
      <c r="K44">
        <f>SUMPRODUCT(DA$57:DA$106,$B$57:$B$106)</f>
        <v>0.18414092632166101</v>
      </c>
      <c r="L44" s="156">
        <f t="shared" si="54"/>
        <v>0.18414092632166101</v>
      </c>
      <c r="M44" s="156">
        <f t="shared" si="53"/>
        <v>0.18414092632166101</v>
      </c>
      <c r="N44" s="156">
        <f t="shared" si="53"/>
        <v>0.18414092632166101</v>
      </c>
      <c r="O44" s="156">
        <f t="shared" si="53"/>
        <v>0.18414092632166101</v>
      </c>
      <c r="P44" s="156">
        <f t="shared" si="53"/>
        <v>0.18414092632166101</v>
      </c>
      <c r="Q44" s="156">
        <f t="shared" si="53"/>
        <v>0.18414092632166101</v>
      </c>
      <c r="R44" s="156">
        <f t="shared" si="53"/>
        <v>0.18414092632166101</v>
      </c>
      <c r="S44" s="156">
        <f t="shared" si="53"/>
        <v>0.18414092632166101</v>
      </c>
      <c r="T44" s="156">
        <f t="shared" si="53"/>
        <v>0.18414092632166101</v>
      </c>
      <c r="U44" s="156">
        <f t="shared" si="53"/>
        <v>0.18414092632166101</v>
      </c>
      <c r="V44" s="156">
        <f t="shared" si="53"/>
        <v>0.18414092632166101</v>
      </c>
      <c r="W44" s="156">
        <f t="shared" si="53"/>
        <v>0.18414092632166101</v>
      </c>
      <c r="X44" s="156">
        <f t="shared" si="53"/>
        <v>0.18414092632166101</v>
      </c>
      <c r="Y44" s="156">
        <f t="shared" si="53"/>
        <v>0.18414092632166101</v>
      </c>
      <c r="Z44" s="156">
        <f t="shared" si="53"/>
        <v>0.18414092632166101</v>
      </c>
      <c r="AA44" s="156">
        <f t="shared" si="53"/>
        <v>0.18414092632166101</v>
      </c>
      <c r="AB44" s="156">
        <f t="shared" si="53"/>
        <v>0.18414092632166101</v>
      </c>
      <c r="AC44" s="156">
        <f t="shared" si="53"/>
        <v>0.18414092632166101</v>
      </c>
      <c r="AD44" s="156">
        <f t="shared" si="53"/>
        <v>0.18414092632166101</v>
      </c>
      <c r="AE44" s="156">
        <f t="shared" si="53"/>
        <v>0.18414092632166101</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1.1219277740439168E-2</v>
      </c>
      <c r="D46">
        <f>SUMPRODUCT(W$57:W$106,$B$57:$B$106)</f>
        <v>1.2695138218958086E-2</v>
      </c>
      <c r="E46">
        <f>SUMPRODUCT(AI$57:AI$106,$B$57:$B$106)</f>
        <v>9.2866344050835763E-3</v>
      </c>
      <c r="F46">
        <f>SUMPRODUCT(AU$57:AU$106,$B$57:$B$106)</f>
        <v>8.4825516448126283E-3</v>
      </c>
      <c r="G46">
        <f>SUMPRODUCT(BG$57:BG$106,$B$57:$B$106)</f>
        <v>7.9147003477271077E-3</v>
      </c>
      <c r="H46">
        <f>SUMPRODUCT(BS$57:BS$106,$B$57:$B$106)</f>
        <v>6.8637309355303686E-3</v>
      </c>
      <c r="I46">
        <f>SUMPRODUCT(CE$57:CE$106,$B$57:$B$106)</f>
        <v>6.2856460690278058E-3</v>
      </c>
      <c r="J46">
        <f>SUMPRODUCT(CQ$57:CQ$106,$B$57:$B$106)</f>
        <v>6.087871985811154E-3</v>
      </c>
      <c r="K46">
        <f>SUMPRODUCT(DC$57:DC$106,$B$57:$B$106)</f>
        <v>5.5793450168909976E-3</v>
      </c>
      <c r="L46" s="156">
        <f t="shared" si="54"/>
        <v>5.5793450168909976E-3</v>
      </c>
      <c r="M46" s="156">
        <f t="shared" si="53"/>
        <v>5.5793450168909976E-3</v>
      </c>
      <c r="N46" s="156">
        <f t="shared" si="53"/>
        <v>5.5793450168909976E-3</v>
      </c>
      <c r="O46" s="156">
        <f t="shared" si="53"/>
        <v>5.5793450168909976E-3</v>
      </c>
      <c r="P46" s="156">
        <f t="shared" si="53"/>
        <v>5.5793450168909976E-3</v>
      </c>
      <c r="Q46" s="156">
        <f t="shared" si="53"/>
        <v>5.5793450168909976E-3</v>
      </c>
      <c r="R46" s="156">
        <f t="shared" si="53"/>
        <v>5.5793450168909976E-3</v>
      </c>
      <c r="S46" s="156">
        <f t="shared" si="53"/>
        <v>5.5793450168909976E-3</v>
      </c>
      <c r="T46" s="156">
        <f t="shared" si="53"/>
        <v>5.5793450168909976E-3</v>
      </c>
      <c r="U46" s="156">
        <f t="shared" si="53"/>
        <v>5.5793450168909976E-3</v>
      </c>
      <c r="V46" s="156">
        <f t="shared" si="53"/>
        <v>5.5793450168909976E-3</v>
      </c>
      <c r="W46" s="156">
        <f t="shared" si="53"/>
        <v>5.5793450168909976E-3</v>
      </c>
      <c r="X46" s="156">
        <f t="shared" si="53"/>
        <v>5.5793450168909976E-3</v>
      </c>
      <c r="Y46" s="156">
        <f t="shared" si="53"/>
        <v>5.5793450168909976E-3</v>
      </c>
      <c r="Z46" s="156">
        <f t="shared" si="53"/>
        <v>5.5793450168909976E-3</v>
      </c>
      <c r="AA46" s="156">
        <f t="shared" si="53"/>
        <v>5.5793450168909976E-3</v>
      </c>
      <c r="AB46" s="156">
        <f t="shared" si="53"/>
        <v>5.5793450168909976E-3</v>
      </c>
      <c r="AC46" s="156">
        <f t="shared" si="53"/>
        <v>5.5793450168909976E-3</v>
      </c>
      <c r="AD46" s="156">
        <f t="shared" si="53"/>
        <v>5.5793450168909976E-3</v>
      </c>
      <c r="AE46" s="156">
        <f t="shared" si="53"/>
        <v>5.5793450168909976E-3</v>
      </c>
    </row>
    <row r="47" spans="1:32">
      <c r="B47" s="2" t="s">
        <v>100</v>
      </c>
      <c r="C47">
        <f>SUMPRODUCT(L57:L106,$B$57:$B$106)</f>
        <v>0.15309110513325458</v>
      </c>
      <c r="D47">
        <f>SUMPRODUCT(X$57:X$106,$B$57:$B$106)</f>
        <v>0.17553167213938883</v>
      </c>
      <c r="E47">
        <f>SUMPRODUCT(AJ$57:AJ$106,$B$57:$B$106)</f>
        <v>0.17878253802234606</v>
      </c>
      <c r="F47">
        <f>SUMPRODUCT(AV$57:AV$106,$B$57:$B$106)</f>
        <v>0.19701645928287109</v>
      </c>
      <c r="G47">
        <f>SUMPRODUCT(BH$57:BH$106,$B$57:$B$106)</f>
        <v>0.22644826304432258</v>
      </c>
      <c r="H47">
        <f>SUMPRODUCT(BT$57:BT$106,$B$57:$B$106)</f>
        <v>0.26302746866508797</v>
      </c>
      <c r="I47">
        <f>SUMPRODUCT(CF$57:CF$106,$B$57:$B$106)</f>
        <v>0.27562169893593802</v>
      </c>
      <c r="J47">
        <f>SUMPRODUCT(CR$57:CR$106,$B$57:$B$106)</f>
        <v>0.2831329228506278</v>
      </c>
      <c r="K47">
        <f>SUMPRODUCT(DD$57:DD$106,$B$57:$B$106)</f>
        <v>0.28834753925097883</v>
      </c>
      <c r="L47" s="156">
        <f t="shared" si="54"/>
        <v>0.28834753925097883</v>
      </c>
      <c r="M47" s="156">
        <f t="shared" si="53"/>
        <v>0.28834753925097883</v>
      </c>
      <c r="N47" s="156">
        <f t="shared" si="53"/>
        <v>0.28834753925097883</v>
      </c>
      <c r="O47" s="156">
        <f t="shared" si="53"/>
        <v>0.28834753925097883</v>
      </c>
      <c r="P47" s="156">
        <f t="shared" si="53"/>
        <v>0.28834753925097883</v>
      </c>
      <c r="Q47" s="156">
        <f t="shared" si="53"/>
        <v>0.28834753925097883</v>
      </c>
      <c r="R47" s="156">
        <f t="shared" si="53"/>
        <v>0.28834753925097883</v>
      </c>
      <c r="S47" s="156">
        <f t="shared" si="53"/>
        <v>0.28834753925097883</v>
      </c>
      <c r="T47" s="156">
        <f t="shared" si="53"/>
        <v>0.28834753925097883</v>
      </c>
      <c r="U47" s="156">
        <f t="shared" si="53"/>
        <v>0.28834753925097883</v>
      </c>
      <c r="V47" s="156">
        <f t="shared" si="53"/>
        <v>0.28834753925097883</v>
      </c>
      <c r="W47" s="156">
        <f t="shared" si="53"/>
        <v>0.28834753925097883</v>
      </c>
      <c r="X47" s="156">
        <f t="shared" si="53"/>
        <v>0.28834753925097883</v>
      </c>
      <c r="Y47" s="156">
        <f t="shared" si="53"/>
        <v>0.28834753925097883</v>
      </c>
      <c r="Z47" s="156">
        <f t="shared" si="53"/>
        <v>0.28834753925097883</v>
      </c>
      <c r="AA47" s="156">
        <f t="shared" si="53"/>
        <v>0.28834753925097883</v>
      </c>
      <c r="AB47" s="156">
        <f t="shared" si="53"/>
        <v>0.28834753925097883</v>
      </c>
      <c r="AC47" s="156">
        <f t="shared" si="53"/>
        <v>0.28834753925097883</v>
      </c>
      <c r="AD47" s="156">
        <f t="shared" si="53"/>
        <v>0.28834753925097883</v>
      </c>
      <c r="AE47" s="156">
        <f t="shared" si="53"/>
        <v>0.28834753925097883</v>
      </c>
    </row>
    <row r="48" spans="1:32">
      <c r="B48" s="2" t="s">
        <v>102</v>
      </c>
      <c r="C48">
        <f>SUMPRODUCT(N57:N106,$B$57:$B$106)</f>
        <v>6.991170362377036E-2</v>
      </c>
      <c r="D48">
        <f>SUMPRODUCT(Z$57:Z$106,$B$57:$B$106)</f>
        <v>9.6995955994339314E-2</v>
      </c>
      <c r="E48">
        <f>SUMPRODUCT(AL$57:AL$106,$B$57:$B$106)</f>
        <v>0.15097925644366578</v>
      </c>
      <c r="F48">
        <f>SUMPRODUCT(AX$57:AX$106,$B$57:$B$106)</f>
        <v>0.16754696624908846</v>
      </c>
      <c r="G48">
        <f>SUMPRODUCT(BJ$57:BJ$106,$B$57:$B$106)</f>
        <v>0.19423011099024157</v>
      </c>
      <c r="H48">
        <f>SUMPRODUCT(BV$57:BV$106,$B$57:$B$106)</f>
        <v>0.2175266138733575</v>
      </c>
      <c r="I48">
        <f>SUMPRODUCT(CH$57:CH$106,$B$57:$B$106)</f>
        <v>0.2894236266599442</v>
      </c>
      <c r="J48">
        <f>SUMPRODUCT(CT$57:CT$106,$B$57:$B$106)</f>
        <v>0.30823631241281008</v>
      </c>
      <c r="K48">
        <f>SUMPRODUCT(DF$57:DF$106,$B$57:$B$106)</f>
        <v>0.32266202740680966</v>
      </c>
      <c r="L48" s="156">
        <f t="shared" si="54"/>
        <v>0.32266202740680966</v>
      </c>
      <c r="M48" s="156">
        <f t="shared" si="53"/>
        <v>0.32266202740680966</v>
      </c>
      <c r="N48" s="156">
        <f t="shared" si="53"/>
        <v>0.32266202740680966</v>
      </c>
      <c r="O48" s="156">
        <f t="shared" si="53"/>
        <v>0.32266202740680966</v>
      </c>
      <c r="P48" s="156">
        <f t="shared" si="53"/>
        <v>0.32266202740680966</v>
      </c>
      <c r="Q48" s="156">
        <f t="shared" si="53"/>
        <v>0.32266202740680966</v>
      </c>
      <c r="R48" s="156">
        <f t="shared" si="53"/>
        <v>0.32266202740680966</v>
      </c>
      <c r="S48" s="156">
        <f t="shared" si="53"/>
        <v>0.32266202740680966</v>
      </c>
      <c r="T48" s="156">
        <f t="shared" si="53"/>
        <v>0.32266202740680966</v>
      </c>
      <c r="U48" s="156">
        <f t="shared" si="53"/>
        <v>0.32266202740680966</v>
      </c>
      <c r="V48" s="156">
        <f t="shared" si="53"/>
        <v>0.32266202740680966</v>
      </c>
      <c r="W48" s="156">
        <f t="shared" si="53"/>
        <v>0.32266202740680966</v>
      </c>
      <c r="X48" s="156">
        <f t="shared" si="53"/>
        <v>0.32266202740680966</v>
      </c>
      <c r="Y48" s="156">
        <f t="shared" si="53"/>
        <v>0.32266202740680966</v>
      </c>
      <c r="Z48" s="156">
        <f t="shared" si="53"/>
        <v>0.32266202740680966</v>
      </c>
      <c r="AA48" s="156">
        <f t="shared" si="53"/>
        <v>0.32266202740680966</v>
      </c>
      <c r="AB48" s="156">
        <f t="shared" si="53"/>
        <v>0.32266202740680966</v>
      </c>
      <c r="AC48" s="156">
        <f t="shared" si="53"/>
        <v>0.32266202740680966</v>
      </c>
      <c r="AD48" s="156">
        <f t="shared" si="53"/>
        <v>0.32266202740680966</v>
      </c>
      <c r="AE48" s="156">
        <f t="shared" si="53"/>
        <v>0.32266202740680966</v>
      </c>
    </row>
    <row r="49" spans="1:110">
      <c r="B49" s="1"/>
    </row>
    <row r="50" spans="1:110">
      <c r="B50" s="1"/>
      <c r="C50" s="160">
        <f>SUM(C39:C48)</f>
        <v>1</v>
      </c>
      <c r="D50" s="160">
        <f>SUM(D39:D48)</f>
        <v>0.99999999999999989</v>
      </c>
      <c r="E50" s="160">
        <f>SUM(E39:E48)</f>
        <v>1.0000000000000002</v>
      </c>
      <c r="F50" s="160">
        <f>SUM(F39:F48)</f>
        <v>1</v>
      </c>
      <c r="G50" s="160">
        <f t="shared" ref="G50:K50" si="55">SUM(G39:G48)</f>
        <v>1</v>
      </c>
      <c r="H50" s="160">
        <f t="shared" si="55"/>
        <v>0.99999999999999989</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0.49830923976767982</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4.9408445960583289E-2</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0.43086599496704941</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2.1416319304687403E-2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30020412</v>
      </c>
      <c r="D2" s="91">
        <f>C2</f>
        <v>30020412</v>
      </c>
      <c r="E2" s="91">
        <f t="shared" ref="E2:AH2" si="0">D2</f>
        <v>30020412</v>
      </c>
      <c r="F2" s="91">
        <f t="shared" si="0"/>
        <v>30020412</v>
      </c>
      <c r="G2" s="91">
        <f t="shared" si="0"/>
        <v>30020412</v>
      </c>
      <c r="H2" s="91">
        <f t="shared" si="0"/>
        <v>30020412</v>
      </c>
      <c r="I2" s="91">
        <f t="shared" si="0"/>
        <v>30020412</v>
      </c>
      <c r="J2" s="91">
        <f t="shared" si="0"/>
        <v>30020412</v>
      </c>
      <c r="K2" s="91">
        <f t="shared" si="0"/>
        <v>30020412</v>
      </c>
      <c r="L2" s="91">
        <f t="shared" si="0"/>
        <v>30020412</v>
      </c>
      <c r="M2" s="91">
        <f t="shared" si="0"/>
        <v>30020412</v>
      </c>
      <c r="N2" s="91">
        <f t="shared" si="0"/>
        <v>30020412</v>
      </c>
      <c r="O2" s="91">
        <f t="shared" si="0"/>
        <v>30020412</v>
      </c>
      <c r="P2" s="91">
        <f t="shared" si="0"/>
        <v>30020412</v>
      </c>
      <c r="Q2" s="91">
        <f t="shared" si="0"/>
        <v>30020412</v>
      </c>
      <c r="R2" s="91">
        <f t="shared" si="0"/>
        <v>30020412</v>
      </c>
      <c r="S2" s="91">
        <f t="shared" si="0"/>
        <v>30020412</v>
      </c>
      <c r="T2" s="91">
        <f t="shared" si="0"/>
        <v>30020412</v>
      </c>
      <c r="U2" s="91">
        <f t="shared" si="0"/>
        <v>30020412</v>
      </c>
      <c r="V2" s="91">
        <f t="shared" si="0"/>
        <v>30020412</v>
      </c>
      <c r="W2" s="91">
        <f t="shared" si="0"/>
        <v>30020412</v>
      </c>
      <c r="X2" s="91">
        <f t="shared" si="0"/>
        <v>30020412</v>
      </c>
      <c r="Y2" s="91">
        <f t="shared" si="0"/>
        <v>30020412</v>
      </c>
      <c r="Z2" s="91">
        <f t="shared" si="0"/>
        <v>30020412</v>
      </c>
      <c r="AA2" s="91">
        <f t="shared" si="0"/>
        <v>30020412</v>
      </c>
      <c r="AB2" s="91">
        <f t="shared" si="0"/>
        <v>30020412</v>
      </c>
      <c r="AC2" s="91">
        <f t="shared" si="0"/>
        <v>30020412</v>
      </c>
      <c r="AD2" s="91">
        <f t="shared" si="0"/>
        <v>30020412</v>
      </c>
      <c r="AE2" s="91">
        <f t="shared" si="0"/>
        <v>30020412</v>
      </c>
      <c r="AF2" s="91">
        <f t="shared" si="0"/>
        <v>30020412</v>
      </c>
      <c r="AG2" s="91">
        <f t="shared" si="0"/>
        <v>30020412</v>
      </c>
      <c r="AH2" s="91">
        <f t="shared" si="0"/>
        <v>30020412</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5482910.2093994301</v>
      </c>
      <c r="C2" s="5">
        <f>SUMIFS(Imports_new!C$10:C$33,Imports_new!$A$10:$A$33,$A2)</f>
        <v>5482910.2093994301</v>
      </c>
      <c r="D2" s="5">
        <f>SUMIFS(Imports_new!D$10:D$33,Imports_new!$A$10:$A$33,$A2)</f>
        <v>5482910.2093994301</v>
      </c>
      <c r="E2" s="5">
        <f>SUMIFS(Imports_new!E$10:E$33,Imports_new!$A$10:$A$33,$A2)</f>
        <v>4785740.8031791998</v>
      </c>
      <c r="F2" s="5">
        <f>SUMIFS(Imports_new!F$10:F$33,Imports_new!$A$10:$A$33,$A2)</f>
        <v>4113940.3479931429</v>
      </c>
      <c r="G2" s="5">
        <f>SUMIFS(Imports_new!G$10:G$33,Imports_new!$A$10:$A$33,$A2)</f>
        <v>3716382.6104936223</v>
      </c>
      <c r="H2" s="5">
        <f>SUMIFS(Imports_new!H$10:H$33,Imports_new!$A$10:$A$33,$A2)</f>
        <v>3112560.0158991097</v>
      </c>
      <c r="I2" s="5">
        <f>SUMIFS(Imports_new!I$10:I$33,Imports_new!$A$10:$A$33,$A2)</f>
        <v>2827880.6231707539</v>
      </c>
      <c r="J2" s="5">
        <f>SUMIFS(Imports_new!J$10:J$33,Imports_new!$A$10:$A$33,$A2)</f>
        <v>2153070.4232220124</v>
      </c>
      <c r="K2" s="5">
        <f>SUMIFS(Imports_new!K$10:K$33,Imports_new!$A$10:$A$33,$A2)</f>
        <v>2124656.9695146703</v>
      </c>
      <c r="L2" s="5">
        <f>SUMIFS(Imports_new!L$10:L$33,Imports_new!$A$10:$A$33,$A2)</f>
        <v>1902519.0802848954</v>
      </c>
      <c r="M2" s="5">
        <f>SUMIFS(Imports_new!M$10:M$33,Imports_new!$A$10:$A$33,$A2)</f>
        <v>1902519.0802848954</v>
      </c>
      <c r="N2" s="5">
        <f>SUMIFS(Imports_new!N$10:N$33,Imports_new!$A$10:$A$33,$A2)</f>
        <v>1902519.0802848954</v>
      </c>
      <c r="O2" s="5">
        <f>SUMIFS(Imports_new!O$10:O$33,Imports_new!$A$10:$A$33,$A2)</f>
        <v>1902519.0802848954</v>
      </c>
      <c r="P2" s="5">
        <f>SUMIFS(Imports_new!P$10:P$33,Imports_new!$A$10:$A$33,$A2)</f>
        <v>1902519.0802848954</v>
      </c>
      <c r="Q2" s="5">
        <f>SUMIFS(Imports_new!Q$10:Q$33,Imports_new!$A$10:$A$33,$A2)</f>
        <v>1902519.0802848954</v>
      </c>
      <c r="R2" s="5">
        <f>SUMIFS(Imports_new!R$10:R$33,Imports_new!$A$10:$A$33,$A2)</f>
        <v>1902519.0802848954</v>
      </c>
      <c r="S2" s="5">
        <f>SUMIFS(Imports_new!S$10:S$33,Imports_new!$A$10:$A$33,$A2)</f>
        <v>1902519.0802848954</v>
      </c>
      <c r="T2" s="5">
        <f>SUMIFS(Imports_new!T$10:T$33,Imports_new!$A$10:$A$33,$A2)</f>
        <v>1902519.0802848954</v>
      </c>
      <c r="U2" s="5">
        <f>SUMIFS(Imports_new!U$10:U$33,Imports_new!$A$10:$A$33,$A2)</f>
        <v>1902519.0802848954</v>
      </c>
      <c r="V2" s="5">
        <f>SUMIFS(Imports_new!V$10:V$33,Imports_new!$A$10:$A$33,$A2)</f>
        <v>1902519.0802848954</v>
      </c>
      <c r="W2" s="5">
        <f>SUMIFS(Imports_new!W$10:W$33,Imports_new!$A$10:$A$33,$A2)</f>
        <v>1902519.0802848954</v>
      </c>
      <c r="X2" s="5">
        <f>SUMIFS(Imports_new!X$10:X$33,Imports_new!$A$10:$A$33,$A2)</f>
        <v>1902519.0802848954</v>
      </c>
      <c r="Y2" s="5">
        <f>SUMIFS(Imports_new!Y$10:Y$33,Imports_new!$A$10:$A$33,$A2)</f>
        <v>1902519.0802848954</v>
      </c>
      <c r="Z2" s="5">
        <f>SUMIFS(Imports_new!Z$10:Z$33,Imports_new!$A$10:$A$33,$A2)</f>
        <v>1902519.0802848954</v>
      </c>
      <c r="AA2" s="5">
        <f>SUMIFS(Imports_new!AA$10:AA$33,Imports_new!$A$10:$A$33,$A2)</f>
        <v>1902519.0802848954</v>
      </c>
      <c r="AB2" s="5">
        <f>SUMIFS(Imports_new!AB$10:AB$33,Imports_new!$A$10:$A$33,$A2)</f>
        <v>1902519.0802848954</v>
      </c>
      <c r="AC2" s="5">
        <f>SUMIFS(Imports_new!AC$10:AC$33,Imports_new!$A$10:$A$33,$A2)</f>
        <v>1902519.0802848954</v>
      </c>
      <c r="AD2" s="5">
        <f>SUMIFS(Imports_new!AD$10:AD$33,Imports_new!$A$10:$A$33,$A2)</f>
        <v>1902519.0802848954</v>
      </c>
      <c r="AE2" s="5">
        <f>SUMIFS(Imports_new!AE$10:AE$33,Imports_new!$A$10:$A$33,$A2)</f>
        <v>1902519.0802848954</v>
      </c>
      <c r="AF2" s="5">
        <f>SUMIFS(Imports_new!AF$10:AF$33,Imports_new!$A$10:$A$33,$A2)</f>
        <v>1902519.0802848954</v>
      </c>
    </row>
    <row r="3" spans="1:32">
      <c r="A3" s="2" t="s">
        <v>347</v>
      </c>
      <c r="B3" s="5">
        <f>SUMIFS(Imports_new!B$10:B$33,Imports_new!$A$10:$A$33,$A3)</f>
        <v>7779573.7512082607</v>
      </c>
      <c r="C3" s="5">
        <f>SUMIFS(Imports_new!C$10:C$33,Imports_new!$A$10:$A$33,$A3)</f>
        <v>7779573.7512082607</v>
      </c>
      <c r="D3" s="5">
        <f>SUMIFS(Imports_new!D$10:D$33,Imports_new!$A$10:$A$33,$A3)</f>
        <v>7779573.7512082607</v>
      </c>
      <c r="E3" s="5">
        <f>SUMIFS(Imports_new!E$10:E$33,Imports_new!$A$10:$A$33,$A3)</f>
        <v>6633865.9732008679</v>
      </c>
      <c r="F3" s="5">
        <f>SUMIFS(Imports_new!F$10:F$33,Imports_new!$A$10:$A$33,$A3)</f>
        <v>6158941.1154988557</v>
      </c>
      <c r="G3" s="5">
        <f>SUMIFS(Imports_new!G$10:G$33,Imports_new!$A$10:$A$33,$A3)</f>
        <v>5482232.5379355419</v>
      </c>
      <c r="H3" s="5">
        <f>SUMIFS(Imports_new!H$10:H$33,Imports_new!$A$10:$A$33,$A3)</f>
        <v>4812053.4481818089</v>
      </c>
      <c r="I3" s="5">
        <f>SUMIFS(Imports_new!I$10:I$33,Imports_new!$A$10:$A$33,$A3)</f>
        <v>3583191.8005913785</v>
      </c>
      <c r="J3" s="5">
        <f>SUMIFS(Imports_new!J$10:J$33,Imports_new!$A$10:$A$33,$A3)</f>
        <v>2488473.9166409797</v>
      </c>
      <c r="K3" s="5">
        <f>SUMIFS(Imports_new!K$10:K$33,Imports_new!$A$10:$A$33,$A3)</f>
        <v>2093112.6758700283</v>
      </c>
      <c r="L3" s="5">
        <f>SUMIFS(Imports_new!L$10:L$33,Imports_new!$A$10:$A$33,$A3)</f>
        <v>1844497.3617544873</v>
      </c>
      <c r="M3" s="5">
        <f>SUMIFS(Imports_new!M$10:M$33,Imports_new!$A$10:$A$33,$A3)</f>
        <v>1844497.3617544873</v>
      </c>
      <c r="N3" s="5">
        <f>SUMIFS(Imports_new!N$10:N$33,Imports_new!$A$10:$A$33,$A3)</f>
        <v>1844497.3617544873</v>
      </c>
      <c r="O3" s="5">
        <f>SUMIFS(Imports_new!O$10:O$33,Imports_new!$A$10:$A$33,$A3)</f>
        <v>1844497.3617544873</v>
      </c>
      <c r="P3" s="5">
        <f>SUMIFS(Imports_new!P$10:P$33,Imports_new!$A$10:$A$33,$A3)</f>
        <v>1844497.3617544873</v>
      </c>
      <c r="Q3" s="5">
        <f>SUMIFS(Imports_new!Q$10:Q$33,Imports_new!$A$10:$A$33,$A3)</f>
        <v>1844497.3617544873</v>
      </c>
      <c r="R3" s="5">
        <f>SUMIFS(Imports_new!R$10:R$33,Imports_new!$A$10:$A$33,$A3)</f>
        <v>1844497.3617544873</v>
      </c>
      <c r="S3" s="5">
        <f>SUMIFS(Imports_new!S$10:S$33,Imports_new!$A$10:$A$33,$A3)</f>
        <v>1844497.3617544873</v>
      </c>
      <c r="T3" s="5">
        <f>SUMIFS(Imports_new!T$10:T$33,Imports_new!$A$10:$A$33,$A3)</f>
        <v>1844497.3617544873</v>
      </c>
      <c r="U3" s="5">
        <f>SUMIFS(Imports_new!U$10:U$33,Imports_new!$A$10:$A$33,$A3)</f>
        <v>1844497.3617544873</v>
      </c>
      <c r="V3" s="5">
        <f>SUMIFS(Imports_new!V$10:V$33,Imports_new!$A$10:$A$33,$A3)</f>
        <v>1844497.3617544873</v>
      </c>
      <c r="W3" s="5">
        <f>SUMIFS(Imports_new!W$10:W$33,Imports_new!$A$10:$A$33,$A3)</f>
        <v>1844497.3617544873</v>
      </c>
      <c r="X3" s="5">
        <f>SUMIFS(Imports_new!X$10:X$33,Imports_new!$A$10:$A$33,$A3)</f>
        <v>1844497.3617544873</v>
      </c>
      <c r="Y3" s="5">
        <f>SUMIFS(Imports_new!Y$10:Y$33,Imports_new!$A$10:$A$33,$A3)</f>
        <v>1844497.3617544873</v>
      </c>
      <c r="Z3" s="5">
        <f>SUMIFS(Imports_new!Z$10:Z$33,Imports_new!$A$10:$A$33,$A3)</f>
        <v>1844497.3617544873</v>
      </c>
      <c r="AA3" s="5">
        <f>SUMIFS(Imports_new!AA$10:AA$33,Imports_new!$A$10:$A$33,$A3)</f>
        <v>1844497.3617544873</v>
      </c>
      <c r="AB3" s="5">
        <f>SUMIFS(Imports_new!AB$10:AB$33,Imports_new!$A$10:$A$33,$A3)</f>
        <v>1844497.3617544873</v>
      </c>
      <c r="AC3" s="5">
        <f>SUMIFS(Imports_new!AC$10:AC$33,Imports_new!$A$10:$A$33,$A3)</f>
        <v>1844497.3617544873</v>
      </c>
      <c r="AD3" s="5">
        <f>SUMIFS(Imports_new!AD$10:AD$33,Imports_new!$A$10:$A$33,$A3)</f>
        <v>1844497.3617544873</v>
      </c>
      <c r="AE3" s="5">
        <f>SUMIFS(Imports_new!AE$10:AE$33,Imports_new!$A$10:$A$33,$A3)</f>
        <v>1844497.3617544873</v>
      </c>
      <c r="AF3" s="5">
        <f>SUMIFS(Imports_new!AF$10:AF$33,Imports_new!$A$10:$A$33,$A3)</f>
        <v>1844497.3617544873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4814356.4316740921</v>
      </c>
      <c r="C5" s="5">
        <f>SUMIFS(Imports_new!C$10:C$33,Imports_new!$A$10:$A$33,$A5)</f>
        <v>4814356.4316740921</v>
      </c>
      <c r="D5" s="5">
        <f>SUMIFS(Imports_new!D$10:D$33,Imports_new!$A$10:$A$33,$A5)</f>
        <v>4814356.4316740921</v>
      </c>
      <c r="E5" s="5">
        <f>SUMIFS(Imports_new!E$10:E$33,Imports_new!$A$10:$A$33,$A5)</f>
        <v>5291871.0214850409</v>
      </c>
      <c r="F5" s="5">
        <f>SUMIFS(Imports_new!F$10:F$33,Imports_new!$A$10:$A$33,$A5)</f>
        <v>5133657.9657003516</v>
      </c>
      <c r="G5" s="5">
        <f>SUMIFS(Imports_new!G$10:G$33,Imports_new!$A$10:$A$33,$A5)</f>
        <v>5166671.0955207041</v>
      </c>
      <c r="H5" s="5">
        <f>SUMIFS(Imports_new!H$10:H$33,Imports_new!$A$10:$A$33,$A5)</f>
        <v>5073075.7010261742</v>
      </c>
      <c r="I5" s="5">
        <f>SUMIFS(Imports_new!I$10:I$33,Imports_new!$A$10:$A$33,$A5)</f>
        <v>5090529.4206245616</v>
      </c>
      <c r="J5" s="5">
        <f>SUMIFS(Imports_new!J$10:J$33,Imports_new!$A$10:$A$33,$A5)</f>
        <v>4778381.9014317766</v>
      </c>
      <c r="K5" s="5">
        <f>SUMIFS(Imports_new!K$10:K$33,Imports_new!$A$10:$A$33,$A5)</f>
        <v>4599749.8422208056</v>
      </c>
      <c r="L5" s="5">
        <f>SUMIFS(Imports_new!L$10:L$33,Imports_new!$A$10:$A$33,$A5)</f>
        <v>4584345.6171288295</v>
      </c>
      <c r="M5" s="5">
        <f>SUMIFS(Imports_new!M$10:M$33,Imports_new!$A$10:$A$33,$A5)</f>
        <v>4584345.6171288295</v>
      </c>
      <c r="N5" s="5">
        <f>SUMIFS(Imports_new!N$10:N$33,Imports_new!$A$10:$A$33,$A5)</f>
        <v>4584345.6171288295</v>
      </c>
      <c r="O5" s="5">
        <f>SUMIFS(Imports_new!O$10:O$33,Imports_new!$A$10:$A$33,$A5)</f>
        <v>4584345.6171288295</v>
      </c>
      <c r="P5" s="5">
        <f>SUMIFS(Imports_new!P$10:P$33,Imports_new!$A$10:$A$33,$A5)</f>
        <v>4584345.6171288295</v>
      </c>
      <c r="Q5" s="5">
        <f>SUMIFS(Imports_new!Q$10:Q$33,Imports_new!$A$10:$A$33,$A5)</f>
        <v>4584345.6171288295</v>
      </c>
      <c r="R5" s="5">
        <f>SUMIFS(Imports_new!R$10:R$33,Imports_new!$A$10:$A$33,$A5)</f>
        <v>4584345.6171288295</v>
      </c>
      <c r="S5" s="5">
        <f>SUMIFS(Imports_new!S$10:S$33,Imports_new!$A$10:$A$33,$A5)</f>
        <v>4584345.6171288295</v>
      </c>
      <c r="T5" s="5">
        <f>SUMIFS(Imports_new!T$10:T$33,Imports_new!$A$10:$A$33,$A5)</f>
        <v>4584345.6171288295</v>
      </c>
      <c r="U5" s="5">
        <f>SUMIFS(Imports_new!U$10:U$33,Imports_new!$A$10:$A$33,$A5)</f>
        <v>4584345.6171288295</v>
      </c>
      <c r="V5" s="5">
        <f>SUMIFS(Imports_new!V$10:V$33,Imports_new!$A$10:$A$33,$A5)</f>
        <v>4584345.6171288295</v>
      </c>
      <c r="W5" s="5">
        <f>SUMIFS(Imports_new!W$10:W$33,Imports_new!$A$10:$A$33,$A5)</f>
        <v>4584345.6171288295</v>
      </c>
      <c r="X5" s="5">
        <f>SUMIFS(Imports_new!X$10:X$33,Imports_new!$A$10:$A$33,$A5)</f>
        <v>4584345.6171288295</v>
      </c>
      <c r="Y5" s="5">
        <f>SUMIFS(Imports_new!Y$10:Y$33,Imports_new!$A$10:$A$33,$A5)</f>
        <v>4584345.6171288295</v>
      </c>
      <c r="Z5" s="5">
        <f>SUMIFS(Imports_new!Z$10:Z$33,Imports_new!$A$10:$A$33,$A5)</f>
        <v>4584345.6171288295</v>
      </c>
      <c r="AA5" s="5">
        <f>SUMIFS(Imports_new!AA$10:AA$33,Imports_new!$A$10:$A$33,$A5)</f>
        <v>4584345.6171288295</v>
      </c>
      <c r="AB5" s="5">
        <f>SUMIFS(Imports_new!AB$10:AB$33,Imports_new!$A$10:$A$33,$A5)</f>
        <v>4584345.6171288295</v>
      </c>
      <c r="AC5" s="5">
        <f>SUMIFS(Imports_new!AC$10:AC$33,Imports_new!$A$10:$A$33,$A5)</f>
        <v>4584345.6171288295</v>
      </c>
      <c r="AD5" s="5">
        <f>SUMIFS(Imports_new!AD$10:AD$33,Imports_new!$A$10:$A$33,$A5)</f>
        <v>4584345.6171288295</v>
      </c>
      <c r="AE5" s="5">
        <f>SUMIFS(Imports_new!AE$10:AE$33,Imports_new!$A$10:$A$33,$A5)</f>
        <v>4584345.6171288295</v>
      </c>
      <c r="AF5" s="5">
        <f>SUMIFS(Imports_new!AF$10:AF$33,Imports_new!$A$10:$A$33,$A5)</f>
        <v>4584345.6171288295</v>
      </c>
    </row>
    <row r="6" spans="1:32">
      <c r="A6" s="2" t="s">
        <v>101</v>
      </c>
      <c r="B6" s="5">
        <f>SUMIFS(Imports_new!B$10:B$33,Imports_new!$A$10:$A$33,$A6)</f>
        <v>960220.38144372765</v>
      </c>
      <c r="C6" s="5">
        <f>SUMIFS(Imports_new!C$10:C$33,Imports_new!$A$10:$A$33,$A6)</f>
        <v>960220.38144372765</v>
      </c>
      <c r="D6" s="5">
        <f>SUMIFS(Imports_new!D$10:D$33,Imports_new!$A$10:$A$33,$A6)</f>
        <v>960220.38144372765</v>
      </c>
      <c r="E6" s="5">
        <f>SUMIFS(Imports_new!E$10:E$33,Imports_new!$A$10:$A$33,$A6)</f>
        <v>1058996.6582651485</v>
      </c>
      <c r="F6" s="5">
        <f>SUMIFS(Imports_new!F$10:F$33,Imports_new!$A$10:$A$33,$A6)</f>
        <v>1024415.3015403445</v>
      </c>
      <c r="G6" s="5">
        <f>SUMIFS(Imports_new!G$10:G$33,Imports_new!$A$10:$A$33,$A6)</f>
        <v>1221712.9641167901</v>
      </c>
      <c r="H6" s="5">
        <f>SUMIFS(Imports_new!H$10:H$33,Imports_new!$A$10:$A$33,$A6)</f>
        <v>1206675.9292613077</v>
      </c>
      <c r="I6" s="5">
        <f>SUMIFS(Imports_new!I$10:I$33,Imports_new!$A$10:$A$33,$A6)</f>
        <v>1225300.9195713173</v>
      </c>
      <c r="J6" s="5">
        <f>SUMIFS(Imports_new!J$10:J$33,Imports_new!$A$10:$A$33,$A6)</f>
        <v>1217332.7540881468</v>
      </c>
      <c r="K6" s="5">
        <f>SUMIFS(Imports_new!K$10:K$33,Imports_new!$A$10:$A$33,$A6)</f>
        <v>1172391.844458868</v>
      </c>
      <c r="L6" s="5">
        <f>SUMIFS(Imports_new!L$10:L$33,Imports_new!$A$10:$A$33,$A6)</f>
        <v>1178627.9136471173</v>
      </c>
      <c r="M6" s="5">
        <f>SUMIFS(Imports_new!M$10:M$33,Imports_new!$A$10:$A$33,$A6)</f>
        <v>1178627.9136471173</v>
      </c>
      <c r="N6" s="5">
        <f>SUMIFS(Imports_new!N$10:N$33,Imports_new!$A$10:$A$33,$A6)</f>
        <v>1178627.9136471173</v>
      </c>
      <c r="O6" s="5">
        <f>SUMIFS(Imports_new!O$10:O$33,Imports_new!$A$10:$A$33,$A6)</f>
        <v>1178627.9136471173</v>
      </c>
      <c r="P6" s="5">
        <f>SUMIFS(Imports_new!P$10:P$33,Imports_new!$A$10:$A$33,$A6)</f>
        <v>1178627.9136471173</v>
      </c>
      <c r="Q6" s="5">
        <f>SUMIFS(Imports_new!Q$10:Q$33,Imports_new!$A$10:$A$33,$A6)</f>
        <v>1178627.9136471173</v>
      </c>
      <c r="R6" s="5">
        <f>SUMIFS(Imports_new!R$10:R$33,Imports_new!$A$10:$A$33,$A6)</f>
        <v>1178627.9136471173</v>
      </c>
      <c r="S6" s="5">
        <f>SUMIFS(Imports_new!S$10:S$33,Imports_new!$A$10:$A$33,$A6)</f>
        <v>1178627.9136471173</v>
      </c>
      <c r="T6" s="5">
        <f>SUMIFS(Imports_new!T$10:T$33,Imports_new!$A$10:$A$33,$A6)</f>
        <v>1178627.9136471173</v>
      </c>
      <c r="U6" s="5">
        <f>SUMIFS(Imports_new!U$10:U$33,Imports_new!$A$10:$A$33,$A6)</f>
        <v>1178627.9136471173</v>
      </c>
      <c r="V6" s="5">
        <f>SUMIFS(Imports_new!V$10:V$33,Imports_new!$A$10:$A$33,$A6)</f>
        <v>1178627.9136471173</v>
      </c>
      <c r="W6" s="5">
        <f>SUMIFS(Imports_new!W$10:W$33,Imports_new!$A$10:$A$33,$A6)</f>
        <v>1178627.9136471173</v>
      </c>
      <c r="X6" s="5">
        <f>SUMIFS(Imports_new!X$10:X$33,Imports_new!$A$10:$A$33,$A6)</f>
        <v>1178627.9136471173</v>
      </c>
      <c r="Y6" s="5">
        <f>SUMIFS(Imports_new!Y$10:Y$33,Imports_new!$A$10:$A$33,$A6)</f>
        <v>1178627.9136471173</v>
      </c>
      <c r="Z6" s="5">
        <f>SUMIFS(Imports_new!Z$10:Z$33,Imports_new!$A$10:$A$33,$A6)</f>
        <v>1178627.9136471173</v>
      </c>
      <c r="AA6" s="5">
        <f>SUMIFS(Imports_new!AA$10:AA$33,Imports_new!$A$10:$A$33,$A6)</f>
        <v>1178627.9136471173</v>
      </c>
      <c r="AB6" s="5">
        <f>SUMIFS(Imports_new!AB$10:AB$33,Imports_new!$A$10:$A$33,$A6)</f>
        <v>1178627.9136471173</v>
      </c>
      <c r="AC6" s="5">
        <f>SUMIFS(Imports_new!AC$10:AC$33,Imports_new!$A$10:$A$33,$A6)</f>
        <v>1178627.9136471173</v>
      </c>
      <c r="AD6" s="5">
        <f>SUMIFS(Imports_new!AD$10:AD$33,Imports_new!$A$10:$A$33,$A6)</f>
        <v>1178627.9136471173</v>
      </c>
      <c r="AE6" s="5">
        <f>SUMIFS(Imports_new!AE$10:AE$33,Imports_new!$A$10:$A$33,$A6)</f>
        <v>1178627.9136471173</v>
      </c>
      <c r="AF6" s="5">
        <f>SUMIFS(Imports_new!AF$10:AF$33,Imports_new!$A$10:$A$33,$A6)</f>
        <v>1178627.9136471173</v>
      </c>
    </row>
    <row r="7" spans="1:32">
      <c r="A7" s="2" t="s">
        <v>100</v>
      </c>
      <c r="B7" s="5">
        <f>SUMIFS(Imports_new!B$10:B$33,Imports_new!$A$10:$A$33,$A7)</f>
        <v>3811333.8020961564</v>
      </c>
      <c r="C7" s="5">
        <f>SUMIFS(Imports_new!C$10:C$33,Imports_new!$A$10:$A$33,$A7)</f>
        <v>3811333.8020961564</v>
      </c>
      <c r="D7" s="5">
        <f>SUMIFS(Imports_new!D$10:D$33,Imports_new!$A$10:$A$33,$A7)</f>
        <v>3811333.8020961564</v>
      </c>
      <c r="E7" s="5">
        <f>SUMIFS(Imports_new!E$10:E$33,Imports_new!$A$10:$A$33,$A7)</f>
        <v>4370010.8819580916</v>
      </c>
      <c r="F7" s="5">
        <f>SUMIFS(Imports_new!F$10:F$33,Imports_new!$A$10:$A$33,$A7)</f>
        <v>4450943.9643537765</v>
      </c>
      <c r="G7" s="5">
        <f>SUMIFS(Imports_new!G$10:G$33,Imports_new!$A$10:$A$33,$A7)</f>
        <v>4904893.0059033036</v>
      </c>
      <c r="H7" s="5">
        <f>SUMIFS(Imports_new!H$10:H$33,Imports_new!$A$10:$A$33,$A7)</f>
        <v>5637622.8953050505</v>
      </c>
      <c r="I7" s="5">
        <f>SUMIFS(Imports_new!I$10:I$33,Imports_new!$A$10:$A$33,$A7)</f>
        <v>6548293.4578756047</v>
      </c>
      <c r="J7" s="5">
        <f>SUMIFS(Imports_new!J$10:J$33,Imports_new!$A$10:$A$33,$A7)</f>
        <v>6861837.5759410681</v>
      </c>
      <c r="K7" s="5">
        <f>SUMIFS(Imports_new!K$10:K$33,Imports_new!$A$10:$A$33,$A7)</f>
        <v>7048835.9098824933</v>
      </c>
      <c r="L7" s="5">
        <f>SUMIFS(Imports_new!L$10:L$33,Imports_new!$A$10:$A$33,$A7)</f>
        <v>7178658.2384516383</v>
      </c>
      <c r="M7" s="5">
        <f>SUMIFS(Imports_new!M$10:M$33,Imports_new!$A$10:$A$33,$A7)</f>
        <v>7178658.2384516383</v>
      </c>
      <c r="N7" s="5">
        <f>SUMIFS(Imports_new!N$10:N$33,Imports_new!$A$10:$A$33,$A7)</f>
        <v>7178658.2384516383</v>
      </c>
      <c r="O7" s="5">
        <f>SUMIFS(Imports_new!O$10:O$33,Imports_new!$A$10:$A$33,$A7)</f>
        <v>7178658.2384516383</v>
      </c>
      <c r="P7" s="5">
        <f>SUMIFS(Imports_new!P$10:P$33,Imports_new!$A$10:$A$33,$A7)</f>
        <v>7178658.2384516383</v>
      </c>
      <c r="Q7" s="5">
        <f>SUMIFS(Imports_new!Q$10:Q$33,Imports_new!$A$10:$A$33,$A7)</f>
        <v>7178658.2384516383</v>
      </c>
      <c r="R7" s="5">
        <f>SUMIFS(Imports_new!R$10:R$33,Imports_new!$A$10:$A$33,$A7)</f>
        <v>7178658.2384516383</v>
      </c>
      <c r="S7" s="5">
        <f>SUMIFS(Imports_new!S$10:S$33,Imports_new!$A$10:$A$33,$A7)</f>
        <v>7178658.2384516383</v>
      </c>
      <c r="T7" s="5">
        <f>SUMIFS(Imports_new!T$10:T$33,Imports_new!$A$10:$A$33,$A7)</f>
        <v>7178658.2384516383</v>
      </c>
      <c r="U7" s="5">
        <f>SUMIFS(Imports_new!U$10:U$33,Imports_new!$A$10:$A$33,$A7)</f>
        <v>7178658.2384516383</v>
      </c>
      <c r="V7" s="5">
        <f>SUMIFS(Imports_new!V$10:V$33,Imports_new!$A$10:$A$33,$A7)</f>
        <v>7178658.2384516383</v>
      </c>
      <c r="W7" s="5">
        <f>SUMIFS(Imports_new!W$10:W$33,Imports_new!$A$10:$A$33,$A7)</f>
        <v>7178658.2384516383</v>
      </c>
      <c r="X7" s="5">
        <f>SUMIFS(Imports_new!X$10:X$33,Imports_new!$A$10:$A$33,$A7)</f>
        <v>7178658.2384516383</v>
      </c>
      <c r="Y7" s="5">
        <f>SUMIFS(Imports_new!Y$10:Y$33,Imports_new!$A$10:$A$33,$A7)</f>
        <v>7178658.2384516383</v>
      </c>
      <c r="Z7" s="5">
        <f>SUMIFS(Imports_new!Z$10:Z$33,Imports_new!$A$10:$A$33,$A7)</f>
        <v>7178658.2384516383</v>
      </c>
      <c r="AA7" s="5">
        <f>SUMIFS(Imports_new!AA$10:AA$33,Imports_new!$A$10:$A$33,$A7)</f>
        <v>7178658.2384516383</v>
      </c>
      <c r="AB7" s="5">
        <f>SUMIFS(Imports_new!AB$10:AB$33,Imports_new!$A$10:$A$33,$A7)</f>
        <v>7178658.2384516383</v>
      </c>
      <c r="AC7" s="5">
        <f>SUMIFS(Imports_new!AC$10:AC$33,Imports_new!$A$10:$A$33,$A7)</f>
        <v>7178658.2384516383</v>
      </c>
      <c r="AD7" s="5">
        <f>SUMIFS(Imports_new!AD$10:AD$33,Imports_new!$A$10:$A$33,$A7)</f>
        <v>7178658.2384516383</v>
      </c>
      <c r="AE7" s="5">
        <f>SUMIFS(Imports_new!AE$10:AE$33,Imports_new!$A$10:$A$33,$A7)</f>
        <v>7178658.2384516383</v>
      </c>
      <c r="AF7" s="5">
        <f>SUMIFS(Imports_new!AF$10:AF$33,Imports_new!$A$10:$A$33,$A7)</f>
        <v>7178658.2384516383</v>
      </c>
    </row>
    <row r="8" spans="1:32">
      <c r="A8" s="2" t="s">
        <v>102</v>
      </c>
      <c r="B8" s="5">
        <f>SUMIFS(Imports_new!B$10:B$33,Imports_new!$A$10:$A$33,$A8)</f>
        <v>1740511.5663086579</v>
      </c>
      <c r="C8" s="5">
        <f>SUMIFS(Imports_new!C$10:C$33,Imports_new!$A$10:$A$33,$A8)</f>
        <v>1740511.5663086579</v>
      </c>
      <c r="D8" s="5">
        <f>SUMIFS(Imports_new!D$10:D$33,Imports_new!$A$10:$A$33,$A8)</f>
        <v>1740511.5663086579</v>
      </c>
      <c r="E8" s="5">
        <f>SUMIFS(Imports_new!E$10:E$33,Imports_new!$A$10:$A$33,$A8)</f>
        <v>2414797.1590254963</v>
      </c>
      <c r="F8" s="5">
        <f>SUMIFS(Imports_new!F$10:F$33,Imports_new!$A$10:$A$33,$A8)</f>
        <v>3758757.5254500625</v>
      </c>
      <c r="G8" s="5">
        <f>SUMIFS(Imports_new!G$10:G$33,Imports_new!$A$10:$A$33,$A8)</f>
        <v>4171224.8098802338</v>
      </c>
      <c r="H8" s="5">
        <f>SUMIFS(Imports_new!H$10:H$33,Imports_new!$A$10:$A$33,$A8)</f>
        <v>4835524.4856168497</v>
      </c>
      <c r="I8" s="5">
        <f>SUMIFS(Imports_new!I$10:I$33,Imports_new!$A$10:$A$33,$A8)</f>
        <v>5415510.8201054828</v>
      </c>
      <c r="J8" s="5">
        <f>SUMIFS(Imports_new!J$10:J$33,Imports_new!$A$10:$A$33,$A8)</f>
        <v>7205448.3534764787</v>
      </c>
      <c r="K8" s="5">
        <f>SUMIFS(Imports_new!K$10:K$33,Imports_new!$A$10:$A$33,$A8)</f>
        <v>7673806.2313277069</v>
      </c>
      <c r="L8" s="5">
        <f>SUMIFS(Imports_new!L$10:L$33,Imports_new!$A$10:$A$33,$A8)</f>
        <v>8032946.725663932</v>
      </c>
      <c r="M8" s="5">
        <f>SUMIFS(Imports_new!M$10:M$33,Imports_new!$A$10:$A$33,$A8)</f>
        <v>8032946.725663932</v>
      </c>
      <c r="N8" s="5">
        <f>SUMIFS(Imports_new!N$10:N$33,Imports_new!$A$10:$A$33,$A8)</f>
        <v>8032946.725663932</v>
      </c>
      <c r="O8" s="5">
        <f>SUMIFS(Imports_new!O$10:O$33,Imports_new!$A$10:$A$33,$A8)</f>
        <v>8032946.725663932</v>
      </c>
      <c r="P8" s="5">
        <f>SUMIFS(Imports_new!P$10:P$33,Imports_new!$A$10:$A$33,$A8)</f>
        <v>8032946.725663932</v>
      </c>
      <c r="Q8" s="5">
        <f>SUMIFS(Imports_new!Q$10:Q$33,Imports_new!$A$10:$A$33,$A8)</f>
        <v>8032946.725663932</v>
      </c>
      <c r="R8" s="5">
        <f>SUMIFS(Imports_new!R$10:R$33,Imports_new!$A$10:$A$33,$A8)</f>
        <v>8032946.725663932</v>
      </c>
      <c r="S8" s="5">
        <f>SUMIFS(Imports_new!S$10:S$33,Imports_new!$A$10:$A$33,$A8)</f>
        <v>8032946.725663932</v>
      </c>
      <c r="T8" s="5">
        <f>SUMIFS(Imports_new!T$10:T$33,Imports_new!$A$10:$A$33,$A8)</f>
        <v>8032946.725663932</v>
      </c>
      <c r="U8" s="5">
        <f>SUMIFS(Imports_new!U$10:U$33,Imports_new!$A$10:$A$33,$A8)</f>
        <v>8032946.725663932</v>
      </c>
      <c r="V8" s="5">
        <f>SUMIFS(Imports_new!V$10:V$33,Imports_new!$A$10:$A$33,$A8)</f>
        <v>8032946.725663932</v>
      </c>
      <c r="W8" s="5">
        <f>SUMIFS(Imports_new!W$10:W$33,Imports_new!$A$10:$A$33,$A8)</f>
        <v>8032946.725663932</v>
      </c>
      <c r="X8" s="5">
        <f>SUMIFS(Imports_new!X$10:X$33,Imports_new!$A$10:$A$33,$A8)</f>
        <v>8032946.725663932</v>
      </c>
      <c r="Y8" s="5">
        <f>SUMIFS(Imports_new!Y$10:Y$33,Imports_new!$A$10:$A$33,$A8)</f>
        <v>8032946.725663932</v>
      </c>
      <c r="Z8" s="5">
        <f>SUMIFS(Imports_new!Z$10:Z$33,Imports_new!$A$10:$A$33,$A8)</f>
        <v>8032946.725663932</v>
      </c>
      <c r="AA8" s="5">
        <f>SUMIFS(Imports_new!AA$10:AA$33,Imports_new!$A$10:$A$33,$A8)</f>
        <v>8032946.725663932</v>
      </c>
      <c r="AB8" s="5">
        <f>SUMIFS(Imports_new!AB$10:AB$33,Imports_new!$A$10:$A$33,$A8)</f>
        <v>8032946.725663932</v>
      </c>
      <c r="AC8" s="5">
        <f>SUMIFS(Imports_new!AC$10:AC$33,Imports_new!$A$10:$A$33,$A8)</f>
        <v>8032946.725663932</v>
      </c>
      <c r="AD8" s="5">
        <f>SUMIFS(Imports_new!AD$10:AD$33,Imports_new!$A$10:$A$33,$A8)</f>
        <v>8032946.725663932</v>
      </c>
      <c r="AE8" s="5">
        <f>SUMIFS(Imports_new!AE$10:AE$33,Imports_new!$A$10:$A$33,$A8)</f>
        <v>8032946.725663932</v>
      </c>
      <c r="AF8" s="5">
        <f>SUMIFS(Imports_new!AF$10:AF$33,Imports_new!$A$10:$A$33,$A8)</f>
        <v>8032946.725663932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24472.185252394233</v>
      </c>
      <c r="C10" s="5">
        <f>SUMIFS(Imports_new!C$10:C$33,Imports_new!$A$10:$A$33,$A10)</f>
        <v>24472.185252394233</v>
      </c>
      <c r="D10" s="5">
        <f>SUMIFS(Imports_new!D$10:D$33,Imports_new!$A$10:$A$33,$A10)</f>
        <v>24472.185252394233</v>
      </c>
      <c r="E10" s="5">
        <f>SUMIFS(Imports_new!E$10:E$33,Imports_new!$A$10:$A$33,$A10)</f>
        <v>21037.997880091152</v>
      </c>
      <c r="F10" s="5">
        <f>SUMIFS(Imports_new!F$10:F$33,Imports_new!$A$10:$A$33,$A10)</f>
        <v>19241.441117067552</v>
      </c>
      <c r="G10" s="5">
        <f>SUMIFS(Imports_new!G$10:G$33,Imports_new!$A$10:$A$33,$A10)</f>
        <v>16695.596883842158</v>
      </c>
      <c r="H10" s="5">
        <f>SUMIFS(Imports_new!H$10:H$33,Imports_new!$A$10:$A$33,$A10)</f>
        <v>16417.910662822091</v>
      </c>
      <c r="I10" s="5">
        <f>SUMIFS(Imports_new!I$10:I$33,Imports_new!$A$10:$A$33,$A10)</f>
        <v>16758.180735952632</v>
      </c>
      <c r="J10" s="5">
        <f>SUMIFS(Imports_new!J$10:J$33,Imports_new!$A$10:$A$33,$A10)</f>
        <v>11135.269345770233</v>
      </c>
      <c r="K10" s="5">
        <f>SUMIFS(Imports_new!K$10:K$33,Imports_new!$A$10:$A$33,$A10)</f>
        <v>10236.394277570738</v>
      </c>
      <c r="L10" s="5">
        <f>SUMIFS(Imports_new!L$10:L$33,Imports_new!$A$10:$A$33,$A10)</f>
        <v>9718.008699898759</v>
      </c>
      <c r="M10" s="5">
        <f>SUMIFS(Imports_new!M$10:M$33,Imports_new!$A$10:$A$33,$A10)</f>
        <v>9718.008699898759</v>
      </c>
      <c r="N10" s="5">
        <f>SUMIFS(Imports_new!N$10:N$33,Imports_new!$A$10:$A$33,$A10)</f>
        <v>9718.008699898759</v>
      </c>
      <c r="O10" s="5">
        <f>SUMIFS(Imports_new!O$10:O$33,Imports_new!$A$10:$A$33,$A10)</f>
        <v>9718.008699898759</v>
      </c>
      <c r="P10" s="5">
        <f>SUMIFS(Imports_new!P$10:P$33,Imports_new!$A$10:$A$33,$A10)</f>
        <v>9718.008699898759</v>
      </c>
      <c r="Q10" s="5">
        <f>SUMIFS(Imports_new!Q$10:Q$33,Imports_new!$A$10:$A$33,$A10)</f>
        <v>9718.008699898759</v>
      </c>
      <c r="R10" s="5">
        <f>SUMIFS(Imports_new!R$10:R$33,Imports_new!$A$10:$A$33,$A10)</f>
        <v>9718.008699898759</v>
      </c>
      <c r="S10" s="5">
        <f>SUMIFS(Imports_new!S$10:S$33,Imports_new!$A$10:$A$33,$A10)</f>
        <v>9718.008699898759</v>
      </c>
      <c r="T10" s="5">
        <f>SUMIFS(Imports_new!T$10:T$33,Imports_new!$A$10:$A$33,$A10)</f>
        <v>9718.008699898759</v>
      </c>
      <c r="U10" s="5">
        <f>SUMIFS(Imports_new!U$10:U$33,Imports_new!$A$10:$A$33,$A10)</f>
        <v>9718.008699898759</v>
      </c>
      <c r="V10" s="5">
        <f>SUMIFS(Imports_new!V$10:V$33,Imports_new!$A$10:$A$33,$A10)</f>
        <v>9718.008699898759</v>
      </c>
      <c r="W10" s="5">
        <f>SUMIFS(Imports_new!W$10:W$33,Imports_new!$A$10:$A$33,$A10)</f>
        <v>9718.008699898759</v>
      </c>
      <c r="X10" s="5">
        <f>SUMIFS(Imports_new!X$10:X$33,Imports_new!$A$10:$A$33,$A10)</f>
        <v>9718.008699898759</v>
      </c>
      <c r="Y10" s="5">
        <f>SUMIFS(Imports_new!Y$10:Y$33,Imports_new!$A$10:$A$33,$A10)</f>
        <v>9718.008699898759</v>
      </c>
      <c r="Z10" s="5">
        <f>SUMIFS(Imports_new!Z$10:Z$33,Imports_new!$A$10:$A$33,$A10)</f>
        <v>9718.008699898759</v>
      </c>
      <c r="AA10" s="5">
        <f>SUMIFS(Imports_new!AA$10:AA$33,Imports_new!$A$10:$A$33,$A10)</f>
        <v>9718.008699898759</v>
      </c>
      <c r="AB10" s="5">
        <f>SUMIFS(Imports_new!AB$10:AB$33,Imports_new!$A$10:$A$33,$A10)</f>
        <v>9718.008699898759</v>
      </c>
      <c r="AC10" s="5">
        <f>SUMIFS(Imports_new!AC$10:AC$33,Imports_new!$A$10:$A$33,$A10)</f>
        <v>9718.008699898759</v>
      </c>
      <c r="AD10" s="5">
        <f>SUMIFS(Imports_new!AD$10:AD$33,Imports_new!$A$10:$A$33,$A10)</f>
        <v>9718.008699898759</v>
      </c>
      <c r="AE10" s="5">
        <f>SUMIFS(Imports_new!AE$10:AE$33,Imports_new!$A$10:$A$33,$A10)</f>
        <v>9718.008699898759</v>
      </c>
      <c r="AF10" s="5">
        <f>SUMIFS(Imports_new!AF$10:AF$33,Imports_new!$A$10:$A$33,$A10)</f>
        <v>9718.008699898759</v>
      </c>
    </row>
    <row r="11" spans="1:32">
      <c r="A11" s="2" t="s">
        <v>105</v>
      </c>
      <c r="B11" s="5">
        <f>SUMIFS(Imports_new!B$10:B$33,Imports_new!$A$10:$A$33,$A11)</f>
        <v>3162.1720058564169</v>
      </c>
      <c r="C11" s="5">
        <f>SUMIFS(Imports_new!C$10:C$33,Imports_new!$A$10:$A$33,$A11)</f>
        <v>3162.1720058564169</v>
      </c>
      <c r="D11" s="5">
        <f>SUMIFS(Imports_new!D$10:D$33,Imports_new!$A$10:$A$33,$A11)</f>
        <v>3162.1720058564169</v>
      </c>
      <c r="E11" s="5">
        <f>SUMIFS(Imports_new!E$10:E$33,Imports_new!$A$10:$A$33,$A11)</f>
        <v>3477.1973970621384</v>
      </c>
      <c r="F11" s="5">
        <f>SUMIFS(Imports_new!F$10:F$33,Imports_new!$A$10:$A$33,$A11)</f>
        <v>4757.6440460623007</v>
      </c>
      <c r="G11" s="5">
        <f>SUMIFS(Imports_new!G$10:G$33,Imports_new!$A$10:$A$33,$A11)</f>
        <v>4861.0119692444796</v>
      </c>
      <c r="H11" s="5">
        <f>SUMIFS(Imports_new!H$10:H$33,Imports_new!$A$10:$A$33,$A11)</f>
        <v>4880.3897361139261</v>
      </c>
      <c r="I11" s="5">
        <f>SUMIFS(Imports_new!I$10:I$33,Imports_new!$A$10:$A$33,$A11)</f>
        <v>17510.334058699365</v>
      </c>
      <c r="J11" s="5">
        <f>SUMIFS(Imports_new!J$10:J$33,Imports_new!$A$10:$A$33,$A11)</f>
        <v>23687.279023577692</v>
      </c>
      <c r="K11" s="5">
        <f>SUMIFS(Imports_new!K$10:K$33,Imports_new!$A$10:$A$33,$A11)</f>
        <v>21501.360318409392</v>
      </c>
      <c r="L11" s="5">
        <f>SUMIFS(Imports_new!L$10:L$33,Imports_new!$A$10:$A$33,$A11)</f>
        <v>25638.495413052562</v>
      </c>
      <c r="M11" s="5">
        <f>SUMIFS(Imports_new!M$10:M$33,Imports_new!$A$10:$A$33,$A11)</f>
        <v>25638.495413052562</v>
      </c>
      <c r="N11" s="5">
        <f>SUMIFS(Imports_new!N$10:N$33,Imports_new!$A$10:$A$33,$A11)</f>
        <v>25638.495413052562</v>
      </c>
      <c r="O11" s="5">
        <f>SUMIFS(Imports_new!O$10:O$33,Imports_new!$A$10:$A$33,$A11)</f>
        <v>25638.495413052562</v>
      </c>
      <c r="P11" s="5">
        <f>SUMIFS(Imports_new!P$10:P$33,Imports_new!$A$10:$A$33,$A11)</f>
        <v>25638.495413052562</v>
      </c>
      <c r="Q11" s="5">
        <f>SUMIFS(Imports_new!Q$10:Q$33,Imports_new!$A$10:$A$33,$A11)</f>
        <v>25638.495413052562</v>
      </c>
      <c r="R11" s="5">
        <f>SUMIFS(Imports_new!R$10:R$33,Imports_new!$A$10:$A$33,$A11)</f>
        <v>25638.495413052562</v>
      </c>
      <c r="S11" s="5">
        <f>SUMIFS(Imports_new!S$10:S$33,Imports_new!$A$10:$A$33,$A11)</f>
        <v>25638.495413052562</v>
      </c>
      <c r="T11" s="5">
        <f>SUMIFS(Imports_new!T$10:T$33,Imports_new!$A$10:$A$33,$A11)</f>
        <v>25638.495413052562</v>
      </c>
      <c r="U11" s="5">
        <f>SUMIFS(Imports_new!U$10:U$33,Imports_new!$A$10:$A$33,$A11)</f>
        <v>25638.495413052562</v>
      </c>
      <c r="V11" s="5">
        <f>SUMIFS(Imports_new!V$10:V$33,Imports_new!$A$10:$A$33,$A11)</f>
        <v>25638.495413052562</v>
      </c>
      <c r="W11" s="5">
        <f>SUMIFS(Imports_new!W$10:W$33,Imports_new!$A$10:$A$33,$A11)</f>
        <v>25638.495413052562</v>
      </c>
      <c r="X11" s="5">
        <f>SUMIFS(Imports_new!X$10:X$33,Imports_new!$A$10:$A$33,$A11)</f>
        <v>25638.495413052562</v>
      </c>
      <c r="Y11" s="5">
        <f>SUMIFS(Imports_new!Y$10:Y$33,Imports_new!$A$10:$A$33,$A11)</f>
        <v>25638.495413052562</v>
      </c>
      <c r="Z11" s="5">
        <f>SUMIFS(Imports_new!Z$10:Z$33,Imports_new!$A$10:$A$33,$A11)</f>
        <v>25638.495413052562</v>
      </c>
      <c r="AA11" s="5">
        <f>SUMIFS(Imports_new!AA$10:AA$33,Imports_new!$A$10:$A$33,$A11)</f>
        <v>25638.495413052562</v>
      </c>
      <c r="AB11" s="5">
        <f>SUMIFS(Imports_new!AB$10:AB$33,Imports_new!$A$10:$A$33,$A11)</f>
        <v>25638.495413052562</v>
      </c>
      <c r="AC11" s="5">
        <f>SUMIFS(Imports_new!AC$10:AC$33,Imports_new!$A$10:$A$33,$A11)</f>
        <v>25638.495413052562</v>
      </c>
      <c r="AD11" s="5">
        <f>SUMIFS(Imports_new!AD$10:AD$33,Imports_new!$A$10:$A$33,$A11)</f>
        <v>25638.495413052562</v>
      </c>
      <c r="AE11" s="5">
        <f>SUMIFS(Imports_new!AE$10:AE$33,Imports_new!$A$10:$A$33,$A11)</f>
        <v>25638.495413052562</v>
      </c>
      <c r="AF11" s="5">
        <f>SUMIFS(Imports_new!AF$10:AF$33,Imports_new!$A$10:$A$33,$A11)</f>
        <v>25638.495413052562</v>
      </c>
    </row>
    <row r="12" spans="1:32">
      <c r="A12" s="2" t="s">
        <v>106</v>
      </c>
      <c r="B12" s="5">
        <f>SUMIFS(Imports_new!B$10:B$33,Imports_new!$A$10:$A$33,$A12)</f>
        <v>279313.5006114234</v>
      </c>
      <c r="C12" s="5">
        <f>SUMIFS(Imports_new!C$10:C$33,Imports_new!$A$10:$A$33,$A12)</f>
        <v>279313.5006114234</v>
      </c>
      <c r="D12" s="5">
        <f>SUMIFS(Imports_new!D$10:D$33,Imports_new!$A$10:$A$33,$A12)</f>
        <v>279313.5006114234</v>
      </c>
      <c r="E12" s="5">
        <f>SUMIFS(Imports_new!E$10:E$33,Imports_new!$A$10:$A$33,$A12)</f>
        <v>316056.30760900053</v>
      </c>
      <c r="F12" s="5">
        <f>SUMIFS(Imports_new!F$10:F$33,Imports_new!$A$10:$A$33,$A12)</f>
        <v>231198.69430033758</v>
      </c>
      <c r="G12" s="5">
        <f>SUMIFS(Imports_new!G$10:G$33,Imports_new!$A$10:$A$33,$A12)</f>
        <v>211180.36729671506</v>
      </c>
      <c r="H12" s="5">
        <f>SUMIFS(Imports_new!H$10:H$33,Imports_new!$A$10:$A$33,$A12)</f>
        <v>197043.2243107633</v>
      </c>
      <c r="I12" s="5">
        <f>SUMIFS(Imports_new!I$10:I$33,Imports_new!$A$10:$A$33,$A12)</f>
        <v>170878.44326624746</v>
      </c>
      <c r="J12" s="5">
        <f>SUMIFS(Imports_new!J$10:J$33,Imports_new!$A$10:$A$33,$A12)</f>
        <v>156486.52683019018</v>
      </c>
      <c r="K12" s="5">
        <f>SUMIFS(Imports_new!K$10:K$33,Imports_new!$A$10:$A$33,$A12)</f>
        <v>151562.77212944455</v>
      </c>
      <c r="L12" s="5">
        <f>SUMIFS(Imports_new!L$10:L$33,Imports_new!$A$10:$A$33,$A12)</f>
        <v>138902.5589561458</v>
      </c>
      <c r="M12" s="5">
        <f>SUMIFS(Imports_new!M$10:M$33,Imports_new!$A$10:$A$33,$A12)</f>
        <v>138902.5589561458</v>
      </c>
      <c r="N12" s="5">
        <f>SUMIFS(Imports_new!N$10:N$33,Imports_new!$A$10:$A$33,$A12)</f>
        <v>138902.5589561458</v>
      </c>
      <c r="O12" s="5">
        <f>SUMIFS(Imports_new!O$10:O$33,Imports_new!$A$10:$A$33,$A12)</f>
        <v>138902.5589561458</v>
      </c>
      <c r="P12" s="5">
        <f>SUMIFS(Imports_new!P$10:P$33,Imports_new!$A$10:$A$33,$A12)</f>
        <v>138902.5589561458</v>
      </c>
      <c r="Q12" s="5">
        <f>SUMIFS(Imports_new!Q$10:Q$33,Imports_new!$A$10:$A$33,$A12)</f>
        <v>138902.5589561458</v>
      </c>
      <c r="R12" s="5">
        <f>SUMIFS(Imports_new!R$10:R$33,Imports_new!$A$10:$A$33,$A12)</f>
        <v>138902.5589561458</v>
      </c>
      <c r="S12" s="5">
        <f>SUMIFS(Imports_new!S$10:S$33,Imports_new!$A$10:$A$33,$A12)</f>
        <v>138902.5589561458</v>
      </c>
      <c r="T12" s="5">
        <f>SUMIFS(Imports_new!T$10:T$33,Imports_new!$A$10:$A$33,$A12)</f>
        <v>138902.5589561458</v>
      </c>
      <c r="U12" s="5">
        <f>SUMIFS(Imports_new!U$10:U$33,Imports_new!$A$10:$A$33,$A12)</f>
        <v>138902.5589561458</v>
      </c>
      <c r="V12" s="5">
        <f>SUMIFS(Imports_new!V$10:V$33,Imports_new!$A$10:$A$33,$A12)</f>
        <v>138902.5589561458</v>
      </c>
      <c r="W12" s="5">
        <f>SUMIFS(Imports_new!W$10:W$33,Imports_new!$A$10:$A$33,$A12)</f>
        <v>138902.5589561458</v>
      </c>
      <c r="X12" s="5">
        <f>SUMIFS(Imports_new!X$10:X$33,Imports_new!$A$10:$A$33,$A12)</f>
        <v>138902.5589561458</v>
      </c>
      <c r="Y12" s="5">
        <f>SUMIFS(Imports_new!Y$10:Y$33,Imports_new!$A$10:$A$33,$A12)</f>
        <v>138902.5589561458</v>
      </c>
      <c r="Z12" s="5">
        <f>SUMIFS(Imports_new!Z$10:Z$33,Imports_new!$A$10:$A$33,$A12)</f>
        <v>138902.5589561458</v>
      </c>
      <c r="AA12" s="5">
        <f>SUMIFS(Imports_new!AA$10:AA$33,Imports_new!$A$10:$A$33,$A12)</f>
        <v>138902.5589561458</v>
      </c>
      <c r="AB12" s="5">
        <f>SUMIFS(Imports_new!AB$10:AB$33,Imports_new!$A$10:$A$33,$A12)</f>
        <v>138902.5589561458</v>
      </c>
      <c r="AC12" s="5">
        <f>SUMIFS(Imports_new!AC$10:AC$33,Imports_new!$A$10:$A$33,$A12)</f>
        <v>138902.5589561458</v>
      </c>
      <c r="AD12" s="5">
        <f>SUMIFS(Imports_new!AD$10:AD$33,Imports_new!$A$10:$A$33,$A12)</f>
        <v>138902.5589561458</v>
      </c>
      <c r="AE12" s="5">
        <f>SUMIFS(Imports_new!AE$10:AE$33,Imports_new!$A$10:$A$33,$A12)</f>
        <v>138902.5589561458</v>
      </c>
      <c r="AF12" s="5">
        <f>SUMIFS(Imports_new!AF$10:AF$33,Imports_new!$A$10:$A$33,$A12)</f>
        <v>138902.5589561458</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30020412</v>
      </c>
      <c r="C2">
        <f>exports!E2</f>
        <v>30020412</v>
      </c>
      <c r="D2">
        <f>exports!F2</f>
        <v>30020412</v>
      </c>
      <c r="E2">
        <f>exports!G2</f>
        <v>30020412</v>
      </c>
      <c r="F2">
        <f>exports!H2</f>
        <v>30020412</v>
      </c>
      <c r="G2">
        <f>exports!I2</f>
        <v>30020412</v>
      </c>
      <c r="H2">
        <f>exports!J2</f>
        <v>30020412</v>
      </c>
      <c r="I2">
        <f>exports!K2</f>
        <v>30020412</v>
      </c>
      <c r="J2">
        <f>exports!L2</f>
        <v>30020412</v>
      </c>
      <c r="K2">
        <f>exports!M2</f>
        <v>30020412</v>
      </c>
      <c r="L2">
        <f>exports!N2</f>
        <v>30020412</v>
      </c>
      <c r="M2">
        <f>exports!O2</f>
        <v>30020412</v>
      </c>
      <c r="N2">
        <f>exports!P2</f>
        <v>30020412</v>
      </c>
      <c r="O2">
        <f>exports!Q2</f>
        <v>30020412</v>
      </c>
      <c r="P2">
        <f>exports!R2</f>
        <v>30020412</v>
      </c>
      <c r="Q2">
        <f>exports!S2</f>
        <v>30020412</v>
      </c>
      <c r="R2">
        <f>exports!T2</f>
        <v>30020412</v>
      </c>
      <c r="S2">
        <f>exports!U2</f>
        <v>30020412</v>
      </c>
      <c r="T2">
        <f>exports!V2</f>
        <v>30020412</v>
      </c>
      <c r="U2">
        <f>exports!W2</f>
        <v>30020412</v>
      </c>
      <c r="V2">
        <f>exports!X2</f>
        <v>30020412</v>
      </c>
      <c r="W2">
        <f>exports!Y2</f>
        <v>30020412</v>
      </c>
      <c r="X2">
        <f>exports!Z2</f>
        <v>30020412</v>
      </c>
      <c r="Y2">
        <f>exports!AA2</f>
        <v>30020412</v>
      </c>
      <c r="Z2">
        <f>exports!AB2</f>
        <v>30020412</v>
      </c>
      <c r="AA2">
        <f>exports!AC2</f>
        <v>30020412</v>
      </c>
      <c r="AB2">
        <f>exports!AD2</f>
        <v>30020412</v>
      </c>
      <c r="AC2">
        <f>exports!AE2</f>
        <v>30020412</v>
      </c>
      <c r="AD2">
        <f>exports!AF2</f>
        <v>30020412</v>
      </c>
      <c r="AE2">
        <f>exports!AG2</f>
        <v>30020412</v>
      </c>
      <c r="AF2">
        <f>exports!AH2</f>
        <v>30020412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46.698312977724918</v>
      </c>
      <c r="C2" s="12">
        <f>SUMIFS('State Generation Costs Calcs'!C105:C155,'State Generation Costs Calcs'!$A$105:$A$155,About!$B$2)*About!$A$67</f>
        <v>45.787656153158991</v>
      </c>
      <c r="D2" s="12">
        <f>SUMIFS('State Generation Costs Calcs'!D105:D155,'State Generation Costs Calcs'!$A$105:$A$155,About!$B$2)*About!$A$67</f>
        <v>44.937109856372096</v>
      </c>
      <c r="E2" s="12">
        <f>SUMIFS('State Generation Costs Calcs'!E105:E155,'State Generation Costs Calcs'!$A$105:$A$155,About!$B$2)*About!$A$67</f>
        <v>44.237648882214621</v>
      </c>
      <c r="F2" s="12">
        <f>SUMIFS('State Generation Costs Calcs'!F105:F155,'State Generation Costs Calcs'!$A$105:$A$155,About!$B$2)*About!$A$67</f>
        <v>44.045677667978417</v>
      </c>
      <c r="G2" s="12">
        <f>SUMIFS('State Generation Costs Calcs'!G105:G155,'State Generation Costs Calcs'!$A$105:$A$155,About!$B$2)*About!$A$67</f>
        <v>44.106235998975208</v>
      </c>
      <c r="H2" s="12">
        <f>SUMIFS('State Generation Costs Calcs'!H105:H155,'State Generation Costs Calcs'!$A$105:$A$155,About!$B$2)*About!$A$67</f>
        <v>44.52497100177704</v>
      </c>
      <c r="I2" s="12">
        <f>SUMIFS('State Generation Costs Calcs'!I105:I155,'State Generation Costs Calcs'!$A$105:$A$155,About!$B$2)*About!$A$67</f>
        <v>44.904114952015675</v>
      </c>
      <c r="J2" s="12">
        <f>SUMIFS('State Generation Costs Calcs'!J105:J155,'State Generation Costs Calcs'!$A$105:$A$155,About!$B$2)*About!$A$67</f>
        <v>44.702741368073895</v>
      </c>
      <c r="K2" s="12">
        <f>SUMIFS('State Generation Costs Calcs'!K105:K155,'State Generation Costs Calcs'!$A$105:$A$155,About!$B$2)*About!$A$67</f>
        <v>44.115311180139265</v>
      </c>
      <c r="L2" s="12">
        <f>SUMIFS('State Generation Costs Calcs'!L105:L155,'State Generation Costs Calcs'!$A$105:$A$155,About!$B$2)*About!$A$67</f>
        <v>43.441017213373222</v>
      </c>
      <c r="M2" s="12">
        <f>SUMIFS('State Generation Costs Calcs'!M105:M155,'State Generation Costs Calcs'!$A$105:$A$155,About!$B$2)*About!$A$67</f>
        <v>42.849073842599516</v>
      </c>
      <c r="N2" s="12">
        <f>SUMIFS('State Generation Costs Calcs'!N105:N155,'State Generation Costs Calcs'!$A$105:$A$155,About!$B$2)*About!$A$67</f>
        <v>42.222341757826712</v>
      </c>
      <c r="O2" s="12">
        <f>SUMIFS('State Generation Costs Calcs'!O105:O155,'State Generation Costs Calcs'!$A$105:$A$155,About!$B$2)*About!$A$67</f>
        <v>41.891995413815117</v>
      </c>
      <c r="P2" s="12">
        <f>SUMIFS('State Generation Costs Calcs'!P105:P155,'State Generation Costs Calcs'!$A$105:$A$155,About!$B$2)*About!$A$67</f>
        <v>41.809806798769969</v>
      </c>
      <c r="Q2" s="12">
        <f>SUMIFS('State Generation Costs Calcs'!Q105:Q155,'State Generation Costs Calcs'!$A$105:$A$155,About!$B$2)*About!$A$67</f>
        <v>41.432005400151922</v>
      </c>
      <c r="R2" s="12">
        <f>SUMIFS('State Generation Costs Calcs'!R105:R155,'State Generation Costs Calcs'!$A$105:$A$155,About!$B$2)*About!$A$67</f>
        <v>40.973907717453969</v>
      </c>
      <c r="S2" s="12">
        <f>SUMIFS('State Generation Costs Calcs'!S105:S155,'State Generation Costs Calcs'!$A$105:$A$155,About!$B$2)*About!$A$67</f>
        <v>40.648238553084724</v>
      </c>
      <c r="T2" s="12">
        <f>SUMIFS('State Generation Costs Calcs'!T105:T155,'State Generation Costs Calcs'!$A$105:$A$155,About!$B$2)*About!$A$67</f>
        <v>40.513502532101903</v>
      </c>
      <c r="U2" s="12">
        <f>SUMIFS('State Generation Costs Calcs'!U105:U155,'State Generation Costs Calcs'!$A$105:$A$155,About!$B$2)*About!$A$67</f>
        <v>40.401833398554025</v>
      </c>
      <c r="V2" s="12">
        <f>SUMIFS('State Generation Costs Calcs'!V105:V155,'State Generation Costs Calcs'!$A$105:$A$155,About!$B$2)*About!$A$67</f>
        <v>39.975870652636175</v>
      </c>
      <c r="W2" s="12">
        <f>SUMIFS('State Generation Costs Calcs'!W105:W155,'State Generation Costs Calcs'!$A$105:$A$155,About!$B$2)*About!$A$67</f>
        <v>39.585389691528015</v>
      </c>
      <c r="X2" s="12">
        <f>SUMIFS('State Generation Costs Calcs'!X105:X155,'State Generation Costs Calcs'!$A$105:$A$155,About!$B$2)*About!$A$67</f>
        <v>39.364073819211441</v>
      </c>
      <c r="Y2" s="12">
        <f>SUMIFS('State Generation Costs Calcs'!Y105:Y155,'State Generation Costs Calcs'!$A$105:$A$155,About!$B$2)*About!$A$67</f>
        <v>39.115580220365146</v>
      </c>
      <c r="Z2" s="12">
        <f>SUMIFS('State Generation Costs Calcs'!Z105:Z155,'State Generation Costs Calcs'!$A$105:$A$155,About!$B$2)*About!$A$67</f>
        <v>38.970542266555725</v>
      </c>
      <c r="AA2" s="12">
        <f>SUMIFS('State Generation Costs Calcs'!AA105:AA155,'State Generation Costs Calcs'!$A$105:$A$155,About!$B$2)*About!$A$67</f>
        <v>38.866403402589953</v>
      </c>
      <c r="AB2" s="12">
        <f>SUMIFS('State Generation Costs Calcs'!AB105:AB155,'State Generation Costs Calcs'!$A$105:$A$155,About!$B$2)*About!$A$67</f>
        <v>38.709319134171125</v>
      </c>
      <c r="AC2" s="12">
        <f>SUMIFS('State Generation Costs Calcs'!AC105:AC155,'State Generation Costs Calcs'!$A$105:$A$155,About!$B$2)*About!$A$67</f>
        <v>38.713309338347649</v>
      </c>
      <c r="AD2" s="12">
        <f>SUMIFS('State Generation Costs Calcs'!AD105:AD155,'State Generation Costs Calcs'!$A$105:$A$155,About!$B$2)*About!$A$67</f>
        <v>38.751841222840859</v>
      </c>
      <c r="AE2" s="12">
        <f>SUMIFS('State Generation Costs Calcs'!AE105:AE155,'State Generation Costs Calcs'!$A$105:$A$155,About!$B$2)*About!$A$67</f>
        <v>38.706028001969905</v>
      </c>
      <c r="AF2" s="12">
        <f>SUMIFS('State Generation Costs Calcs'!AF105:AF155,'State Generation Costs Calcs'!$A$105:$A$155,About!$B$2)*About!$A$67</f>
        <v>38.684437314695764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46.698312977724918</v>
      </c>
      <c r="C2" s="12">
        <f>SUMIFS('State Generation Costs Calcs'!C105:C155,'State Generation Costs Calcs'!$A$105:$A$155,About!$B$2)*About!$A$67</f>
        <v>45.787656153158991</v>
      </c>
      <c r="D2" s="12">
        <f>SUMIFS('State Generation Costs Calcs'!D105:D155,'State Generation Costs Calcs'!$A$105:$A$155,About!$B$2)*About!$A$67</f>
        <v>44.937109856372096</v>
      </c>
      <c r="E2" s="12">
        <f>SUMIFS('State Generation Costs Calcs'!E105:E155,'State Generation Costs Calcs'!$A$105:$A$155,About!$B$2)*About!$A$67</f>
        <v>44.237648882214621</v>
      </c>
      <c r="F2" s="12">
        <f>SUMIFS('State Generation Costs Calcs'!F105:F155,'State Generation Costs Calcs'!$A$105:$A$155,About!$B$2)*About!$A$67</f>
        <v>44.045677667978417</v>
      </c>
      <c r="G2" s="12">
        <f>SUMIFS('State Generation Costs Calcs'!G105:G155,'State Generation Costs Calcs'!$A$105:$A$155,About!$B$2)*About!$A$67</f>
        <v>44.106235998975208</v>
      </c>
      <c r="H2" s="12">
        <f>SUMIFS('State Generation Costs Calcs'!H105:H155,'State Generation Costs Calcs'!$A$105:$A$155,About!$B$2)*About!$A$67</f>
        <v>44.52497100177704</v>
      </c>
      <c r="I2" s="12">
        <f>SUMIFS('State Generation Costs Calcs'!I105:I155,'State Generation Costs Calcs'!$A$105:$A$155,About!$B$2)*About!$A$67</f>
        <v>44.904114952015675</v>
      </c>
      <c r="J2" s="12">
        <f>SUMIFS('State Generation Costs Calcs'!J105:J155,'State Generation Costs Calcs'!$A$105:$A$155,About!$B$2)*About!$A$67</f>
        <v>44.702741368073895</v>
      </c>
      <c r="K2" s="12">
        <f>SUMIFS('State Generation Costs Calcs'!K105:K155,'State Generation Costs Calcs'!$A$105:$A$155,About!$B$2)*About!$A$67</f>
        <v>44.115311180139265</v>
      </c>
      <c r="L2" s="12">
        <f>SUMIFS('State Generation Costs Calcs'!L105:L155,'State Generation Costs Calcs'!$A$105:$A$155,About!$B$2)*About!$A$67</f>
        <v>43.441017213373222</v>
      </c>
      <c r="M2" s="12">
        <f>SUMIFS('State Generation Costs Calcs'!M105:M155,'State Generation Costs Calcs'!$A$105:$A$155,About!$B$2)*About!$A$67</f>
        <v>42.849073842599516</v>
      </c>
      <c r="N2" s="12">
        <f>SUMIFS('State Generation Costs Calcs'!N105:N155,'State Generation Costs Calcs'!$A$105:$A$155,About!$B$2)*About!$A$67</f>
        <v>42.222341757826712</v>
      </c>
      <c r="O2" s="12">
        <f>SUMIFS('State Generation Costs Calcs'!O105:O155,'State Generation Costs Calcs'!$A$105:$A$155,About!$B$2)*About!$A$67</f>
        <v>41.891995413815117</v>
      </c>
      <c r="P2" s="12">
        <f>SUMIFS('State Generation Costs Calcs'!P105:P155,'State Generation Costs Calcs'!$A$105:$A$155,About!$B$2)*About!$A$67</f>
        <v>41.809806798769969</v>
      </c>
      <c r="Q2" s="12">
        <f>SUMIFS('State Generation Costs Calcs'!Q105:Q155,'State Generation Costs Calcs'!$A$105:$A$155,About!$B$2)*About!$A$67</f>
        <v>41.432005400151922</v>
      </c>
      <c r="R2" s="12">
        <f>SUMIFS('State Generation Costs Calcs'!R105:R155,'State Generation Costs Calcs'!$A$105:$A$155,About!$B$2)*About!$A$67</f>
        <v>40.973907717453969</v>
      </c>
      <c r="S2" s="12">
        <f>SUMIFS('State Generation Costs Calcs'!S105:S155,'State Generation Costs Calcs'!$A$105:$A$155,About!$B$2)*About!$A$67</f>
        <v>40.648238553084724</v>
      </c>
      <c r="T2" s="12">
        <f>SUMIFS('State Generation Costs Calcs'!T105:T155,'State Generation Costs Calcs'!$A$105:$A$155,About!$B$2)*About!$A$67</f>
        <v>40.513502532101903</v>
      </c>
      <c r="U2" s="12">
        <f>SUMIFS('State Generation Costs Calcs'!U105:U155,'State Generation Costs Calcs'!$A$105:$A$155,About!$B$2)*About!$A$67</f>
        <v>40.401833398554025</v>
      </c>
      <c r="V2" s="12">
        <f>SUMIFS('State Generation Costs Calcs'!V105:V155,'State Generation Costs Calcs'!$A$105:$A$155,About!$B$2)*About!$A$67</f>
        <v>39.975870652636175</v>
      </c>
      <c r="W2" s="12">
        <f>SUMIFS('State Generation Costs Calcs'!W105:W155,'State Generation Costs Calcs'!$A$105:$A$155,About!$B$2)*About!$A$67</f>
        <v>39.585389691528015</v>
      </c>
      <c r="X2" s="12">
        <f>SUMIFS('State Generation Costs Calcs'!X105:X155,'State Generation Costs Calcs'!$A$105:$A$155,About!$B$2)*About!$A$67</f>
        <v>39.364073819211441</v>
      </c>
      <c r="Y2" s="12">
        <f>SUMIFS('State Generation Costs Calcs'!Y105:Y155,'State Generation Costs Calcs'!$A$105:$A$155,About!$B$2)*About!$A$67</f>
        <v>39.115580220365146</v>
      </c>
      <c r="Z2" s="12">
        <f>SUMIFS('State Generation Costs Calcs'!Z105:Z155,'State Generation Costs Calcs'!$A$105:$A$155,About!$B$2)*About!$A$67</f>
        <v>38.970542266555725</v>
      </c>
      <c r="AA2" s="12">
        <f>SUMIFS('State Generation Costs Calcs'!AA105:AA155,'State Generation Costs Calcs'!$A$105:$A$155,About!$B$2)*About!$A$67</f>
        <v>38.866403402589953</v>
      </c>
      <c r="AB2" s="12">
        <f>SUMIFS('State Generation Costs Calcs'!AB105:AB155,'State Generation Costs Calcs'!$A$105:$A$155,About!$B$2)*About!$A$67</f>
        <v>38.709319134171125</v>
      </c>
      <c r="AC2" s="12">
        <f>SUMIFS('State Generation Costs Calcs'!AC105:AC155,'State Generation Costs Calcs'!$A$105:$A$155,About!$B$2)*About!$A$67</f>
        <v>38.713309338347649</v>
      </c>
      <c r="AD2" s="12">
        <f>SUMIFS('State Generation Costs Calcs'!AD105:AD155,'State Generation Costs Calcs'!$A$105:$A$155,About!$B$2)*About!$A$67</f>
        <v>38.751841222840859</v>
      </c>
      <c r="AE2" s="12">
        <f>SUMIFS('State Generation Costs Calcs'!AE105:AE155,'State Generation Costs Calcs'!$A$105:$A$155,About!$B$2)*About!$A$67</f>
        <v>38.706028001969905</v>
      </c>
      <c r="AF2" s="12">
        <f>SUMIFS('State Generation Costs Calcs'!AF105:AF155,'State Generation Costs Calcs'!$A$105:$A$155,About!$B$2)*About!$A$67</f>
        <v>38.684437314695764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2024-01-10T18:42:03Z</dcterms:modified>
</cp:coreProperties>
</file>