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3139F1BD-AF7D-4362-B196-487E27D5BEF6}"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U12" i="26"/>
  <c r="W44" i="26"/>
  <c r="AC8" i="26"/>
  <c r="AC15" i="26"/>
  <c r="E10" i="26"/>
  <c r="E11" i="26"/>
  <c r="X37" i="26"/>
  <c r="L13" i="22"/>
  <c r="J64" i="19" s="1"/>
  <c r="L11" i="26"/>
  <c r="L19" i="26"/>
  <c r="V5" i="26"/>
  <c r="N8" i="26"/>
  <c r="V9" i="26"/>
  <c r="N10" i="26"/>
  <c r="V12" i="26"/>
  <c r="V14" i="26"/>
  <c r="V19" i="26"/>
  <c r="V21" i="26"/>
  <c r="AE27" i="26"/>
  <c r="AE30" i="26"/>
  <c r="AE46" i="26"/>
  <c r="AE47" i="26"/>
  <c r="O10" i="24"/>
  <c r="P10" i="24" s="1"/>
  <c r="O6" i="26"/>
  <c r="W7" i="26"/>
  <c r="W10" i="26"/>
  <c r="O12" i="26"/>
  <c r="W12" i="26"/>
  <c r="O17" i="26"/>
  <c r="W19" i="26"/>
  <c r="O20" i="26"/>
  <c r="O21" i="26"/>
  <c r="AF22" i="26"/>
  <c r="AF30" i="26"/>
  <c r="AF39" i="26"/>
  <c r="AF47" i="26"/>
  <c r="AF50" i="26"/>
  <c r="R57" i="26"/>
  <c r="K62" i="26"/>
  <c r="O24" i="24"/>
  <c r="P24" i="24" s="1"/>
  <c r="P6" i="26"/>
  <c r="X8" i="26"/>
  <c r="P9" i="26"/>
  <c r="P10" i="26"/>
  <c r="X10" i="26"/>
  <c r="P13" i="26"/>
  <c r="P15" i="26"/>
  <c r="X17" i="26"/>
  <c r="P18" i="26"/>
  <c r="P19" i="26"/>
  <c r="X19" i="26"/>
  <c r="G23" i="26"/>
  <c r="G32" i="26"/>
  <c r="G40" i="26"/>
  <c r="G43" i="26"/>
  <c r="G48" i="26"/>
  <c r="G51" i="26"/>
  <c r="W62" i="26"/>
  <c r="J64" i="26"/>
  <c r="Q4" i="26"/>
  <c r="AG5" i="26"/>
  <c r="Y6"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G28" i="26" l="1"/>
  <c r="X14" i="26"/>
  <c r="X5" i="26"/>
  <c r="AF38" i="26"/>
  <c r="W16" i="26"/>
  <c r="U82" i="26"/>
  <c r="V18" i="26"/>
  <c r="N5" i="26"/>
  <c r="D8" i="26"/>
  <c r="J21" i="24"/>
  <c r="K21" i="24" s="1"/>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U16" i="26"/>
  <c r="W51" i="26"/>
  <c r="T9" i="26"/>
  <c r="K1" i="26"/>
  <c r="S1" i="26"/>
  <c r="AA1" i="26"/>
  <c r="R161" i="1"/>
  <c r="Q161" i="1"/>
  <c r="P161" i="1"/>
  <c r="O161" i="1"/>
  <c r="N161" i="1"/>
  <c r="M161" i="1"/>
  <c r="L161" i="1"/>
  <c r="K161" i="1"/>
  <c r="J161" i="1"/>
  <c r="B161" i="1"/>
  <c r="A161" i="1"/>
  <c r="C1" i="26" l="1"/>
  <c r="AG1" i="26"/>
  <c r="AD1" i="26"/>
  <c r="M1" i="26"/>
  <c r="V1" i="26"/>
  <c r="AH1" i="26"/>
  <c r="Y1" i="26"/>
  <c r="O1" i="26"/>
  <c r="R1" i="26"/>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3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36" i="24" l="1"/>
  <c r="O36" i="24"/>
  <c r="P36" i="24" s="1"/>
  <c r="O6" i="24"/>
  <c r="P6" i="24" s="1"/>
  <c r="J6" i="24"/>
  <c r="K6" i="24" s="1"/>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K36" i="24" l="1"/>
  <c r="D2" i="20"/>
  <c r="D3"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E3" i="20" l="1"/>
  <c r="E2" i="20"/>
  <c r="H110" i="8"/>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<sst xmlns="http://schemas.openxmlformats.org/spreadsheetml/2006/main" count="28264" uniqueCount="2481">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</sst>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1981</v>
      </c>
      <c r="C1" s="260">
        <v>45369</v>
      </c>
      <c r="G1" s="147" t="s">
        <v>1914</v>
      </c>
      <c r="H1" s="147" t="s">
        <v>1915</v>
      </c>
    </row>
    <row r="2" spans="1:8" x14ac:dyDescent="0.25">
      <c r="B2" t="str">
        <f>B1</f>
        <v>New York</v>
      </c>
      <c r="C2" t="str">
        <f>INDEX(G:G,MATCH(B1,H:H,0))</f>
        <v>NY</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York.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New York.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York.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New York,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New York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PV:**New York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Wind:**New York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New York will retire 0 MW of coal by 2050. New York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New York will retire 3950 MW of natural gas by 2050. New York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New York will retire 2000 MW of nuclear by 2050. New York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New York will retire 100 MW of natural gas by 2050. New York currently has 15301 MW of natural gas peaker capacity.</v>
      </c>
      <c r="P12" s="1" t="str">
        <f>_xlfn.CONCAT("//**Lignite:** The EIA projects that ", About!B2, " will retire ", 'Supporting Data'!$S$3, " MW of lignite by 2050. ", About!B2, " currently has ",'Supporting Data'!$AE$3, " MW of lignite capacity." )</f>
        <v>//**Lignite:** The EIA projects that New York will retire 0 MW of lignite by 2050. New York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13% to 22% through 2050.//**Urban Residential Appliances:** In the BAU case, in New York,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13% to 22% through 2050.//**Rural Residential Appliances:** In the BAU case, in New York,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rise from 9% to 10% through 2050.//**Comercial Appliances:** In the BAU case, in New York, the share of electricity among fuels used for appliances in commercial buildings will fall from 39% to 37% through 2050.//**Comercial Other Components:** In the BAU case, in New York,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York.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0 MW of coal capacity.//**Natural gas non-peaker:** The EIA projects that New York will retire 3950 MW of natural gas by 2050. New York currently has 18863 MW of natural gas non-peaker capacity.//**Nuclear:** The EIA projects that New York will retire 2000 MW of nuclear by 2050. New York currently has 2240 MW of nuclear capacity.//**Natural gas peaker:** The EIA projects that New York will retire 100 MW of natural gas by 2050. New York currently has 15301 MW of natural gas peaker capacity.//**Lignite:** The EIA projects that New York will retire 0 MW of lignite by 2050. New York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conventional nuclear. However, the Investment Tax Credit, a similar program for solar power, covers 30% of system costs through 2019, with declining amounts thereafter.//**Solar PV:**New York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40% below 1990 levels by 2030</v>
      </c>
      <c r="C2" s="1">
        <f>IF(INDEX('State Targets'!I:I,MATCH(About!$B$2,'State Targets'!$B:$B,0))=0,"",INDEX('State Targets'!I:I,MATCH(About!$B$2,'State Targets'!$B:$B,0)))</f>
        <v>2030</v>
      </c>
      <c r="D2" s="1">
        <f>INDEX('State Targets'!J:J,MATCH(About!$B$2,'State Targets'!$B:$B,0))</f>
        <v>127.19999999999999</v>
      </c>
      <c r="E2" s="1">
        <f>INDEX('State Targets'!K:K,MATCH(About!$B$2,'State Targets'!$B:$B,0))</f>
        <v>127.19999999999999</v>
      </c>
      <c r="F2" s="1" t="str">
        <f>IF(INDEX('State Targets'!L:L,MATCH(About!$B$2,'State Targets'!$B:$B,0))=0,"",INDEX('State Targets'!L:L,MATCH(About!$B$2,'State Targets'!$B:$B,0)))</f>
        <v>New York enacted statutory targets in 2019 to reduce GHG emissions 40% below 1990 levels by 2030.</v>
      </c>
    </row>
    <row r="3" spans="1:6" x14ac:dyDescent="0.25">
      <c r="A3" s="1"/>
      <c r="B3" s="1" t="str">
        <f>IF(INDEX('State Targets'!H:H,MATCH(About!$B$2,'State Targets'!$B:$B,0))=0,"",INDEX('State Targets'!H:H,MATCH(About!$B$2,'State Targets'!$B:$B,0)))</f>
        <v>40% below 1990 levels by 2030</v>
      </c>
      <c r="C3" s="1">
        <f>IF(INDEX('State Targets'!I:I,MATCH(About!$B$2,'State Targets'!$B:$B,0))=0,"",INDEX('State Targets'!I:I,MATCH(About!$B$2,'State Targets'!$B:$B,0)))</f>
        <v>2030</v>
      </c>
      <c r="D3" s="1">
        <f>INDEX('State Targets'!J:J,MATCH(About!$B$2,'State Targets'!$B:$B,0))</f>
        <v>127.19999999999999</v>
      </c>
      <c r="E3" s="1">
        <f>INDEX('State Targets'!K:K,MATCH(About!$B$2,'State Targets'!$B:$B,0))</f>
        <v>127.19999999999999</v>
      </c>
      <c r="F3" s="1" t="str">
        <f>IF(INDEX('State Targets'!L:L,MATCH(About!$B$2,'State Targets'!$B:$B,0))=0,"",INDEX('State Targets'!L:L,MATCH(About!$B$2,'State Targets'!$B:$B,0)))</f>
        <v>New York enacted statutory targets in 2019 to reduce GHG emissions 40% below 1990 levels by 2030.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212</v>
      </c>
      <c r="H36" s="1" t="s">
        <v>2131</v>
      </c>
      <c r="I36" s="213">
        <v>2030</v>
      </c>
      <c r="J36" s="213">
        <f t="shared" si="0"/>
        <v>127.19999999999999</v>
      </c>
      <c r="K36" s="213">
        <f t="shared" si="1"/>
        <v>127.19999999999999</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NY</v>
      </c>
      <c r="C1" s="223">
        <f>SUM(C4:C87)</f>
        <v>211.75964083092839</v>
      </c>
      <c r="D1" s="223">
        <f t="shared" ref="D1:AH1" si="0">SUM(D4:D87)</f>
        <v>202.88857028895239</v>
      </c>
      <c r="E1" s="223">
        <f t="shared" si="0"/>
        <v>202.6349901222635</v>
      </c>
      <c r="F1" s="223">
        <f t="shared" si="0"/>
        <v>195.63523509384046</v>
      </c>
      <c r="G1" s="223">
        <f t="shared" si="0"/>
        <v>194.36821793733509</v>
      </c>
      <c r="H1" s="223">
        <f t="shared" si="0"/>
        <v>200.67483580051572</v>
      </c>
      <c r="I1" s="223">
        <f t="shared" si="0"/>
        <v>202.92462046102685</v>
      </c>
      <c r="J1" s="223">
        <f t="shared" si="0"/>
        <v>206.04784163158791</v>
      </c>
      <c r="K1" s="223">
        <f t="shared" si="0"/>
        <v>206.61198339664571</v>
      </c>
      <c r="L1" s="223">
        <f t="shared" si="0"/>
        <v>208.78118608377335</v>
      </c>
      <c r="M1" s="223">
        <f t="shared" si="0"/>
        <v>215.64504137270589</v>
      </c>
      <c r="N1" s="223">
        <f t="shared" si="0"/>
        <v>213.2334242473743</v>
      </c>
      <c r="O1" s="223">
        <f t="shared" si="0"/>
        <v>209.51709203734802</v>
      </c>
      <c r="P1" s="223">
        <f t="shared" si="0"/>
        <v>218.25842431637508</v>
      </c>
      <c r="Q1" s="223">
        <f t="shared" si="0"/>
        <v>222.80022514821377</v>
      </c>
      <c r="R1" s="223">
        <f t="shared" si="0"/>
        <v>219.60838602490779</v>
      </c>
      <c r="S1" s="223">
        <f t="shared" si="0"/>
        <v>203.14587548396423</v>
      </c>
      <c r="T1" s="223">
        <f t="shared" si="0"/>
        <v>210.01741511255349</v>
      </c>
      <c r="U1" s="223">
        <f t="shared" si="0"/>
        <v>196.98200060781392</v>
      </c>
      <c r="V1" s="223">
        <f t="shared" si="0"/>
        <v>182.01994293665624</v>
      </c>
      <c r="W1" s="223">
        <f t="shared" si="0"/>
        <v>189.93440064270212</v>
      </c>
      <c r="X1" s="223">
        <f t="shared" si="0"/>
        <v>182.87757388920315</v>
      </c>
      <c r="Y1" s="223">
        <f t="shared" si="0"/>
        <v>176.12302249772173</v>
      </c>
      <c r="Z1" s="223">
        <f t="shared" si="0"/>
        <v>177.49728826282043</v>
      </c>
      <c r="AA1" s="223">
        <f t="shared" si="0"/>
        <v>183.35249772836136</v>
      </c>
      <c r="AB1" s="223">
        <f t="shared" si="0"/>
        <v>181.11738222156399</v>
      </c>
      <c r="AC1" s="223">
        <f t="shared" si="0"/>
        <v>176.07197115943305</v>
      </c>
      <c r="AD1" s="223">
        <f t="shared" si="0"/>
        <v>170.66479356605328</v>
      </c>
      <c r="AE1" s="223">
        <f t="shared" si="0"/>
        <v>178.78086320185935</v>
      </c>
      <c r="AF1" s="223">
        <f t="shared" si="0"/>
        <v>175.91373065195984</v>
      </c>
      <c r="AG1" s="223">
        <f t="shared" si="0"/>
        <v>154.38975712782198</v>
      </c>
      <c r="AH1" s="223">
        <f t="shared" si="0"/>
        <v>165.23392724573799</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25">
      <c r="A5" s="227" t="s">
        <v>479</v>
      </c>
      <c r="B5" s="199" t="s">
        <v>2259</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25">
      <c r="A6" s="227" t="s">
        <v>479</v>
      </c>
      <c r="B6" s="199" t="s">
        <v>2263</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25">
      <c r="A7" s="227" t="s">
        <v>479</v>
      </c>
      <c r="B7" s="199" t="s">
        <v>2265</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25">
      <c r="A8" s="227" t="s">
        <v>479</v>
      </c>
      <c r="B8" s="199" t="s">
        <v>2267</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25">
      <c r="A9" s="227" t="s">
        <v>479</v>
      </c>
      <c r="B9" s="199" t="s">
        <v>2277</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25">
      <c r="A10" s="227" t="s">
        <v>479</v>
      </c>
      <c r="B10" s="199" t="s">
        <v>2286</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25">
      <c r="A11" s="227" t="s">
        <v>479</v>
      </c>
      <c r="B11" s="199" t="s">
        <v>2281</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25">
      <c r="A14" s="227" t="s">
        <v>479</v>
      </c>
      <c r="B14" s="199"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25">
      <c r="A17" s="227" t="s">
        <v>479</v>
      </c>
      <c r="B17" s="199" t="s">
        <v>2294</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0.70061339502389997</v>
      </c>
      <c r="D19" s="228">
        <f>SUMIFS('EPA Export Aggregation'!G:G,'EPA Export Aggregation'!$A:$A,$B19,'EPA Export Aggregation'!$D:$D,$A$1)*IF($A19="CH4",About!$D$58,IF($A19="N2O",About!$D$59,1))</f>
        <v>0.70591864824179995</v>
      </c>
      <c r="E19" s="228">
        <f>SUMIFS('EPA Export Aggregation'!H:H,'EPA Export Aggregation'!$A:$A,$B19,'EPA Export Aggregation'!$D:$D,$A$1)*IF($A19="CH4",About!$D$58,IF($A19="N2O",About!$D$59,1))</f>
        <v>0.67050382339110004</v>
      </c>
      <c r="F19" s="228">
        <f>SUMIFS('EPA Export Aggregation'!I:I,'EPA Export Aggregation'!$A:$A,$B19,'EPA Export Aggregation'!$D:$D,$A$1)*IF($A19="CH4",About!$D$58,IF($A19="N2O",About!$D$59,1))</f>
        <v>0.57918647037229998</v>
      </c>
      <c r="G19" s="228">
        <f>SUMIFS('EPA Export Aggregation'!J:J,'EPA Export Aggregation'!$A:$A,$B19,'EPA Export Aggregation'!$D:$D,$A$1)*IF($A19="CH4",About!$D$58,IF($A19="N2O",About!$D$59,1))</f>
        <v>0.50820500317969997</v>
      </c>
      <c r="H19" s="228">
        <f>SUMIFS('EPA Export Aggregation'!K:K,'EPA Export Aggregation'!$A:$A,$B19,'EPA Export Aggregation'!$D:$D,$A$1)*IF($A19="CH4",About!$D$58,IF($A19="N2O",About!$D$59,1))</f>
        <v>0.51991633770610002</v>
      </c>
      <c r="I19" s="228">
        <f>SUMIFS('EPA Export Aggregation'!L:L,'EPA Export Aggregation'!$A:$A,$B19,'EPA Export Aggregation'!$D:$D,$A$1)*IF($A19="CH4",About!$D$58,IF($A19="N2O",About!$D$59,1))</f>
        <v>0.55621996804460005</v>
      </c>
      <c r="J19" s="228">
        <f>SUMIFS('EPA Export Aggregation'!M:M,'EPA Export Aggregation'!$A:$A,$B19,'EPA Export Aggregation'!$D:$D,$A$1)*IF($A19="CH4",About!$D$58,IF($A19="N2O",About!$D$59,1))</f>
        <v>0.56212411665850004</v>
      </c>
      <c r="K19" s="228">
        <f>SUMIFS('EPA Export Aggregation'!N:N,'EPA Export Aggregation'!$A:$A,$B19,'EPA Export Aggregation'!$D:$D,$A$1)*IF($A19="CH4",About!$D$58,IF($A19="N2O",About!$D$59,1))</f>
        <v>0.56942024842119998</v>
      </c>
      <c r="L19" s="228">
        <f>SUMIFS('EPA Export Aggregation'!O:O,'EPA Export Aggregation'!$A:$A,$B19,'EPA Export Aggregation'!$D:$D,$A$1)*IF($A19="CH4",About!$D$58,IF($A19="N2O",About!$D$59,1))</f>
        <v>0.59074281587379995</v>
      </c>
      <c r="M19" s="228">
        <f>SUMIFS('EPA Export Aggregation'!P:P,'EPA Export Aggregation'!$A:$A,$B19,'EPA Export Aggregation'!$D:$D,$A$1)*IF($A19="CH4",About!$D$58,IF($A19="N2O",About!$D$59,1))</f>
        <v>0.59832762332870004</v>
      </c>
      <c r="N19" s="228">
        <f>SUMIFS('EPA Export Aggregation'!Q:Q,'EPA Export Aggregation'!$A:$A,$B19,'EPA Export Aggregation'!$D:$D,$A$1)*IF($A19="CH4",About!$D$58,IF($A19="N2O",About!$D$59,1))</f>
        <v>0.47832263667149999</v>
      </c>
      <c r="O19" s="228">
        <f>SUMIFS('EPA Export Aggregation'!R:R,'EPA Export Aggregation'!$A:$A,$B19,'EPA Export Aggregation'!$D:$D,$A$1)*IF($A19="CH4",About!$D$58,IF($A19="N2O",About!$D$59,1))</f>
        <v>0.33600869328979999</v>
      </c>
      <c r="P19" s="228">
        <f>SUMIFS('EPA Export Aggregation'!S:S,'EPA Export Aggregation'!$A:$A,$B19,'EPA Export Aggregation'!$D:$D,$A$1)*IF($A19="CH4",About!$D$58,IF($A19="N2O",About!$D$59,1))</f>
        <v>0.33903011874279998</v>
      </c>
      <c r="Q19" s="228">
        <f>SUMIFS('EPA Export Aggregation'!T:T,'EPA Export Aggregation'!$A:$A,$B19,'EPA Export Aggregation'!$D:$D,$A$1)*IF($A19="CH4",About!$D$58,IF($A19="N2O",About!$D$59,1))</f>
        <v>0.33272253725119999</v>
      </c>
      <c r="R19" s="228">
        <f>SUMIFS('EPA Export Aggregation'!U:U,'EPA Export Aggregation'!$A:$A,$B19,'EPA Export Aggregation'!$D:$D,$A$1)*IF($A19="CH4",About!$D$58,IF($A19="N2O",About!$D$59,1))</f>
        <v>0.35980453961660003</v>
      </c>
      <c r="S19" s="228">
        <f>SUMIFS('EPA Export Aggregation'!V:V,'EPA Export Aggregation'!$A:$A,$B19,'EPA Export Aggregation'!$D:$D,$A$1)*IF($A19="CH4",About!$D$58,IF($A19="N2O",About!$D$59,1))</f>
        <v>0.3955984567893</v>
      </c>
      <c r="T19" s="228">
        <f>SUMIFS('EPA Export Aggregation'!W:W,'EPA Export Aggregation'!$A:$A,$B19,'EPA Export Aggregation'!$D:$D,$A$1)*IF($A19="CH4",About!$D$58,IF($A19="N2O",About!$D$59,1))</f>
        <v>0.4065711361446</v>
      </c>
      <c r="U19" s="228">
        <f>SUMIFS('EPA Export Aggregation'!X:X,'EPA Export Aggregation'!$A:$A,$B19,'EPA Export Aggregation'!$D:$D,$A$1)*IF($A19="CH4",About!$D$58,IF($A19="N2O",About!$D$59,1))</f>
        <v>0.41706086526239999</v>
      </c>
      <c r="V19" s="228">
        <f>SUMIFS('EPA Export Aggregation'!Y:Y,'EPA Export Aggregation'!$A:$A,$B19,'EPA Export Aggregation'!$D:$D,$A$1)*IF($A19="CH4",About!$D$58,IF($A19="N2O",About!$D$59,1))</f>
        <v>0.3388099294677</v>
      </c>
      <c r="W19" s="228">
        <f>SUMIFS('EPA Export Aggregation'!Z:Z,'EPA Export Aggregation'!$A:$A,$B19,'EPA Export Aggregation'!$D:$D,$A$1)*IF($A19="CH4",About!$D$58,IF($A19="N2O",About!$D$59,1))</f>
        <v>0.211169</v>
      </c>
      <c r="X19" s="228">
        <f>SUMIFS('EPA Export Aggregation'!AA:AA,'EPA Export Aggregation'!$A:$A,$B19,'EPA Export Aggregation'!$D:$D,$A$1)*IF($A19="CH4",About!$D$58,IF($A19="N2O",About!$D$59,1))</f>
        <v>0.37887399999999999</v>
      </c>
      <c r="Y19" s="228">
        <f>SUMIFS('EPA Export Aggregation'!AB:AB,'EPA Export Aggregation'!$A:$A,$B19,'EPA Export Aggregation'!$D:$D,$A$1)*IF($A19="CH4",About!$D$58,IF($A19="N2O",About!$D$59,1))</f>
        <v>0.43976399999999999</v>
      </c>
      <c r="Z19" s="228">
        <f>SUMIFS('EPA Export Aggregation'!AC:AC,'EPA Export Aggregation'!$A:$A,$B19,'EPA Export Aggregation'!$D:$D,$A$1)*IF($A19="CH4",About!$D$58,IF($A19="N2O",About!$D$59,1))</f>
        <v>0.4003813</v>
      </c>
      <c r="AA19" s="228">
        <f>SUMIFS('EPA Export Aggregation'!AD:AD,'EPA Export Aggregation'!$A:$A,$B19,'EPA Export Aggregation'!$D:$D,$A$1)*IF($A19="CH4",About!$D$58,IF($A19="N2O",About!$D$59,1))</f>
        <v>0.23578109999999999</v>
      </c>
      <c r="AB19" s="228">
        <f>SUMIFS('EPA Export Aggregation'!AE:AE,'EPA Export Aggregation'!$A:$A,$B19,'EPA Export Aggregation'!$D:$D,$A$1)*IF($A19="CH4",About!$D$58,IF($A19="N2O",About!$D$59,1))</f>
        <v>0.22389680000000001</v>
      </c>
      <c r="AC19" s="228">
        <f>SUMIFS('EPA Export Aggregation'!AF:AF,'EPA Export Aggregation'!$A:$A,$B19,'EPA Export Aggregation'!$D:$D,$A$1)*IF($A19="CH4",About!$D$58,IF($A19="N2O",About!$D$59,1))</f>
        <v>0.2202866</v>
      </c>
      <c r="AD19" s="228">
        <f>SUMIFS('EPA Export Aggregation'!AG:AG,'EPA Export Aggregation'!$A:$A,$B19,'EPA Export Aggregation'!$D:$D,$A$1)*IF($A19="CH4",About!$D$58,IF($A19="N2O",About!$D$59,1))</f>
        <v>0.21750559999999999</v>
      </c>
      <c r="AE19" s="228">
        <f>SUMIFS('EPA Export Aggregation'!AH:AH,'EPA Export Aggregation'!$A:$A,$B19,'EPA Export Aggregation'!$D:$D,$A$1)*IF($A19="CH4",About!$D$58,IF($A19="N2O",About!$D$59,1))</f>
        <v>0.21327160000000001</v>
      </c>
      <c r="AF19" s="228">
        <f>SUMIFS('EPA Export Aggregation'!AI:AI,'EPA Export Aggregation'!$A:$A,$B19,'EPA Export Aggregation'!$D:$D,$A$1)*IF($A19="CH4",About!$D$58,IF($A19="N2O",About!$D$59,1))</f>
        <v>0.223938</v>
      </c>
      <c r="AG19" s="228">
        <f>SUMIFS('EPA Export Aggregation'!AJ:AJ,'EPA Export Aggregation'!$A:$A,$B19,'EPA Export Aggregation'!$D:$D,$A$1)*IF($A19="CH4",About!$D$58,IF($A19="N2O",About!$D$59,1))</f>
        <v>0.22494690000000001</v>
      </c>
      <c r="AH19" s="228">
        <f>SUMIFS('EPA Export Aggregation'!AK:AK,'EPA Export Aggregation'!$A:$A,$B19,'EPA Export Aggregation'!$D:$D,$A$1)*IF($A19="CH4",About!$D$58,IF($A19="N2O",About!$D$59,1))</f>
        <v>0.2182151</v>
      </c>
    </row>
    <row r="20" spans="1:34" x14ac:dyDescent="0.25">
      <c r="A20" s="227" t="s">
        <v>479</v>
      </c>
      <c r="B20" s="199" t="s">
        <v>2279</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25">
      <c r="A27" s="227" t="s">
        <v>479</v>
      </c>
      <c r="B27" s="199" t="s">
        <v>2320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25">
      <c r="A30" s="227" t="s">
        <v>479</v>
      </c>
      <c r="B30" s="199" t="s">
        <v>2327</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228">
        <f>SUMIFS('EPA Export Aggregation'!R:R,'EPA Export Aggregation'!$A:$A,$B33,'EPA Export Aggregation'!$D:$D,$A$1)*IF($A33="CH4",About!$D$58,IF($A33="N2O",About!$D$59,1))</f>
        <v>0.35075508298730002</v>
      </c>
      <c r="P33" s="228">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228">
        <f>SUMIFS('EPA Export Aggregation'!U:U,'EPA Export Aggregation'!$A:$A,$B33,'EPA Export Aggregation'!$D:$D,$A$1)*IF($A33="CH4",About!$D$58,IF($A33="N2O",About!$D$59,1))</f>
        <v>0</v>
      </c>
      <c r="S33" s="228">
        <f>SUMIFS('EPA Export Aggregation'!V:V,'EPA Export Aggregation'!$A:$A,$B33,'EPA Export Aggregation'!$D:$D,$A$1)*IF($A33="CH4",About!$D$58,IF($A33="N2O",About!$D$59,1))</f>
        <v>0.10376762129390001</v>
      </c>
      <c r="T33" s="228">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228">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228">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228">
        <f>SUMIFS('EPA Export Aggregation'!AD:AD,'EPA Export Aggregation'!$A:$A,$B33,'EPA Export Aggregation'!$D:$D,$A$1)*IF($A33="CH4",About!$D$58,IF($A33="N2O",About!$D$59,1))</f>
        <v>1.8706655475899999E-2</v>
      </c>
      <c r="AB33" s="228">
        <f>SUMIFS('EPA Export Aggregation'!AE:AE,'EPA Export Aggregation'!$A:$A,$B33,'EPA Export Aggregation'!$D:$D,$A$1)*IF($A33="CH4",About!$D$58,IF($A33="N2O",About!$D$59,1))</f>
        <v>2.3144851372200001E-2</v>
      </c>
      <c r="AC33" s="228">
        <f>SUMIFS('EPA Export Aggregation'!AF:AF,'EPA Export Aggregation'!$A:$A,$B33,'EPA Export Aggregation'!$D:$D,$A$1)*IF($A33="CH4",About!$D$58,IF($A33="N2O",About!$D$59,1))</f>
        <v>1.5764232123600001E-2</v>
      </c>
      <c r="AD33" s="228">
        <f>SUMIFS('EPA Export Aggregation'!AG:AG,'EPA Export Aggregation'!$A:$A,$B33,'EPA Export Aggregation'!$D:$D,$A$1)*IF($A33="CH4",About!$D$58,IF($A33="N2O",About!$D$59,1))</f>
        <v>1.6254682329E-2</v>
      </c>
      <c r="AE33" s="228">
        <f>SUMIFS('EPA Export Aggregation'!AH:AH,'EPA Export Aggregation'!$A:$A,$B33,'EPA Export Aggregation'!$D:$D,$A$1)*IF($A33="CH4",About!$D$58,IF($A33="N2O",About!$D$59,1))</f>
        <v>2.4334060988900001E-2</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8.0152890038000003E-3</v>
      </c>
      <c r="D76" s="228">
        <f>SUMIFS('EPA Export Aggregation'!G:G,'EPA Export Aggregation'!$A:$A,$B76,'EPA Export Aggregation'!$D:$D,$A$1)*IF($A76="CH4",About!$D$58,IF($A76="N2O",About!$D$59,1))</f>
        <v>8.0154898838000008E-3</v>
      </c>
      <c r="E76" s="228">
        <f>SUMIFS('EPA Export Aggregation'!H:H,'EPA Export Aggregation'!$A:$A,$B76,'EPA Export Aggregation'!$D:$D,$A$1)*IF($A76="CH4",About!$D$58,IF($A76="N2O",About!$D$59,1))</f>
        <v>8.0156907637999996E-3</v>
      </c>
      <c r="F76" s="228">
        <f>SUMIFS('EPA Export Aggregation'!I:I,'EPA Export Aggregation'!$A:$A,$B76,'EPA Export Aggregation'!$D:$D,$A$1)*IF($A76="CH4",About!$D$58,IF($A76="N2O",About!$D$59,1))</f>
        <v>1.00197138903E-2</v>
      </c>
      <c r="G76" s="228">
        <f>SUMIFS('EPA Export Aggregation'!J:J,'EPA Export Aggregation'!$A:$A,$B76,'EPA Export Aggregation'!$D:$D,$A$1)*IF($A76="CH4",About!$D$58,IF($A76="N2O",About!$D$59,1))</f>
        <v>1.10218265505E-2</v>
      </c>
      <c r="H76" s="228">
        <f>SUMIFS('EPA Export Aggregation'!K:K,'EPA Export Aggregation'!$A:$A,$B76,'EPA Export Aggregation'!$D:$D,$A$1)*IF($A76="CH4",About!$D$58,IF($A76="N2O",About!$D$59,1))</f>
        <v>1.38506920756E-2</v>
      </c>
      <c r="I76" s="228">
        <f>SUMIFS('EPA Export Aggregation'!L:L,'EPA Export Aggregation'!$A:$A,$B76,'EPA Export Aggregation'!$D:$D,$A$1)*IF($A76="CH4",About!$D$58,IF($A76="N2O",About!$D$59,1))</f>
        <v>1.53807679528E-2</v>
      </c>
      <c r="J76" s="228">
        <f>SUMIFS('EPA Export Aggregation'!M:M,'EPA Export Aggregation'!$A:$A,$B76,'EPA Export Aggregation'!$D:$D,$A$1)*IF($A76="CH4",About!$D$58,IF($A76="N2O",About!$D$59,1))</f>
        <v>1.62545281655E-2</v>
      </c>
      <c r="K76" s="228">
        <f>SUMIFS('EPA Export Aggregation'!N:N,'EPA Export Aggregation'!$A:$A,$B76,'EPA Export Aggregation'!$D:$D,$A$1)*IF($A76="CH4",About!$D$58,IF($A76="N2O",About!$D$59,1))</f>
        <v>1.9930795956399999E-2</v>
      </c>
      <c r="L76" s="228">
        <f>SUMIFS('EPA Export Aggregation'!O:O,'EPA Export Aggregation'!$A:$A,$B76,'EPA Export Aggregation'!$D:$D,$A$1)*IF($A76="CH4",About!$D$58,IF($A76="N2O",About!$D$59,1))</f>
        <v>2.0225141279600001E-2</v>
      </c>
      <c r="M76" s="228">
        <f>SUMIFS('EPA Export Aggregation'!P:P,'EPA Export Aggregation'!$A:$A,$B76,'EPA Export Aggregation'!$D:$D,$A$1)*IF($A76="CH4",About!$D$58,IF($A76="N2O",About!$D$59,1))</f>
        <v>1.2317730828100001E-2</v>
      </c>
      <c r="N76" s="228">
        <f>SUMIFS('EPA Export Aggregation'!Q:Q,'EPA Export Aggregation'!$A:$A,$B76,'EPA Export Aggregation'!$D:$D,$A$1)*IF($A76="CH4",About!$D$58,IF($A76="N2O",About!$D$59,1))</f>
        <v>8.1861321720999997E-3</v>
      </c>
      <c r="O76" s="228">
        <f>SUMIFS('EPA Export Aggregation'!R:R,'EPA Export Aggregation'!$A:$A,$B76,'EPA Export Aggregation'!$D:$D,$A$1)*IF($A76="CH4",About!$D$58,IF($A76="N2O",About!$D$59,1))</f>
        <v>7.8263441469999997E-3</v>
      </c>
      <c r="P76" s="228">
        <f>SUMIFS('EPA Export Aggregation'!S:S,'EPA Export Aggregation'!$A:$A,$B76,'EPA Export Aggregation'!$D:$D,$A$1)*IF($A76="CH4",About!$D$58,IF($A76="N2O",About!$D$59,1))</f>
        <v>8.1839162651000004E-3</v>
      </c>
      <c r="Q76" s="228">
        <f>SUMIFS('EPA Export Aggregation'!T:T,'EPA Export Aggregation'!$A:$A,$B76,'EPA Export Aggregation'!$D:$D,$A$1)*IF($A76="CH4",About!$D$58,IF($A76="N2O",About!$D$59,1))</f>
        <v>8.1485517797999993E-3</v>
      </c>
      <c r="R76" s="228">
        <f>SUMIFS('EPA Export Aggregation'!U:U,'EPA Export Aggregation'!$A:$A,$B76,'EPA Export Aggregation'!$D:$D,$A$1)*IF($A76="CH4",About!$D$58,IF($A76="N2O",About!$D$59,1))</f>
        <v>7.8225447922000008E-3</v>
      </c>
      <c r="S76" s="228">
        <f>SUMIFS('EPA Export Aggregation'!V:V,'EPA Export Aggregation'!$A:$A,$B76,'EPA Export Aggregation'!$D:$D,$A$1)*IF($A76="CH4",About!$D$58,IF($A76="N2O",About!$D$59,1))</f>
        <v>9.3130166049000002E-3</v>
      </c>
      <c r="T76" s="228">
        <f>SUMIFS('EPA Export Aggregation'!W:W,'EPA Export Aggregation'!$A:$A,$B76,'EPA Export Aggregation'!$D:$D,$A$1)*IF($A76="CH4",About!$D$58,IF($A76="N2O",About!$D$59,1))</f>
        <v>9.0629129313E-3</v>
      </c>
      <c r="U76" s="228">
        <f>SUMIFS('EPA Export Aggregation'!X:X,'EPA Export Aggregation'!$A:$A,$B76,'EPA Export Aggregation'!$D:$D,$A$1)*IF($A76="CH4",About!$D$58,IF($A76="N2O",About!$D$59,1))</f>
        <v>8.5662808741999996E-3</v>
      </c>
      <c r="V76" s="228">
        <f>SUMIFS('EPA Export Aggregation'!Y:Y,'EPA Export Aggregation'!$A:$A,$B76,'EPA Export Aggregation'!$D:$D,$A$1)*IF($A76="CH4",About!$D$58,IF($A76="N2O",About!$D$59,1))</f>
        <v>6.1262216987999999E-3</v>
      </c>
      <c r="W76" s="228">
        <f>SUMIFS('EPA Export Aggregation'!Z:Z,'EPA Export Aggregation'!$A:$A,$B76,'EPA Export Aggregation'!$D:$D,$A$1)*IF($A76="CH4",About!$D$58,IF($A76="N2O",About!$D$59,1))</f>
        <v>6.6575895806999996E-3</v>
      </c>
      <c r="X76" s="228">
        <f>SUMIFS('EPA Export Aggregation'!AA:AA,'EPA Export Aggregation'!$A:$A,$B76,'EPA Export Aggregation'!$D:$D,$A$1)*IF($A76="CH4",About!$D$58,IF($A76="N2O",About!$D$59,1))</f>
        <v>1.0356235182699999E-2</v>
      </c>
      <c r="Y76" s="228">
        <f>SUMIFS('EPA Export Aggregation'!AB:AB,'EPA Export Aggregation'!$A:$A,$B76,'EPA Export Aggregation'!$D:$D,$A$1)*IF($A76="CH4",About!$D$58,IF($A76="N2O",About!$D$59,1))</f>
        <v>1.12690619721E-2</v>
      </c>
      <c r="Z76" s="228">
        <f>SUMIFS('EPA Export Aggregation'!AC:AC,'EPA Export Aggregation'!$A:$A,$B76,'EPA Export Aggregation'!$D:$D,$A$1)*IF($A76="CH4",About!$D$58,IF($A76="N2O",About!$D$59,1))</f>
        <v>5.2837644860000003E-4</v>
      </c>
      <c r="AA76" s="228">
        <f>SUMIFS('EPA Export Aggregation'!AD:AD,'EPA Export Aggregation'!$A:$A,$B76,'EPA Export Aggregation'!$D:$D,$A$1)*IF($A76="CH4",About!$D$58,IF($A76="N2O",About!$D$59,1))</f>
        <v>9.7488737029999999E-4</v>
      </c>
      <c r="AB76" s="228">
        <f>SUMIFS('EPA Export Aggregation'!AE:AE,'EPA Export Aggregation'!$A:$A,$B76,'EPA Export Aggregation'!$D:$D,$A$1)*IF($A76="CH4",About!$D$58,IF($A76="N2O",About!$D$59,1))</f>
        <v>7.7763724399999997E-4</v>
      </c>
      <c r="AC76" s="228">
        <f>SUMIFS('EPA Export Aggregation'!AF:AF,'EPA Export Aggregation'!$A:$A,$B76,'EPA Export Aggregation'!$D:$D,$A$1)*IF($A76="CH4",About!$D$58,IF($A76="N2O",About!$D$59,1))</f>
        <v>8.0077062210000001E-4</v>
      </c>
      <c r="AD76" s="228">
        <f>SUMIFS('EPA Export Aggregation'!AG:AG,'EPA Export Aggregation'!$A:$A,$B76,'EPA Export Aggregation'!$D:$D,$A$1)*IF($A76="CH4",About!$D$58,IF($A76="N2O",About!$D$59,1))</f>
        <v>1.0983048418E-3</v>
      </c>
      <c r="AE76" s="228">
        <f>SUMIFS('EPA Export Aggregation'!AH:AH,'EPA Export Aggregation'!$A:$A,$B76,'EPA Export Aggregation'!$D:$D,$A$1)*IF($A76="CH4",About!$D$58,IF($A76="N2O",About!$D$59,1))</f>
        <v>1.5942260048999999E-3</v>
      </c>
      <c r="AF76" s="228">
        <f>SUMIFS('EPA Export Aggregation'!AI:AI,'EPA Export Aggregation'!$A:$A,$B76,'EPA Export Aggregation'!$D:$D,$A$1)*IF($A76="CH4",About!$D$58,IF($A76="N2O",About!$D$59,1))</f>
        <v>1.5578757663999999E-3</v>
      </c>
      <c r="AG76" s="228">
        <f>SUMIFS('EPA Export Aggregation'!AJ:AJ,'EPA Export Aggregation'!$A:$A,$B76,'EPA Export Aggregation'!$D:$D,$A$1)*IF($A76="CH4",About!$D$58,IF($A76="N2O",About!$D$59,1))</f>
        <v>1.5158215942999999E-3</v>
      </c>
      <c r="AH76" s="228">
        <f>SUMIFS('EPA Export Aggregation'!AK:AK,'EPA Export Aggregation'!$A:$A,$B76,'EPA Export Aggregation'!$D:$D,$A$1)*IF($A76="CH4",About!$D$58,IF($A76="N2O",About!$D$59,1))</f>
        <v>1.8224587484000001E-3</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1.7299629148290001</v>
      </c>
      <c r="D79" s="228">
        <f>SUMIFS('EPA Export Aggregation'!G:G,'EPA Export Aggregation'!$A:$A,$B79,'EPA Export Aggregation'!$D:$D,$A$1)*IF($A79="CH4",About!$D$58,IF($A79="N2O",About!$D$59,1))</f>
        <v>1.59656276148</v>
      </c>
      <c r="E79" s="228">
        <f>SUMIFS('EPA Export Aggregation'!H:H,'EPA Export Aggregation'!$A:$A,$B79,'EPA Export Aggregation'!$D:$D,$A$1)*IF($A79="CH4",About!$D$58,IF($A79="N2O",About!$D$59,1))</f>
        <v>1.418826541401</v>
      </c>
      <c r="F79" s="228">
        <f>SUMIFS('EPA Export Aggregation'!I:I,'EPA Export Aggregation'!$A:$A,$B79,'EPA Export Aggregation'!$D:$D,$A$1)*IF($A79="CH4",About!$D$58,IF($A79="N2O",About!$D$59,1))</f>
        <v>1.1495825600580001</v>
      </c>
      <c r="G79" s="228">
        <f>SUMIFS('EPA Export Aggregation'!J:J,'EPA Export Aggregation'!$A:$A,$B79,'EPA Export Aggregation'!$D:$D,$A$1)*IF($A79="CH4",About!$D$58,IF($A79="N2O",About!$D$59,1))</f>
        <v>0.89215611394200001</v>
      </c>
      <c r="H79" s="228">
        <f>SUMIFS('EPA Export Aggregation'!K:K,'EPA Export Aggregation'!$A:$A,$B79,'EPA Export Aggregation'!$D:$D,$A$1)*IF($A79="CH4",About!$D$58,IF($A79="N2O",About!$D$59,1))</f>
        <v>0.81929418399300002</v>
      </c>
      <c r="I79" s="228">
        <f>SUMIFS('EPA Export Aggregation'!L:L,'EPA Export Aggregation'!$A:$A,$B79,'EPA Export Aggregation'!$D:$D,$A$1)*IF($A79="CH4",About!$D$58,IF($A79="N2O",About!$D$59,1))</f>
        <v>0.77557992219600003</v>
      </c>
      <c r="J79" s="228">
        <f>SUMIFS('EPA Export Aggregation'!M:M,'EPA Export Aggregation'!$A:$A,$B79,'EPA Export Aggregation'!$D:$D,$A$1)*IF($A79="CH4",About!$D$58,IF($A79="N2O",About!$D$59,1))</f>
        <v>0.72296333486700004</v>
      </c>
      <c r="K79" s="228">
        <f>SUMIFS('EPA Export Aggregation'!N:N,'EPA Export Aggregation'!$A:$A,$B79,'EPA Export Aggregation'!$D:$D,$A$1)*IF($A79="CH4",About!$D$58,IF($A79="N2O",About!$D$59,1))</f>
        <v>0.74122465907099999</v>
      </c>
      <c r="L79" s="228">
        <f>SUMIFS('EPA Export Aggregation'!O:O,'EPA Export Aggregation'!$A:$A,$B79,'EPA Export Aggregation'!$D:$D,$A$1)*IF($A79="CH4",About!$D$58,IF($A79="N2O",About!$D$59,1))</f>
        <v>0.72688580832899996</v>
      </c>
      <c r="M79" s="228">
        <f>SUMIFS('EPA Export Aggregation'!P:P,'EPA Export Aggregation'!$A:$A,$B79,'EPA Export Aggregation'!$D:$D,$A$1)*IF($A79="CH4",About!$D$58,IF($A79="N2O",About!$D$59,1))</f>
        <v>0.66657437710199996</v>
      </c>
      <c r="N79" s="228">
        <f>SUMIFS('EPA Export Aggregation'!Q:Q,'EPA Export Aggregation'!$A:$A,$B79,'EPA Export Aggregation'!$D:$D,$A$1)*IF($A79="CH4",About!$D$58,IF($A79="N2O",About!$D$59,1))</f>
        <v>0.74829315357600001</v>
      </c>
      <c r="O79" s="228">
        <f>SUMIFS('EPA Export Aggregation'!R:R,'EPA Export Aggregation'!$A:$A,$B79,'EPA Export Aggregation'!$D:$D,$A$1)*IF($A79="CH4",About!$D$58,IF($A79="N2O",About!$D$59,1))</f>
        <v>0.30060521458200001</v>
      </c>
      <c r="P79" s="228">
        <f>SUMIFS('EPA Export Aggregation'!S:S,'EPA Export Aggregation'!$A:$A,$B79,'EPA Export Aggregation'!$D:$D,$A$1)*IF($A79="CH4",About!$D$58,IF($A79="N2O",About!$D$59,1))</f>
        <v>0.18781011719099999</v>
      </c>
      <c r="Q79" s="228">
        <f>SUMIFS('EPA Export Aggregation'!T:T,'EPA Export Aggregation'!$A:$A,$B79,'EPA Export Aggregation'!$D:$D,$A$1)*IF($A79="CH4",About!$D$58,IF($A79="N2O",About!$D$59,1))</f>
        <v>0.14983027022699999</v>
      </c>
      <c r="R79" s="228">
        <f>SUMIFS('EPA Export Aggregation'!U:U,'EPA Export Aggregation'!$A:$A,$B79,'EPA Export Aggregation'!$D:$D,$A$1)*IF($A79="CH4",About!$D$58,IF($A79="N2O",About!$D$59,1))</f>
        <v>0.17365498569900001</v>
      </c>
      <c r="S79" s="228">
        <f>SUMIFS('EPA Export Aggregation'!V:V,'EPA Export Aggregation'!$A:$A,$B79,'EPA Export Aggregation'!$D:$D,$A$1)*IF($A79="CH4",About!$D$58,IF($A79="N2O",About!$D$59,1))</f>
        <v>0.378000834216</v>
      </c>
      <c r="T79" s="228">
        <f>SUMIFS('EPA Export Aggregation'!W:W,'EPA Export Aggregation'!$A:$A,$B79,'EPA Export Aggregation'!$D:$D,$A$1)*IF($A79="CH4",About!$D$58,IF($A79="N2O",About!$D$59,1))</f>
        <v>0.58381184128800001</v>
      </c>
      <c r="U79" s="228">
        <f>SUMIFS('EPA Export Aggregation'!X:X,'EPA Export Aggregation'!$A:$A,$B79,'EPA Export Aggregation'!$D:$D,$A$1)*IF($A79="CH4",About!$D$58,IF($A79="N2O",About!$D$59,1))</f>
        <v>0.33040518650099998</v>
      </c>
      <c r="V79" s="228">
        <f>SUMIFS('EPA Export Aggregation'!Y:Y,'EPA Export Aggregation'!$A:$A,$B79,'EPA Export Aggregation'!$D:$D,$A$1)*IF($A79="CH4",About!$D$58,IF($A79="N2O",About!$D$59,1))</f>
        <v>0.19647156973800001</v>
      </c>
      <c r="W79" s="228">
        <f>SUMIFS('EPA Export Aggregation'!Z:Z,'EPA Export Aggregation'!$A:$A,$B79,'EPA Export Aggregation'!$D:$D,$A$1)*IF($A79="CH4",About!$D$58,IF($A79="N2O",About!$D$59,1))</f>
        <v>2.5771095720000001E-2</v>
      </c>
      <c r="X79" s="228">
        <f>SUMIFS('EPA Export Aggregation'!AA:AA,'EPA Export Aggregation'!$A:$A,$B79,'EPA Export Aggregation'!$D:$D,$A$1)*IF($A79="CH4",About!$D$58,IF($A79="N2O",About!$D$59,1))</f>
        <v>0.45468473722199998</v>
      </c>
      <c r="Y79" s="228">
        <f>SUMIFS('EPA Export Aggregation'!AB:AB,'EPA Export Aggregation'!$A:$A,$B79,'EPA Export Aggregation'!$D:$D,$A$1)*IF($A79="CH4",About!$D$58,IF($A79="N2O",About!$D$59,1))</f>
        <v>0.59067527246399998</v>
      </c>
      <c r="Z79" s="228">
        <f>SUMIFS('EPA Export Aggregation'!AC:AC,'EPA Export Aggregation'!$A:$A,$B79,'EPA Export Aggregation'!$D:$D,$A$1)*IF($A79="CH4",About!$D$58,IF($A79="N2O",About!$D$59,1))</f>
        <v>0.563462309424</v>
      </c>
      <c r="AA79" s="228">
        <f>SUMIFS('EPA Export Aggregation'!AD:AD,'EPA Export Aggregation'!$A:$A,$B79,'EPA Export Aggregation'!$D:$D,$A$1)*IF($A79="CH4",About!$D$58,IF($A79="N2O",About!$D$59,1))</f>
        <v>0.15178359923699999</v>
      </c>
      <c r="AB79" s="228">
        <f>SUMIFS('EPA Export Aggregation'!AE:AE,'EPA Export Aggregation'!$A:$A,$B79,'EPA Export Aggregation'!$D:$D,$A$1)*IF($A79="CH4",About!$D$58,IF($A79="N2O",About!$D$59,1))</f>
        <v>1.9456364043E-2</v>
      </c>
      <c r="AC79" s="228">
        <f>SUMIFS('EPA Export Aggregation'!AF:AF,'EPA Export Aggregation'!$A:$A,$B79,'EPA Export Aggregation'!$D:$D,$A$1)*IF($A79="CH4",About!$D$58,IF($A79="N2O",About!$D$59,1))</f>
        <v>1.8016407585000001E-2</v>
      </c>
      <c r="AD79" s="228">
        <f>SUMIFS('EPA Export Aggregation'!AG:AG,'EPA Export Aggregation'!$A:$A,$B79,'EPA Export Aggregation'!$D:$D,$A$1)*IF($A79="CH4",About!$D$58,IF($A79="N2O",About!$D$59,1))</f>
        <v>2.4198656156999999E-2</v>
      </c>
      <c r="AE79" s="228">
        <f>SUMIFS('EPA Export Aggregation'!AH:AH,'EPA Export Aggregation'!$A:$A,$B79,'EPA Export Aggregation'!$D:$D,$A$1)*IF($A79="CH4",About!$D$58,IF($A79="N2O",About!$D$59,1))</f>
        <v>2.8302023369999998E-2</v>
      </c>
      <c r="AF79" s="228">
        <f>SUMIFS('EPA Export Aggregation'!AI:AI,'EPA Export Aggregation'!$A:$A,$B79,'EPA Export Aggregation'!$D:$D,$A$1)*IF($A79="CH4",About!$D$58,IF($A79="N2O",About!$D$59,1))</f>
        <v>2.6814183392999999E-2</v>
      </c>
      <c r="AG79" s="228">
        <f>SUMIFS('EPA Export Aggregation'!AJ:AJ,'EPA Export Aggregation'!$A:$A,$B79,'EPA Export Aggregation'!$D:$D,$A$1)*IF($A79="CH4",About!$D$58,IF($A79="N2O",About!$D$59,1))</f>
        <v>2.6009274557999999E-2</v>
      </c>
      <c r="AH79" s="228">
        <f>SUMIFS('EPA Export Aggregation'!AK:AK,'EPA Export Aggregation'!$A:$A,$B79,'EPA Export Aggregation'!$D:$D,$A$1)*IF($A79="CH4",About!$D$58,IF($A79="N2O",About!$D$59,1))</f>
        <v>2.6806509198000001E-2</v>
      </c>
    </row>
    <row r="80" spans="1:34" x14ac:dyDescent="0.25">
      <c r="A80" s="227" t="s">
        <v>2470</v>
      </c>
      <c r="B80" s="199" t="s">
        <v>2439</v>
      </c>
      <c r="C80" s="228">
        <f>SUMIFS('EPA Export Aggregation'!F:F,'EPA Export Aggregation'!$A:$A,$B80,'EPA Export Aggregation'!$D:$D,$A$1)*IF($A80="CH4",About!$D$58,IF($A80="N2O",About!$D$59,1))</f>
        <v>0.11235946661066799</v>
      </c>
      <c r="D80" s="228">
        <f>SUMIFS('EPA Export Aggregation'!G:G,'EPA Export Aggregation'!$A:$A,$B80,'EPA Export Aggregation'!$D:$D,$A$1)*IF($A80="CH4",About!$D$58,IF($A80="N2O",About!$D$59,1))</f>
        <v>0.11237645735066799</v>
      </c>
      <c r="E80" s="228">
        <f>SUMIFS('EPA Export Aggregation'!H:H,'EPA Export Aggregation'!$A:$A,$B80,'EPA Export Aggregation'!$D:$D,$A$1)*IF($A80="CH4",About!$D$58,IF($A80="N2O",About!$D$59,1))</f>
        <v>0.112393447136668</v>
      </c>
      <c r="F80" s="228">
        <f>SUMIFS('EPA Export Aggregation'!I:I,'EPA Export Aggregation'!$A:$A,$B80,'EPA Export Aggregation'!$D:$D,$A$1)*IF($A80="CH4",About!$D$58,IF($A80="N2O",About!$D$59,1))</f>
        <v>0.14050030452873499</v>
      </c>
      <c r="G80" s="228">
        <f>SUMIFS('EPA Export Aggregation'!J:J,'EPA Export Aggregation'!$A:$A,$B80,'EPA Export Aggregation'!$D:$D,$A$1)*IF($A80="CH4",About!$D$58,IF($A80="N2O",About!$D$59,1))</f>
        <v>0.1545622274206685</v>
      </c>
      <c r="H80" s="228">
        <f>SUMIFS('EPA Export Aggregation'!K:K,'EPA Export Aggregation'!$A:$A,$B80,'EPA Export Aggregation'!$D:$D,$A$1)*IF($A80="CH4",About!$D$58,IF($A80="N2O",About!$D$59,1))</f>
        <v>0.19423184290743051</v>
      </c>
      <c r="I80" s="228">
        <f>SUMIFS('EPA Export Aggregation'!L:L,'EPA Export Aggregation'!$A:$A,$B80,'EPA Export Aggregation'!$D:$D,$A$1)*IF($A80="CH4",About!$D$58,IF($A80="N2O",About!$D$59,1))</f>
        <v>0.2156948538136417</v>
      </c>
      <c r="J80" s="228">
        <f>SUMIFS('EPA Export Aggregation'!M:M,'EPA Export Aggregation'!$A:$A,$B80,'EPA Export Aggregation'!$D:$D,$A$1)*IF($A80="CH4",About!$D$58,IF($A80="N2O",About!$D$59,1))</f>
        <v>0.22795753366509769</v>
      </c>
      <c r="K80" s="228">
        <f>SUMIFS('EPA Export Aggregation'!N:N,'EPA Export Aggregation'!$A:$A,$B80,'EPA Export Aggregation'!$D:$D,$A$1)*IF($A80="CH4",About!$D$58,IF($A80="N2O",About!$D$59,1))</f>
        <v>0.27950615207781482</v>
      </c>
      <c r="L80" s="228">
        <f>SUMIFS('EPA Export Aggregation'!O:O,'EPA Export Aggregation'!$A:$A,$B80,'EPA Export Aggregation'!$D:$D,$A$1)*IF($A80="CH4",About!$D$58,IF($A80="N2O",About!$D$59,1))</f>
        <v>0.28364650222300092</v>
      </c>
      <c r="M80" s="228">
        <f>SUMIFS('EPA Export Aggregation'!P:P,'EPA Export Aggregation'!$A:$A,$B80,'EPA Export Aggregation'!$D:$D,$A$1)*IF($A80="CH4",About!$D$58,IF($A80="N2O",About!$D$59,1))</f>
        <v>0.24197048454004261</v>
      </c>
      <c r="N80" s="228">
        <f>SUMIFS('EPA Export Aggregation'!Q:Q,'EPA Export Aggregation'!$A:$A,$B80,'EPA Export Aggregation'!$D:$D,$A$1)*IF($A80="CH4",About!$D$58,IF($A80="N2O",About!$D$59,1))</f>
        <v>0.17035989874251031</v>
      </c>
      <c r="O80" s="228">
        <f>SUMIFS('EPA Export Aggregation'!R:R,'EPA Export Aggregation'!$A:$A,$B80,'EPA Export Aggregation'!$D:$D,$A$1)*IF($A80="CH4",About!$D$58,IF($A80="N2O",About!$D$59,1))</f>
        <v>0.1669079117895704</v>
      </c>
      <c r="P80" s="228">
        <f>SUMIFS('EPA Export Aggregation'!S:S,'EPA Export Aggregation'!$A:$A,$B80,'EPA Export Aggregation'!$D:$D,$A$1)*IF($A80="CH4",About!$D$58,IF($A80="N2O",About!$D$59,1))</f>
        <v>0.15263458188238049</v>
      </c>
      <c r="Q80" s="228">
        <f>SUMIFS('EPA Export Aggregation'!T:T,'EPA Export Aggregation'!$A:$A,$B80,'EPA Export Aggregation'!$D:$D,$A$1)*IF($A80="CH4",About!$D$58,IF($A80="N2O",About!$D$59,1))</f>
        <v>0.14180597835830319</v>
      </c>
      <c r="R80" s="228">
        <f>SUMIFS('EPA Export Aggregation'!U:U,'EPA Export Aggregation'!$A:$A,$B80,'EPA Export Aggregation'!$D:$D,$A$1)*IF($A80="CH4",About!$D$58,IF($A80="N2O",About!$D$59,1))</f>
        <v>0.1306909342653291</v>
      </c>
      <c r="S80" s="228">
        <f>SUMIFS('EPA Export Aggregation'!V:V,'EPA Export Aggregation'!$A:$A,$B80,'EPA Export Aggregation'!$D:$D,$A$1)*IF($A80="CH4",About!$D$58,IF($A80="N2O",About!$D$59,1))</f>
        <v>0.139632033615845</v>
      </c>
      <c r="T80" s="228">
        <f>SUMIFS('EPA Export Aggregation'!W:W,'EPA Export Aggregation'!$A:$A,$B80,'EPA Export Aggregation'!$D:$D,$A$1)*IF($A80="CH4",About!$D$58,IF($A80="N2O",About!$D$59,1))</f>
        <v>0.13345663972037999</v>
      </c>
      <c r="U80" s="228">
        <f>SUMIFS('EPA Export Aggregation'!X:X,'EPA Export Aggregation'!$A:$A,$B80,'EPA Export Aggregation'!$D:$D,$A$1)*IF($A80="CH4",About!$D$58,IF($A80="N2O",About!$D$59,1))</f>
        <v>0.1213244286359874</v>
      </c>
      <c r="V80" s="228">
        <f>SUMIFS('EPA Export Aggregation'!Y:Y,'EPA Export Aggregation'!$A:$A,$B80,'EPA Export Aggregation'!$D:$D,$A$1)*IF($A80="CH4",About!$D$58,IF($A80="N2O",About!$D$59,1))</f>
        <v>7.7661899917459601E-2</v>
      </c>
      <c r="W80" s="228">
        <f>SUMIFS('EPA Export Aggregation'!Z:Z,'EPA Export Aggregation'!$A:$A,$B80,'EPA Export Aggregation'!$D:$D,$A$1)*IF($A80="CH4",About!$D$58,IF($A80="N2O",About!$D$59,1))</f>
        <v>8.4900734022952395E-2</v>
      </c>
      <c r="X80" s="228">
        <f>SUMIFS('EPA Export Aggregation'!AA:AA,'EPA Export Aggregation'!$A:$A,$B80,'EPA Export Aggregation'!$D:$D,$A$1)*IF($A80="CH4",About!$D$58,IF($A80="N2O",About!$D$59,1))</f>
        <v>3.4604916160478699E-2</v>
      </c>
      <c r="Y80" s="228">
        <f>SUMIFS('EPA Export Aggregation'!AB:AB,'EPA Export Aggregation'!$A:$A,$B80,'EPA Export Aggregation'!$D:$D,$A$1)*IF($A80="CH4",About!$D$58,IF($A80="N2O",About!$D$59,1))</f>
        <v>1.8706907971509E-2</v>
      </c>
      <c r="Z80" s="228">
        <f>SUMIFS('EPA Export Aggregation'!AC:AC,'EPA Export Aggregation'!$A:$A,$B80,'EPA Export Aggregation'!$D:$D,$A$1)*IF($A80="CH4",About!$D$58,IF($A80="N2O",About!$D$59,1))</f>
        <v>1.79890945130542E-2</v>
      </c>
      <c r="AA80" s="228">
        <f>SUMIFS('EPA Export Aggregation'!AD:AD,'EPA Export Aggregation'!$A:$A,$B80,'EPA Export Aggregation'!$D:$D,$A$1)*IF($A80="CH4",About!$D$58,IF($A80="N2O",About!$D$59,1))</f>
        <v>4.31460844726472E-2</v>
      </c>
      <c r="AB80" s="228">
        <f>SUMIFS('EPA Export Aggregation'!AE:AE,'EPA Export Aggregation'!$A:$A,$B80,'EPA Export Aggregation'!$D:$D,$A$1)*IF($A80="CH4",About!$D$58,IF($A80="N2O",About!$D$59,1))</f>
        <v>4.85915207446245E-2</v>
      </c>
      <c r="AC80" s="228">
        <f>SUMIFS('EPA Export Aggregation'!AF:AF,'EPA Export Aggregation'!$A:$A,$B80,'EPA Export Aggregation'!$D:$D,$A$1)*IF($A80="CH4",About!$D$58,IF($A80="N2O",About!$D$59,1))</f>
        <v>5.0310045297781401E-2</v>
      </c>
      <c r="AD80" s="228">
        <f>SUMIFS('EPA Export Aggregation'!AG:AG,'EPA Export Aggregation'!$A:$A,$B80,'EPA Export Aggregation'!$D:$D,$A$1)*IF($A80="CH4",About!$D$58,IF($A80="N2O",About!$D$59,1))</f>
        <v>6.5062188485964206E-2</v>
      </c>
      <c r="AE80" s="228">
        <f>SUMIFS('EPA Export Aggregation'!AH:AH,'EPA Export Aggregation'!$A:$A,$B80,'EPA Export Aggregation'!$D:$D,$A$1)*IF($A80="CH4",About!$D$58,IF($A80="N2O",About!$D$59,1))</f>
        <v>9.3724693570461495E-2</v>
      </c>
      <c r="AF80" s="228">
        <f>SUMIFS('EPA Export Aggregation'!AI:AI,'EPA Export Aggregation'!$A:$A,$B80,'EPA Export Aggregation'!$D:$D,$A$1)*IF($A80="CH4",About!$D$58,IF($A80="N2O",About!$D$59,1))</f>
        <v>0.1100265282746198</v>
      </c>
      <c r="AG80" s="228">
        <f>SUMIFS('EPA Export Aggregation'!AJ:AJ,'EPA Export Aggregation'!$A:$A,$B80,'EPA Export Aggregation'!$D:$D,$A$1)*IF($A80="CH4",About!$D$58,IF($A80="N2O",About!$D$59,1))</f>
        <v>0.1185703603544707</v>
      </c>
      <c r="AH80" s="228">
        <f>SUMIFS('EPA Export Aggregation'!AK:AK,'EPA Export Aggregation'!$A:$A,$B80,'EPA Export Aggregation'!$D:$D,$A$1)*IF($A80="CH4",About!$D$58,IF($A80="N2O",About!$D$59,1))</f>
        <v>0.1082981054637443</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2.25859346E-2</v>
      </c>
      <c r="D84" s="228">
        <f>SUMIFS('EPA Export Aggregation'!G:G,'EPA Export Aggregation'!$A:$A,$B84,'EPA Export Aggregation'!$D:$D,$A$1)*IF($A84="CH4",About!$D$58,IF($A84="N2O",About!$D$59,1))</f>
        <v>2.261144855E-2</v>
      </c>
      <c r="E84" s="228">
        <f>SUMIFS('EPA Export Aggregation'!H:H,'EPA Export Aggregation'!$A:$A,$B84,'EPA Export Aggregation'!$D:$D,$A$1)*IF($A84="CH4",About!$D$58,IF($A84="N2O",About!$D$59,1))</f>
        <v>2.26369625E-2</v>
      </c>
      <c r="F84" s="228">
        <f>SUMIFS('EPA Export Aggregation'!I:I,'EPA Export Aggregation'!$A:$A,$B84,'EPA Export Aggregation'!$D:$D,$A$1)*IF($A84="CH4",About!$D$58,IF($A84="N2O",About!$D$59,1))</f>
        <v>2.8308960099999999E-2</v>
      </c>
      <c r="G84" s="228">
        <f>SUMIFS('EPA Export Aggregation'!J:J,'EPA Export Aggregation'!$A:$A,$B84,'EPA Export Aggregation'!$D:$D,$A$1)*IF($A84="CH4",About!$D$58,IF($A84="N2O",About!$D$59,1))</f>
        <v>3.1157719399999999E-2</v>
      </c>
      <c r="H84" s="228">
        <f>SUMIFS('EPA Export Aggregation'!K:K,'EPA Export Aggregation'!$A:$A,$B84,'EPA Export Aggregation'!$D:$D,$A$1)*IF($A84="CH4",About!$D$58,IF($A84="N2O",About!$D$59,1))</f>
        <v>3.9154003299999997E-2</v>
      </c>
      <c r="I84" s="228">
        <f>SUMIFS('EPA Export Aggregation'!L:L,'EPA Export Aggregation'!$A:$A,$B84,'EPA Export Aggregation'!$D:$D,$A$1)*IF($A84="CH4",About!$D$58,IF($A84="N2O",About!$D$59,1))</f>
        <v>4.3490488850000002E-2</v>
      </c>
      <c r="J84" s="228">
        <f>SUMIFS('EPA Export Aggregation'!M:M,'EPA Export Aggregation'!$A:$A,$B84,'EPA Export Aggregation'!$D:$D,$A$1)*IF($A84="CH4",About!$D$58,IF($A84="N2O",About!$D$59,1))</f>
        <v>4.597756905E-2</v>
      </c>
      <c r="K84" s="228">
        <f>SUMIFS('EPA Export Aggregation'!N:N,'EPA Export Aggregation'!$A:$A,$B84,'EPA Export Aggregation'!$D:$D,$A$1)*IF($A84="CH4",About!$D$58,IF($A84="N2O",About!$D$59,1))</f>
        <v>5.6361713799999998E-2</v>
      </c>
      <c r="L84" s="228">
        <f>SUMIFS('EPA Export Aggregation'!O:O,'EPA Export Aggregation'!$A:$A,$B84,'EPA Export Aggregation'!$D:$D,$A$1)*IF($A84="CH4",About!$D$58,IF($A84="N2O",About!$D$59,1))</f>
        <v>5.72160845E-2</v>
      </c>
      <c r="M84" s="228">
        <f>SUMIFS('EPA Export Aggregation'!P:P,'EPA Export Aggregation'!$A:$A,$B84,'EPA Export Aggregation'!$D:$D,$A$1)*IF($A84="CH4",About!$D$58,IF($A84="N2O",About!$D$59,1))</f>
        <v>4.6314507349999999E-2</v>
      </c>
      <c r="N84" s="228">
        <f>SUMIFS('EPA Export Aggregation'!Q:Q,'EPA Export Aggregation'!$A:$A,$B84,'EPA Export Aggregation'!$D:$D,$A$1)*IF($A84="CH4",About!$D$58,IF($A84="N2O",About!$D$59,1))</f>
        <v>3.1597108300000003E-2</v>
      </c>
      <c r="O84" s="228">
        <f>SUMIFS('EPA Export Aggregation'!R:R,'EPA Export Aggregation'!$A:$A,$B84,'EPA Export Aggregation'!$D:$D,$A$1)*IF($A84="CH4",About!$D$58,IF($A84="N2O",About!$D$59,1))</f>
        <v>2.81030954E-2</v>
      </c>
      <c r="P84" s="228">
        <f>SUMIFS('EPA Export Aggregation'!S:S,'EPA Export Aggregation'!$A:$A,$B84,'EPA Export Aggregation'!$D:$D,$A$1)*IF($A84="CH4",About!$D$58,IF($A84="N2O",About!$D$59,1))</f>
        <v>3.3818922850000002E-2</v>
      </c>
      <c r="Q84" s="228">
        <f>SUMIFS('EPA Export Aggregation'!T:T,'EPA Export Aggregation'!$A:$A,$B84,'EPA Export Aggregation'!$D:$D,$A$1)*IF($A84="CH4",About!$D$58,IF($A84="N2O",About!$D$59,1))</f>
        <v>3.2502767750000001E-2</v>
      </c>
      <c r="R84" s="228">
        <f>SUMIFS('EPA Export Aggregation'!U:U,'EPA Export Aggregation'!$A:$A,$B84,'EPA Export Aggregation'!$D:$D,$A$1)*IF($A84="CH4",About!$D$58,IF($A84="N2O",About!$D$59,1))</f>
        <v>3.5338308300000003E-2</v>
      </c>
      <c r="S84" s="228">
        <f>SUMIFS('EPA Export Aggregation'!V:V,'EPA Export Aggregation'!$A:$A,$B84,'EPA Export Aggregation'!$D:$D,$A$1)*IF($A84="CH4",About!$D$58,IF($A84="N2O",About!$D$59,1))</f>
        <v>3.435377345E-2</v>
      </c>
      <c r="T84" s="228">
        <f>SUMIFS('EPA Export Aggregation'!W:W,'EPA Export Aggregation'!$A:$A,$B84,'EPA Export Aggregation'!$D:$D,$A$1)*IF($A84="CH4",About!$D$58,IF($A84="N2O",About!$D$59,1))</f>
        <v>2.7745373699999999E-2</v>
      </c>
      <c r="U84" s="228">
        <f>SUMIFS('EPA Export Aggregation'!X:X,'EPA Export Aggregation'!$A:$A,$B84,'EPA Export Aggregation'!$D:$D,$A$1)*IF($A84="CH4",About!$D$58,IF($A84="N2O",About!$D$59,1))</f>
        <v>2.5538944599999999E-2</v>
      </c>
      <c r="V84" s="228">
        <f>SUMIFS('EPA Export Aggregation'!Y:Y,'EPA Export Aggregation'!$A:$A,$B84,'EPA Export Aggregation'!$D:$D,$A$1)*IF($A84="CH4",About!$D$58,IF($A84="N2O",About!$D$59,1))</f>
        <v>1.8338490549999999E-2</v>
      </c>
      <c r="W84" s="228">
        <f>SUMIFS('EPA Export Aggregation'!Z:Z,'EPA Export Aggregation'!$A:$A,$B84,'EPA Export Aggregation'!$D:$D,$A$1)*IF($A84="CH4",About!$D$58,IF($A84="N2O",About!$D$59,1))</f>
        <v>1.9497971150000001E-2</v>
      </c>
      <c r="X84" s="228">
        <f>SUMIFS('EPA Export Aggregation'!AA:AA,'EPA Export Aggregation'!$A:$A,$B84,'EPA Export Aggregation'!$D:$D,$A$1)*IF($A84="CH4",About!$D$58,IF($A84="N2O",About!$D$59,1))</f>
        <v>3.9702215999999997E-3</v>
      </c>
      <c r="Y84" s="228">
        <f>SUMIFS('EPA Export Aggregation'!AB:AB,'EPA Export Aggregation'!$A:$A,$B84,'EPA Export Aggregation'!$D:$D,$A$1)*IF($A84="CH4",About!$D$58,IF($A84="N2O",About!$D$59,1))</f>
        <v>2.8714391500000002E-3</v>
      </c>
      <c r="Z84" s="228">
        <f>SUMIFS('EPA Export Aggregation'!AC:AC,'EPA Export Aggregation'!$A:$A,$B84,'EPA Export Aggregation'!$D:$D,$A$1)*IF($A84="CH4",About!$D$58,IF($A84="N2O",About!$D$59,1))</f>
        <v>3.0063667499999999E-3</v>
      </c>
      <c r="AA84" s="228">
        <f>SUMIFS('EPA Export Aggregation'!AD:AD,'EPA Export Aggregation'!$A:$A,$B84,'EPA Export Aggregation'!$D:$D,$A$1)*IF($A84="CH4",About!$D$58,IF($A84="N2O",About!$D$59,1))</f>
        <v>6.7824149000000004E-3</v>
      </c>
      <c r="AB84" s="228">
        <f>SUMIFS('EPA Export Aggregation'!AE:AE,'EPA Export Aggregation'!$A:$A,$B84,'EPA Export Aggregation'!$D:$D,$A$1)*IF($A84="CH4",About!$D$58,IF($A84="N2O",About!$D$59,1))</f>
        <v>3.3635056500000001E-3</v>
      </c>
      <c r="AC84" s="228">
        <f>SUMIFS('EPA Export Aggregation'!AF:AF,'EPA Export Aggregation'!$A:$A,$B84,'EPA Export Aggregation'!$D:$D,$A$1)*IF($A84="CH4",About!$D$58,IF($A84="N2O",About!$D$59,1))</f>
        <v>1.7226816E-3</v>
      </c>
      <c r="AD84" s="228">
        <f>SUMIFS('EPA Export Aggregation'!AG:AG,'EPA Export Aggregation'!$A:$A,$B84,'EPA Export Aggregation'!$D:$D,$A$1)*IF($A84="CH4",About!$D$58,IF($A84="N2O",About!$D$59,1))</f>
        <v>1.0816979500000001E-3</v>
      </c>
      <c r="AE84" s="228">
        <f>SUMIFS('EPA Export Aggregation'!AH:AH,'EPA Export Aggregation'!$A:$A,$B84,'EPA Export Aggregation'!$D:$D,$A$1)*IF($A84="CH4",About!$D$58,IF($A84="N2O",About!$D$59,1))</f>
        <v>1.3692274999999999E-3</v>
      </c>
      <c r="AF84" s="228">
        <f>SUMIFS('EPA Export Aggregation'!AI:AI,'EPA Export Aggregation'!$A:$A,$B84,'EPA Export Aggregation'!$D:$D,$A$1)*IF($A84="CH4",About!$D$58,IF($A84="N2O",About!$D$59,1))</f>
        <v>1.5803562000000001E-3</v>
      </c>
      <c r="AG84" s="228">
        <f>SUMIFS('EPA Export Aggregation'!AJ:AJ,'EPA Export Aggregation'!$A:$A,$B84,'EPA Export Aggregation'!$D:$D,$A$1)*IF($A84="CH4",About!$D$58,IF($A84="N2O",About!$D$59,1))</f>
        <v>1.6299223999999999E-3</v>
      </c>
      <c r="AH84" s="228">
        <f>SUMIFS('EPA Export Aggregation'!AK:AK,'EPA Export Aggregation'!$A:$A,$B84,'EPA Export Aggregation'!$D:$D,$A$1)*IF($A84="CH4",About!$D$58,IF($A84="N2O",About!$D$59,1))</f>
        <v>1.6148588999999999E-3</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1.9836343099999998E-3</v>
      </c>
      <c r="D87" s="228">
        <f>SUMIFS('EPA Export Aggregation'!$F:$F,'EPA Export Aggregation'!$A:$A,$B87,'EPA Export Aggregation'!$D:$D,$A$1)*IF($A87="CH4",About!$D$58,IF($A87="N2O",About!$D$59,1))</f>
        <v>1.9836343099999998E-3</v>
      </c>
      <c r="E87" s="228">
        <f>SUMIFS('EPA Export Aggregation'!$F:$F,'EPA Export Aggregation'!$A:$A,$B87,'EPA Export Aggregation'!$D:$D,$A$1)*IF($A87="CH4",About!$D$58,IF($A87="N2O",About!$D$59,1))</f>
        <v>1.9836343099999998E-3</v>
      </c>
      <c r="F87" s="228">
        <f>SUMIFS('EPA Export Aggregation'!$F:$F,'EPA Export Aggregation'!$A:$A,$B87,'EPA Export Aggregation'!$D:$D,$A$1)*IF($A87="CH4",About!$D$58,IF($A87="N2O",About!$D$59,1))</f>
        <v>1.9836343099999998E-3</v>
      </c>
      <c r="G87" s="228">
        <f>SUMIFS('EPA Export Aggregation'!$F:$F,'EPA Export Aggregation'!$A:$A,$B87,'EPA Export Aggregation'!$D:$D,$A$1)*IF($A87="CH4",About!$D$58,IF($A87="N2O",About!$D$59,1))</f>
        <v>1.9836343099999998E-3</v>
      </c>
      <c r="H87" s="228">
        <f>SUMIFS('EPA Export Aggregation'!$F:$F,'EPA Export Aggregation'!$A:$A,$B87,'EPA Export Aggregation'!$D:$D,$A$1)*IF($A87="CH4",About!$D$58,IF($A87="N2O",About!$D$59,1))</f>
        <v>1.9836343099999998E-3</v>
      </c>
      <c r="I87" s="228">
        <f>SUMIFS('EPA Export Aggregation'!$F:$F,'EPA Export Aggregation'!$A:$A,$B87,'EPA Export Aggregation'!$D:$D,$A$1)*IF($A87="CH4",About!$D$58,IF($A87="N2O",About!$D$59,1))</f>
        <v>1.9836343099999998E-3</v>
      </c>
      <c r="J87" s="228">
        <f>SUMIFS('EPA Export Aggregation'!$F:$F,'EPA Export Aggregation'!$A:$A,$B87,'EPA Export Aggregation'!$D:$D,$A$1)*IF($A87="CH4",About!$D$58,IF($A87="N2O",About!$D$59,1))</f>
        <v>1.9836343099999998E-3</v>
      </c>
      <c r="K87" s="228">
        <f>SUMIFS('EPA Export Aggregation'!$F:$F,'EPA Export Aggregation'!$A:$A,$B87,'EPA Export Aggregation'!$D:$D,$A$1)*IF($A87="CH4",About!$D$58,IF($A87="N2O",About!$D$59,1))</f>
        <v>1.9836343099999998E-3</v>
      </c>
      <c r="L87" s="228">
        <f>SUMIFS('EPA Export Aggregation'!$F:$F,'EPA Export Aggregation'!$A:$A,$B87,'EPA Export Aggregation'!$D:$D,$A$1)*IF($A87="CH4",About!$D$58,IF($A87="N2O",About!$D$59,1))</f>
        <v>1.9836343099999998E-3</v>
      </c>
      <c r="M87" s="228">
        <f>SUMIFS('EPA Export Aggregation'!$F:$F,'EPA Export Aggregation'!$A:$A,$B87,'EPA Export Aggregation'!$D:$D,$A$1)*IF($A87="CH4",About!$D$58,IF($A87="N2O",About!$D$59,1))</f>
        <v>1.9836343099999998E-3</v>
      </c>
      <c r="N87" s="228">
        <f>SUMIFS('EPA Export Aggregation'!$F:$F,'EPA Export Aggregation'!$A:$A,$B87,'EPA Export Aggregation'!$D:$D,$A$1)*IF($A87="CH4",About!$D$58,IF($A87="N2O",About!$D$59,1))</f>
        <v>1.9836343099999998E-3</v>
      </c>
      <c r="O87" s="228">
        <f>SUMIFS('EPA Export Aggregation'!$F:$F,'EPA Export Aggregation'!$A:$A,$B87,'EPA Export Aggregation'!$D:$D,$A$1)*IF($A87="CH4",About!$D$58,IF($A87="N2O",About!$D$59,1))</f>
        <v>1.9836343099999998E-3</v>
      </c>
      <c r="P87" s="228">
        <f>SUMIFS('EPA Export Aggregation'!$F:$F,'EPA Export Aggregation'!$A:$A,$B87,'EPA Export Aggregation'!$D:$D,$A$1)*IF($A87="CH4",About!$D$58,IF($A87="N2O",About!$D$59,1))</f>
        <v>1.9836343099999998E-3</v>
      </c>
      <c r="Q87" s="228">
        <f>SUMIFS('EPA Export Aggregation'!$F:$F,'EPA Export Aggregation'!$A:$A,$B87,'EPA Export Aggregation'!$D:$D,$A$1)*IF($A87="CH4",About!$D$58,IF($A87="N2O",About!$D$59,1))</f>
        <v>1.9836343099999998E-3</v>
      </c>
      <c r="R87" s="228">
        <f>SUMIFS('EPA Export Aggregation'!$F:$F,'EPA Export Aggregation'!$A:$A,$B87,'EPA Export Aggregation'!$D:$D,$A$1)*IF($A87="CH4",About!$D$58,IF($A87="N2O",About!$D$59,1))</f>
        <v>1.9836343099999998E-3</v>
      </c>
      <c r="S87" s="228">
        <f>SUMIFS('EPA Export Aggregation'!$F:$F,'EPA Export Aggregation'!$A:$A,$B87,'EPA Export Aggregation'!$D:$D,$A$1)*IF($A87="CH4",About!$D$58,IF($A87="N2O",About!$D$59,1))</f>
        <v>1.9836343099999998E-3</v>
      </c>
      <c r="T87" s="228">
        <f>SUMIFS('EPA Export Aggregation'!$F:$F,'EPA Export Aggregation'!$A:$A,$B87,'EPA Export Aggregation'!$D:$D,$A$1)*IF($A87="CH4",About!$D$58,IF($A87="N2O",About!$D$59,1))</f>
        <v>1.9836343099999998E-3</v>
      </c>
      <c r="U87" s="228">
        <f>SUMIFS('EPA Export Aggregation'!$F:$F,'EPA Export Aggregation'!$A:$A,$B87,'EPA Export Aggregation'!$D:$D,$A$1)*IF($A87="CH4",About!$D$58,IF($A87="N2O",About!$D$59,1))</f>
        <v>1.9836343099999998E-3</v>
      </c>
      <c r="V87" s="228">
        <f>SUMIFS('EPA Export Aggregation'!$F:$F,'EPA Export Aggregation'!$A:$A,$B87,'EPA Export Aggregation'!$D:$D,$A$1)*IF($A87="CH4",About!$D$58,IF($A87="N2O",About!$D$59,1))</f>
        <v>1.9836343099999998E-3</v>
      </c>
      <c r="W87" s="228">
        <f>SUMIFS('EPA Export Aggregation'!$F:$F,'EPA Export Aggregation'!$A:$A,$B87,'EPA Export Aggregation'!$D:$D,$A$1)*IF($A87="CH4",About!$D$58,IF($A87="N2O",About!$D$59,1))</f>
        <v>1.9836343099999998E-3</v>
      </c>
      <c r="X87" s="228">
        <f>SUMIFS('EPA Export Aggregation'!$F:$F,'EPA Export Aggregation'!$A:$A,$B87,'EPA Export Aggregation'!$D:$D,$A$1)*IF($A87="CH4",About!$D$58,IF($A87="N2O",About!$D$59,1))</f>
        <v>1.9836343099999998E-3</v>
      </c>
      <c r="Y87" s="228">
        <f>SUMIFS('EPA Export Aggregation'!$F:$F,'EPA Export Aggregation'!$A:$A,$B87,'EPA Export Aggregation'!$D:$D,$A$1)*IF($A87="CH4",About!$D$58,IF($A87="N2O",About!$D$59,1))</f>
        <v>1.9836343099999998E-3</v>
      </c>
      <c r="Z87" s="228">
        <f>SUMIFS('EPA Export Aggregation'!$F:$F,'EPA Export Aggregation'!$A:$A,$B87,'EPA Export Aggregation'!$D:$D,$A$1)*IF($A87="CH4",About!$D$58,IF($A87="N2O",About!$D$59,1))</f>
        <v>1.9836343099999998E-3</v>
      </c>
      <c r="AA87" s="228">
        <f>SUMIFS('EPA Export Aggregation'!$F:$F,'EPA Export Aggregation'!$A:$A,$B87,'EPA Export Aggregation'!$D:$D,$A$1)*IF($A87="CH4",About!$D$58,IF($A87="N2O",About!$D$59,1))</f>
        <v>1.9836343099999998E-3</v>
      </c>
      <c r="AB87" s="228">
        <f>SUMIFS('EPA Export Aggregation'!$F:$F,'EPA Export Aggregation'!$A:$A,$B87,'EPA Export Aggregation'!$D:$D,$A$1)*IF($A87="CH4",About!$D$58,IF($A87="N2O",About!$D$59,1))</f>
        <v>1.9836343099999998E-3</v>
      </c>
      <c r="AC87" s="228">
        <f>SUMIFS('EPA Export Aggregation'!$F:$F,'EPA Export Aggregation'!$A:$A,$B87,'EPA Export Aggregation'!$D:$D,$A$1)*IF($A87="CH4",About!$D$58,IF($A87="N2O",About!$D$59,1))</f>
        <v>1.9836343099999998E-3</v>
      </c>
      <c r="AD87" s="228">
        <f>SUMIFS('EPA Export Aggregation'!$F:$F,'EPA Export Aggregation'!$A:$A,$B87,'EPA Export Aggregation'!$D:$D,$A$1)*IF($A87="CH4",About!$D$58,IF($A87="N2O",About!$D$59,1))</f>
        <v>1.9836343099999998E-3</v>
      </c>
      <c r="AE87" s="228">
        <f>SUMIFS('EPA Export Aggregation'!$F:$F,'EPA Export Aggregation'!$A:$A,$B87,'EPA Export Aggregation'!$D:$D,$A$1)*IF($A87="CH4",About!$D$58,IF($A87="N2O",About!$D$59,1))</f>
        <v>1.9836343099999998E-3</v>
      </c>
      <c r="AF87" s="228">
        <f>SUMIFS('EPA Export Aggregation'!$F:$F,'EPA Export Aggregation'!$A:$A,$B87,'EPA Export Aggregation'!$D:$D,$A$1)*IF($A87="CH4",About!$D$58,IF($A87="N2O",About!$D$59,1))</f>
        <v>1.9836343099999998E-3</v>
      </c>
      <c r="AG87" s="228">
        <f>SUMIFS('EPA Export Aggregation'!$F:$F,'EPA Export Aggregation'!$A:$A,$B87,'EPA Export Aggregation'!$D:$D,$A$1)*IF($A87="CH4",About!$D$58,IF($A87="N2O",About!$D$59,1))</f>
        <v>1.9836343099999998E-3</v>
      </c>
      <c r="AH87" s="228">
        <f>SUMIFS('EPA Export Aggregation'!$F:$F,'EPA Export Aggregation'!$A:$A,$B87,'EPA Export Aggregation'!$D:$D,$A$1)*IF($A87="CH4",About!$D$58,IF($A87="N2O",About!$D$59,1))</f>
        <v>1.9836343099999998E-3</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2024-03-18T21:14:00Z</dcterms:modified>
</cp:coreProperties>
</file>