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7EE48ED1-DD1F-40A4-87EE-260F07DBDDF7}"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49" i="26" s="1"/>
  <c r="K49" i="26" s="1"/>
  <c r="G10" i="26"/>
  <c r="J10" i="26" s="1"/>
  <c r="K10" i="26" s="1"/>
  <c r="B3" i="25"/>
  <c r="J35" i="26"/>
  <c r="K35" i="26" s="1"/>
  <c r="O35" i="26"/>
  <c r="P35" i="26" s="1"/>
  <c r="F3" i="25"/>
  <c r="O49" i="26"/>
  <c r="P49" i="26" s="1"/>
  <c r="O7" i="23"/>
  <c r="C2" i="25"/>
  <c r="Q7" i="23"/>
  <c r="B2" i="25"/>
  <c r="M7" i="23"/>
  <c r="A3" i="24"/>
  <c r="C3" i="25"/>
  <c r="F2" i="25"/>
  <c r="G8" i="26"/>
  <c r="G24" i="26"/>
  <c r="J24" i="26" s="1"/>
  <c r="K24"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BQ3" i="24"/>
  <c r="P4" i="28"/>
  <c r="X4" i="28"/>
  <c r="AF4" i="28"/>
  <c r="P5" i="28"/>
  <c r="H6" i="28"/>
  <c r="H7" i="28"/>
  <c r="P7" i="28"/>
  <c r="H8" i="28"/>
  <c r="X8" i="28"/>
  <c r="AF8" i="28"/>
  <c r="P9" i="28"/>
  <c r="P10" i="28"/>
  <c r="AF10" i="28"/>
  <c r="P11" i="28"/>
  <c r="S12" i="28"/>
  <c r="AD12" i="28"/>
  <c r="S13" i="28"/>
  <c r="AF13" i="28"/>
  <c r="Z15" i="28"/>
  <c r="Z17" i="28"/>
  <c r="P18" i="28"/>
  <c r="G21" i="28"/>
  <c r="Z21" i="28"/>
  <c r="P22" i="28"/>
  <c r="Z23" i="28"/>
  <c r="P24" i="28"/>
  <c r="G27" i="28"/>
  <c r="Z27" i="28"/>
  <c r="P28" i="28"/>
  <c r="G29" i="28"/>
  <c r="AB31" i="28"/>
  <c r="X32" i="28"/>
  <c r="W33" i="28"/>
  <c r="N35" i="28"/>
  <c r="M36" i="28"/>
  <c r="G39" i="28"/>
  <c r="H41" i="28"/>
  <c r="N42" i="28"/>
  <c r="M43" i="28"/>
  <c r="O44" i="28"/>
  <c r="AB48" i="28"/>
  <c r="X51" i="28"/>
  <c r="AE54" i="28"/>
  <c r="F58" i="28"/>
  <c r="M61" i="28"/>
  <c r="F3" i="24"/>
  <c r="K5" i="23" s="1"/>
  <c r="L5" i="23" s="1"/>
  <c r="J30" i="19" s="1"/>
  <c r="AL3" i="24"/>
  <c r="O24" i="26"/>
  <c r="P24" i="26" s="1"/>
  <c r="I4" i="28"/>
  <c r="Q4" i="28"/>
  <c r="Y4" i="28"/>
  <c r="I5" i="28"/>
  <c r="Q5" i="28"/>
  <c r="Y5" i="28"/>
  <c r="I6" i="28"/>
  <c r="Q6" i="28"/>
  <c r="Y6" i="28"/>
  <c r="I7" i="28"/>
  <c r="Q7" i="28"/>
  <c r="Y7" i="28"/>
  <c r="AG7" i="28"/>
  <c r="Q8" i="28"/>
  <c r="Y8" i="28"/>
  <c r="AG8" i="28"/>
  <c r="I9" i="28"/>
  <c r="Q9" i="28"/>
  <c r="Y9" i="28"/>
  <c r="AG9" i="28"/>
  <c r="Q10" i="28"/>
  <c r="Y10" i="28"/>
  <c r="AG10" i="28"/>
  <c r="I11" i="28"/>
  <c r="Q11" i="28"/>
  <c r="Y11" i="28"/>
  <c r="AG11" i="28"/>
  <c r="T12" i="28"/>
  <c r="AE12" i="28"/>
  <c r="J13" i="28"/>
  <c r="V13" i="28"/>
  <c r="AH13" i="28"/>
  <c r="R14" i="28"/>
  <c r="H15" i="28"/>
  <c r="R16" i="28"/>
  <c r="H17" i="28"/>
  <c r="AE17" i="28"/>
  <c r="R18" i="28"/>
  <c r="H19" i="28"/>
  <c r="AE19" i="28"/>
  <c r="R20" i="28"/>
  <c r="AE21" i="28"/>
  <c r="R22" i="28"/>
  <c r="H23" i="28"/>
  <c r="AE23" i="28"/>
  <c r="R24" i="28"/>
  <c r="H25" i="28"/>
  <c r="AE25" i="28"/>
  <c r="H27" i="28"/>
  <c r="AE27" i="28"/>
  <c r="R28" i="28"/>
  <c r="H29" i="28"/>
  <c r="AE29" i="28"/>
  <c r="R30" i="28"/>
  <c r="H31" i="28"/>
  <c r="AB32" i="28"/>
  <c r="X33" i="28"/>
  <c r="W34" i="28"/>
  <c r="P35" i="28"/>
  <c r="N36" i="28"/>
  <c r="M37" i="28"/>
  <c r="F38" i="28"/>
  <c r="N40" i="28"/>
  <c r="M41" i="28"/>
  <c r="O42" i="28"/>
  <c r="U43" i="28"/>
  <c r="T44" i="28"/>
  <c r="V45" i="28"/>
  <c r="AB46" i="28"/>
  <c r="AE48" i="28"/>
  <c r="F52" i="28"/>
  <c r="M55" i="28"/>
  <c r="T58" i="28"/>
  <c r="X61" i="28"/>
  <c r="M3" i="24"/>
  <c r="AS3" i="24"/>
  <c r="Z87" i="28"/>
  <c r="R87" i="28"/>
  <c r="J87" i="28"/>
  <c r="AH86" i="28"/>
  <c r="Z86" i="28"/>
  <c r="R86" i="28"/>
  <c r="J86" i="28"/>
  <c r="Z85" i="28"/>
  <c r="R85" i="28"/>
  <c r="J85" i="28"/>
  <c r="AH84" i="28"/>
  <c r="Z84" i="28"/>
  <c r="R84" i="28"/>
  <c r="J84" i="28"/>
  <c r="Z83" i="28"/>
  <c r="R83" i="28"/>
  <c r="J83" i="28"/>
  <c r="AH82" i="28"/>
  <c r="Z82" i="28"/>
  <c r="R82" i="28"/>
  <c r="J82" i="28"/>
  <c r="Z81" i="28"/>
  <c r="R81" i="28"/>
  <c r="J81" i="28"/>
  <c r="AH80" i="28"/>
  <c r="Z80" i="28"/>
  <c r="R80" i="28"/>
  <c r="J80" i="28"/>
  <c r="Z79" i="28"/>
  <c r="R79" i="28"/>
  <c r="J79" i="28"/>
  <c r="AH78" i="28"/>
  <c r="Z78" i="28"/>
  <c r="R78" i="28"/>
  <c r="J78" i="28"/>
  <c r="Z77" i="28"/>
  <c r="R77" i="28"/>
  <c r="J77" i="28"/>
  <c r="AH76" i="28"/>
  <c r="Z76" i="28"/>
  <c r="R76" i="28"/>
  <c r="J76" i="28"/>
  <c r="Z75" i="28"/>
  <c r="R75" i="28"/>
  <c r="J75" i="28"/>
  <c r="AH74" i="28"/>
  <c r="Z74" i="28"/>
  <c r="R74" i="28"/>
  <c r="J74" i="28"/>
  <c r="Z73" i="28"/>
  <c r="R73" i="28"/>
  <c r="J73" i="28"/>
  <c r="AH72" i="28"/>
  <c r="Z72" i="28"/>
  <c r="R72" i="28"/>
  <c r="J72" i="28"/>
  <c r="Z71" i="28"/>
  <c r="R71" i="28"/>
  <c r="J71" i="28"/>
  <c r="AH70" i="28"/>
  <c r="Z70" i="28"/>
  <c r="R70" i="28"/>
  <c r="J70" i="28"/>
  <c r="Z69" i="28"/>
  <c r="R69" i="28"/>
  <c r="J69" i="28"/>
  <c r="AH68" i="28"/>
  <c r="Z68" i="28"/>
  <c r="R68" i="28"/>
  <c r="J68" i="28"/>
  <c r="Z67" i="28"/>
  <c r="R67" i="28"/>
  <c r="J67" i="28"/>
  <c r="AH66" i="28"/>
  <c r="AG87" i="28"/>
  <c r="Y87" i="28"/>
  <c r="Q87" i="28"/>
  <c r="AG86" i="28"/>
  <c r="Y86" i="28"/>
  <c r="Q86" i="28"/>
  <c r="I86" i="28"/>
  <c r="AG85" i="28"/>
  <c r="AF87" i="28"/>
  <c r="X87" i="28"/>
  <c r="H87" i="28"/>
  <c r="AF86" i="28"/>
  <c r="X86" i="28"/>
  <c r="P86" i="28"/>
  <c r="H86" i="28"/>
  <c r="AF85" i="28"/>
  <c r="AE87" i="28"/>
  <c r="O87" i="28"/>
  <c r="G87" i="28"/>
  <c r="AE86" i="28"/>
  <c r="W86" i="28"/>
  <c r="O86" i="28"/>
  <c r="G86" i="28"/>
  <c r="AE85" i="28"/>
  <c r="O85" i="28"/>
  <c r="G85" i="28"/>
  <c r="AE84" i="28"/>
  <c r="W84" i="28"/>
  <c r="O84" i="28"/>
  <c r="G84" i="28"/>
  <c r="AE83" i="28"/>
  <c r="O83" i="28"/>
  <c r="G83" i="28"/>
  <c r="AE82" i="28"/>
  <c r="W82" i="28"/>
  <c r="O82" i="28"/>
  <c r="G82" i="28"/>
  <c r="AE81" i="28"/>
  <c r="O81" i="28"/>
  <c r="G81" i="28"/>
  <c r="AE80" i="28"/>
  <c r="W80" i="28"/>
  <c r="O80" i="28"/>
  <c r="G80" i="28"/>
  <c r="AE79" i="28"/>
  <c r="O79" i="28"/>
  <c r="G79" i="28"/>
  <c r="AE78" i="28"/>
  <c r="W78" i="28"/>
  <c r="O78" i="28"/>
  <c r="G78" i="28"/>
  <c r="AE77" i="28"/>
  <c r="O77" i="28"/>
  <c r="G77" i="28"/>
  <c r="AE76" i="28"/>
  <c r="W76" i="28"/>
  <c r="O76" i="28"/>
  <c r="G76" i="28"/>
  <c r="AE75" i="28"/>
  <c r="O75" i="28"/>
  <c r="G75" i="28"/>
  <c r="AE74" i="28"/>
  <c r="W74" i="28"/>
  <c r="O74" i="28"/>
  <c r="G74" i="28"/>
  <c r="AE73" i="28"/>
  <c r="O73" i="28"/>
  <c r="G73" i="28"/>
  <c r="AE72" i="28"/>
  <c r="W72" i="28"/>
  <c r="O72" i="28"/>
  <c r="G72" i="28"/>
  <c r="AE71" i="28"/>
  <c r="O71" i="28"/>
  <c r="G71" i="28"/>
  <c r="AE70" i="28"/>
  <c r="W70" i="28"/>
  <c r="O70" i="28"/>
  <c r="G70" i="28"/>
  <c r="AE69" i="28"/>
  <c r="O69" i="28"/>
  <c r="G69" i="28"/>
  <c r="AE68" i="28"/>
  <c r="W68" i="28"/>
  <c r="O68" i="28"/>
  <c r="G68" i="28"/>
  <c r="AE67" i="28"/>
  <c r="O67" i="28"/>
  <c r="G67" i="28"/>
  <c r="AE66" i="28"/>
  <c r="AD87" i="28"/>
  <c r="V87" i="28"/>
  <c r="N87" i="28"/>
  <c r="F87" i="28"/>
  <c r="V86" i="28"/>
  <c r="N86" i="28"/>
  <c r="F86" i="28"/>
  <c r="AD85" i="28"/>
  <c r="V85" i="28"/>
  <c r="N85" i="28"/>
  <c r="F85" i="28"/>
  <c r="V84" i="28"/>
  <c r="N84" i="28"/>
  <c r="F84" i="28"/>
  <c r="AD83" i="28"/>
  <c r="V83" i="28"/>
  <c r="N83" i="28"/>
  <c r="F83" i="28"/>
  <c r="V82" i="28"/>
  <c r="N82" i="28"/>
  <c r="F82" i="28"/>
  <c r="AD81" i="28"/>
  <c r="V81" i="28"/>
  <c r="N81" i="28"/>
  <c r="F81" i="28"/>
  <c r="V80" i="28"/>
  <c r="N80" i="28"/>
  <c r="F80" i="28"/>
  <c r="AD79" i="28"/>
  <c r="V79" i="28"/>
  <c r="N79" i="28"/>
  <c r="F79" i="28"/>
  <c r="V78" i="28"/>
  <c r="N78" i="28"/>
  <c r="F78" i="28"/>
  <c r="AD77" i="28"/>
  <c r="V77" i="28"/>
  <c r="N77" i="28"/>
  <c r="F77" i="28"/>
  <c r="V76" i="28"/>
  <c r="N76" i="28"/>
  <c r="F76" i="28"/>
  <c r="AD75" i="28"/>
  <c r="V75" i="28"/>
  <c r="N75" i="28"/>
  <c r="F75" i="28"/>
  <c r="V74" i="28"/>
  <c r="N74" i="28"/>
  <c r="F74" i="28"/>
  <c r="AD73" i="28"/>
  <c r="V73" i="28"/>
  <c r="N73" i="28"/>
  <c r="F73" i="28"/>
  <c r="V72" i="28"/>
  <c r="N72" i="28"/>
  <c r="F72" i="28"/>
  <c r="AD71" i="28"/>
  <c r="V71" i="28"/>
  <c r="N71" i="28"/>
  <c r="F71" i="28"/>
  <c r="V70" i="28"/>
  <c r="N70" i="28"/>
  <c r="F70" i="28"/>
  <c r="AD69" i="28"/>
  <c r="V69" i="28"/>
  <c r="N69" i="28"/>
  <c r="F69" i="28"/>
  <c r="V68" i="28"/>
  <c r="N68" i="28"/>
  <c r="F68" i="28"/>
  <c r="AD67" i="28"/>
  <c r="V67" i="28"/>
  <c r="N67" i="28"/>
  <c r="F67" i="28"/>
  <c r="AC87" i="28"/>
  <c r="U87" i="28"/>
  <c r="M87" i="28"/>
  <c r="E87" i="28"/>
  <c r="AC86" i="28"/>
  <c r="U86" i="28"/>
  <c r="M86" i="28"/>
  <c r="AC85" i="28"/>
  <c r="U85" i="28"/>
  <c r="M85" i="28"/>
  <c r="E85" i="28"/>
  <c r="AC84" i="28"/>
  <c r="U84" i="28"/>
  <c r="M84" i="28"/>
  <c r="AC83" i="28"/>
  <c r="U83" i="28"/>
  <c r="M83" i="28"/>
  <c r="E83" i="28"/>
  <c r="AC82" i="28"/>
  <c r="U82" i="28"/>
  <c r="M82" i="28"/>
  <c r="AC81" i="28"/>
  <c r="U81" i="28"/>
  <c r="M81" i="28"/>
  <c r="E81" i="28"/>
  <c r="AC80" i="28"/>
  <c r="U80" i="28"/>
  <c r="M80" i="28"/>
  <c r="AC79" i="28"/>
  <c r="U79" i="28"/>
  <c r="M79" i="28"/>
  <c r="E79" i="28"/>
  <c r="AC78" i="28"/>
  <c r="U78" i="28"/>
  <c r="M78" i="28"/>
  <c r="AC77" i="28"/>
  <c r="U77" i="28"/>
  <c r="M77" i="28"/>
  <c r="E77" i="28"/>
  <c r="AC76" i="28"/>
  <c r="U76" i="28"/>
  <c r="M76" i="28"/>
  <c r="AC75" i="28"/>
  <c r="U75" i="28"/>
  <c r="M75" i="28"/>
  <c r="E75" i="28"/>
  <c r="AC74" i="28"/>
  <c r="U74" i="28"/>
  <c r="M74" i="28"/>
  <c r="AC73" i="28"/>
  <c r="U73" i="28"/>
  <c r="M73" i="28"/>
  <c r="E73" i="28"/>
  <c r="AC72" i="28"/>
  <c r="U72" i="28"/>
  <c r="M72" i="28"/>
  <c r="AC71" i="28"/>
  <c r="U71" i="28"/>
  <c r="M71" i="28"/>
  <c r="E71" i="28"/>
  <c r="AC70" i="28"/>
  <c r="U70" i="28"/>
  <c r="M70" i="28"/>
  <c r="AC69" i="28"/>
  <c r="U69" i="28"/>
  <c r="M69" i="28"/>
  <c r="E69" i="28"/>
  <c r="AC68" i="28"/>
  <c r="U68" i="28"/>
  <c r="M68" i="28"/>
  <c r="AC67" i="28"/>
  <c r="U67" i="28"/>
  <c r="M67" i="28"/>
  <c r="E67" i="28"/>
  <c r="AC66" i="28"/>
  <c r="AB87" i="28"/>
  <c r="T87" i="28"/>
  <c r="D87" i="28"/>
  <c r="AB86" i="28"/>
  <c r="T86" i="28"/>
  <c r="L86" i="28"/>
  <c r="D86" i="28"/>
  <c r="AB85" i="28"/>
  <c r="T85" i="28"/>
  <c r="D85" i="28"/>
  <c r="AB84" i="28"/>
  <c r="T84" i="28"/>
  <c r="L84" i="28"/>
  <c r="D84" i="28"/>
  <c r="AB83" i="28"/>
  <c r="T83" i="28"/>
  <c r="D83" i="28"/>
  <c r="AB82" i="28"/>
  <c r="T82" i="28"/>
  <c r="L82" i="28"/>
  <c r="D82" i="28"/>
  <c r="AB81" i="28"/>
  <c r="T81" i="28"/>
  <c r="D81" i="28"/>
  <c r="AB80" i="28"/>
  <c r="T80" i="28"/>
  <c r="L80" i="28"/>
  <c r="D80" i="28"/>
  <c r="AB79" i="28"/>
  <c r="T79" i="28"/>
  <c r="D79" i="28"/>
  <c r="AB78" i="28"/>
  <c r="T78" i="28"/>
  <c r="L78" i="28"/>
  <c r="D78" i="28"/>
  <c r="AB77" i="28"/>
  <c r="T77" i="28"/>
  <c r="D77" i="28"/>
  <c r="AB76" i="28"/>
  <c r="T76" i="28"/>
  <c r="L76" i="28"/>
  <c r="D76" i="28"/>
  <c r="AB75" i="28"/>
  <c r="T75" i="28"/>
  <c r="D75" i="28"/>
  <c r="AB74" i="28"/>
  <c r="T74" i="28"/>
  <c r="L74" i="28"/>
  <c r="D74" i="28"/>
  <c r="AB73" i="28"/>
  <c r="T73" i="28"/>
  <c r="D73" i="28"/>
  <c r="AB72" i="28"/>
  <c r="T72" i="28"/>
  <c r="L72" i="28"/>
  <c r="D72" i="28"/>
  <c r="AB71" i="28"/>
  <c r="T71" i="28"/>
  <c r="D71" i="28"/>
  <c r="AB70" i="28"/>
  <c r="T70" i="28"/>
  <c r="L70" i="28"/>
  <c r="D70" i="28"/>
  <c r="AB69" i="28"/>
  <c r="T69" i="28"/>
  <c r="D69" i="28"/>
  <c r="AB68" i="28"/>
  <c r="T68" i="28"/>
  <c r="L68" i="28"/>
  <c r="D68" i="28"/>
  <c r="AB67" i="28"/>
  <c r="T67" i="28"/>
  <c r="D67" i="28"/>
  <c r="AB66" i="28"/>
  <c r="AA87" i="28"/>
  <c r="AA85" i="28"/>
  <c r="H85" i="28"/>
  <c r="Q84" i="28"/>
  <c r="AA83" i="28"/>
  <c r="Q82" i="28"/>
  <c r="AA81" i="28"/>
  <c r="H81" i="28"/>
  <c r="Q80" i="28"/>
  <c r="AA79" i="28"/>
  <c r="H79" i="28"/>
  <c r="Q78" i="28"/>
  <c r="H77" i="28"/>
  <c r="Q76" i="28"/>
  <c r="AA75" i="28"/>
  <c r="H75" i="28"/>
  <c r="Q74" i="28"/>
  <c r="AA73" i="28"/>
  <c r="H73" i="28"/>
  <c r="AA71" i="28"/>
  <c r="H71" i="28"/>
  <c r="Q70" i="28"/>
  <c r="AA69" i="28"/>
  <c r="H69" i="28"/>
  <c r="Q68" i="28"/>
  <c r="AA67" i="28"/>
  <c r="W66" i="28"/>
  <c r="O66" i="28"/>
  <c r="G66" i="28"/>
  <c r="AE65" i="28"/>
  <c r="W65" i="28"/>
  <c r="O65" i="28"/>
  <c r="S87" i="28"/>
  <c r="C85" i="28"/>
  <c r="P84" i="28"/>
  <c r="Y83" i="28"/>
  <c r="C83" i="28"/>
  <c r="P82" i="28"/>
  <c r="Y81" i="28"/>
  <c r="C81" i="28"/>
  <c r="Y79" i="28"/>
  <c r="C79" i="28"/>
  <c r="P78" i="28"/>
  <c r="Y77" i="28"/>
  <c r="C77" i="28"/>
  <c r="P76" i="28"/>
  <c r="Y75" i="28"/>
  <c r="P74" i="28"/>
  <c r="Y73" i="28"/>
  <c r="C73" i="28"/>
  <c r="P72" i="28"/>
  <c r="Y71" i="28"/>
  <c r="C71" i="28"/>
  <c r="P70" i="28"/>
  <c r="C69" i="28"/>
  <c r="P68" i="28"/>
  <c r="Y67" i="28"/>
  <c r="C67" i="28"/>
  <c r="V66" i="28"/>
  <c r="N66" i="28"/>
  <c r="F66" i="28"/>
  <c r="K87" i="28"/>
  <c r="X85" i="28"/>
  <c r="AG84" i="28"/>
  <c r="K84" i="28"/>
  <c r="X83" i="28"/>
  <c r="AG82" i="28"/>
  <c r="K82"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K3" i="24" l="1"/>
  <c r="E3" i="24"/>
  <c r="BR3" i="24"/>
  <c r="J23" i="26"/>
  <c r="K23" i="26" s="1"/>
  <c r="X5"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P1" i="28" l="1"/>
  <c r="F1" i="28"/>
  <c r="H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O6" i="26" s="1"/>
  <c r="P6" i="26" s="1"/>
  <c r="G36" i="26"/>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6" i="26" l="1"/>
  <c r="K6" i="26" s="1"/>
  <c r="O36" i="26"/>
  <c r="J36" i="26"/>
  <c r="K36" i="26" s="1"/>
  <c r="E2" i="25"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36"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<sst xmlns="http://schemas.openxmlformats.org/spreadsheetml/2006/main" count="35244" uniqueCount="4350">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</sst>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3902</v>
      </c>
      <c r="C1" s="432">
        <v>45485</v>
      </c>
      <c r="G1" s="433" t="s">
        <v>3919</v>
      </c>
      <c r="H1" s="433" t="s">
        <v>3920</v>
      </c>
    </row>
    <row r="2" spans="1:8" x14ac:dyDescent="0.75">
      <c r="B2" t="str">
        <f>_xlfn.XLOOKUP(B1,H:H,G:G,0,0,1)</f>
        <v>NY</v>
      </c>
      <c r="C2" t="str">
        <f>_xlfn.XLOOKUP(B2,G:G, H:H, 0,0,1)</f>
        <v>New York</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York.</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-48%.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40%.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York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PV:**New York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Wind:**New York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New York.</v>
      </c>
      <c r="L9" s="2" t="str">
        <f>J9&amp;K9</f>
        <v>**Description:** This policy prevents new capacity of the selected type(s) from being built or deployed.  // **Guidance for setting values:**No new coal is planned in New York.</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5"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s="1"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s="1"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New York</v>
      </c>
      <c r="B3" s="394">
        <f>ROUND(SUMIFS(B$4:B$54, $A$4:$A$54, $A$3),0)</f>
        <v>65140</v>
      </c>
      <c r="C3" s="395">
        <f t="shared" ref="C3" si="0">ROUND(SUMIFS(C$4:C$54, $A$4:$A$54, $A$3),0)</f>
        <v>65</v>
      </c>
      <c r="D3" s="394">
        <f>SUMIFS(D$4:D$54, $A$4:$A$54, $A$3)</f>
        <v>19936949</v>
      </c>
      <c r="E3" s="394">
        <f>SUMIFS(E$4:E$54, $A$4:$A$54, $A$3)</f>
        <v>27919145.999999937</v>
      </c>
      <c r="F3" s="396">
        <f>ROUND(SUMIFS(F$4:F$54,$A$4:$A$54,$A$3)*100,0)</f>
        <v>40</v>
      </c>
      <c r="G3" s="177">
        <f>SUMIFS(G$4:G$54, $A$4:$A$54, $A$3)</f>
        <v>3361222</v>
      </c>
      <c r="H3" s="177">
        <f>SUMIFS(H$4:H$54, $A$4:$A$54, $A$3)</f>
        <v>1750163</v>
      </c>
      <c r="I3" s="396">
        <f>ROUND(SUMIFS(I$4:I$54,$A$4:$A$54,$A$3)*100,0)</f>
        <v>-48</v>
      </c>
      <c r="J3" s="396">
        <f>ROUND(SUMIFS(J$4:J$54, $A$4:$A$54, $A$3),0)</f>
        <v>9918</v>
      </c>
      <c r="K3" s="177">
        <f t="shared" ref="K3:AI3" si="1">ROUND(SUMIFS(K$4:K$54, $A$4:$A$54, $A$3),0)</f>
        <v>3609</v>
      </c>
      <c r="L3" s="396">
        <f t="shared" si="1"/>
        <v>4744</v>
      </c>
      <c r="M3" s="177">
        <f t="shared" si="1"/>
        <v>0</v>
      </c>
      <c r="N3" s="177">
        <f t="shared" si="1"/>
        <v>0</v>
      </c>
      <c r="O3" s="177">
        <f t="shared" si="1"/>
        <v>0</v>
      </c>
      <c r="P3" s="177">
        <f t="shared" si="1"/>
        <v>0</v>
      </c>
      <c r="Q3" s="177">
        <f t="shared" si="1"/>
        <v>0</v>
      </c>
      <c r="R3" s="177">
        <f t="shared" si="1"/>
        <v>50</v>
      </c>
      <c r="S3" s="396">
        <f t="shared" si="1"/>
        <v>0</v>
      </c>
      <c r="T3" s="177">
        <f t="shared" si="1"/>
        <v>1204</v>
      </c>
      <c r="U3" s="177">
        <f t="shared" si="1"/>
        <v>8863</v>
      </c>
      <c r="V3" s="177">
        <f t="shared" si="1"/>
        <v>5396</v>
      </c>
      <c r="W3" s="177">
        <f t="shared" si="1"/>
        <v>4545</v>
      </c>
      <c r="X3" s="177">
        <f t="shared" si="1"/>
        <v>1980</v>
      </c>
      <c r="Y3" s="177">
        <f t="shared" si="1"/>
        <v>470</v>
      </c>
      <c r="Z3" s="177">
        <f t="shared" si="1"/>
        <v>0</v>
      </c>
      <c r="AA3" s="177">
        <f t="shared" si="1"/>
        <v>174</v>
      </c>
      <c r="AB3" s="177">
        <f t="shared" si="1"/>
        <v>0</v>
      </c>
      <c r="AC3" s="177">
        <f t="shared" si="1"/>
        <v>2584</v>
      </c>
      <c r="AD3" s="177">
        <f t="shared" si="1"/>
        <v>12716</v>
      </c>
      <c r="AE3" s="177">
        <f t="shared" si="1"/>
        <v>0</v>
      </c>
      <c r="AF3" s="177">
        <f t="shared" si="1"/>
        <v>0</v>
      </c>
      <c r="AG3" s="177">
        <f t="shared" si="1"/>
        <v>0</v>
      </c>
      <c r="AH3" s="177">
        <f t="shared" si="1"/>
        <v>0</v>
      </c>
      <c r="AI3" s="396">
        <f t="shared" si="1"/>
        <v>195</v>
      </c>
      <c r="AJ3" s="177">
        <f>ROUND(SUMIFS(AJ$4:AJ$54,$A$4:$A$54,$A$3)*100,0)</f>
        <v>45</v>
      </c>
      <c r="AK3" s="177">
        <f t="shared" ref="AK3:AL3" si="2">ROUND(SUMIFS(AK$4:AK$54,$A$4:$A$54,$A$3)*100,0)</f>
        <v>70</v>
      </c>
      <c r="AL3" s="177">
        <f t="shared" si="2"/>
        <v>70</v>
      </c>
      <c r="AM3" s="177">
        <f>SUMIFS(AM$4:AM$54, $A$4:$A$54, $A$3)</f>
        <v>0</v>
      </c>
      <c r="AN3" s="177">
        <f t="shared" ref="AN3:AQ3" si="3">SUMIFS(AN$4:AN$54, $A$4:$A$54, $A$3)</f>
        <v>2000</v>
      </c>
      <c r="AO3" s="396">
        <f t="shared" si="3"/>
        <v>0</v>
      </c>
      <c r="AP3" s="396">
        <f t="shared" si="3"/>
        <v>6547</v>
      </c>
      <c r="AQ3" s="396">
        <f t="shared" si="3"/>
        <v>19469232</v>
      </c>
      <c r="AR3" s="396">
        <f>ROUND(SUMIFS(AR$4:AR$54,$A$4:$A$54,$A$3),2)</f>
        <v>33.630000000000003</v>
      </c>
      <c r="AS3" s="177">
        <f>SUMIFS(AS$4:AS$54, $A$4:$A$54, $A$3)</f>
        <v>2088895000000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2213620117919.9702</v>
      </c>
      <c r="BB3" s="177">
        <f t="shared" si="4"/>
        <v>0</v>
      </c>
      <c r="BC3" s="177">
        <f t="shared" si="4"/>
        <v>0</v>
      </c>
      <c r="BD3" s="177">
        <f t="shared" si="4"/>
        <v>0</v>
      </c>
      <c r="BE3" s="177">
        <f t="shared" si="4"/>
        <v>0</v>
      </c>
      <c r="BF3" s="177">
        <f t="shared" si="4"/>
        <v>12046337786603.1</v>
      </c>
      <c r="BG3" s="177">
        <f t="shared" si="4"/>
        <v>0</v>
      </c>
      <c r="BH3" s="177">
        <f t="shared" si="4"/>
        <v>0</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3</v>
      </c>
      <c r="BR3" s="396">
        <f t="shared" si="6"/>
        <v>3</v>
      </c>
      <c r="BS3" s="396">
        <f>ROUND(SUMIFS(BS$4:BS$54,$A$4:$A$54,$A$3)*100,0)</f>
        <v>31</v>
      </c>
      <c r="BT3" s="396">
        <f>ROUND(SUMIFS(BT$4:BT$54,$A$4:$A$54,$A$3)*100,0)</f>
        <v>29</v>
      </c>
      <c r="BU3" s="396">
        <f t="shared" ref="BU3:CH3" si="7">ROUND(SUMIFS(BU$4:BU$54,$A$4:$A$54,$A$3)*100,0)</f>
        <v>66</v>
      </c>
      <c r="BV3" s="396">
        <f t="shared" si="7"/>
        <v>76</v>
      </c>
      <c r="BW3" s="396">
        <f t="shared" si="7"/>
        <v>6</v>
      </c>
      <c r="BX3" s="396">
        <f t="shared" si="7"/>
        <v>9</v>
      </c>
      <c r="BY3" s="396">
        <f t="shared" si="7"/>
        <v>29</v>
      </c>
      <c r="BZ3" s="396">
        <f>ROUND(SUMIFS(BZ$4:BZ$54,$A$4:$A$54,$A$3)*100,0)</f>
        <v>28</v>
      </c>
      <c r="CA3" s="396">
        <f>ROUND(SUMIFS(CA$4:CA$54,$A$4:$A$54,$A$3)*100,0)</f>
        <v>100</v>
      </c>
      <c r="CB3" s="396">
        <f>ROUND(SUMIFS(CB$4:CB$54,$A$4:$A$54,$A$3)*100,0)</f>
        <v>100</v>
      </c>
      <c r="CC3" s="396">
        <f t="shared" si="7"/>
        <v>6</v>
      </c>
      <c r="CD3" s="396">
        <f t="shared" si="7"/>
        <v>9</v>
      </c>
      <c r="CE3" s="396">
        <f t="shared" si="7"/>
        <v>29</v>
      </c>
      <c r="CF3" s="396">
        <f t="shared" si="7"/>
        <v>28</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4.25" x14ac:dyDescent="0.75">
      <c r="A3" s="1" t="s">
        <v>3573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212</v>
      </c>
      <c r="H36" t="s">
        <v>3942</v>
      </c>
      <c r="I36" s="483">
        <v>2030</v>
      </c>
      <c r="J36" s="483">
        <f t="shared" si="0"/>
        <v>127.19999999999999</v>
      </c>
      <c r="K36" s="483">
        <f t="shared" si="1"/>
        <v>127.19999999999999</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NY</v>
      </c>
      <c r="C1" s="408">
        <f>SUM(C4:C87)</f>
        <v>211.75964083092839</v>
      </c>
      <c r="D1" s="408">
        <f t="shared" ref="D1:AG1" si="0">SUM(D4:D87)</f>
        <v>202.88857028895239</v>
      </c>
      <c r="E1" s="408">
        <f t="shared" si="0"/>
        <v>202.6349901222635</v>
      </c>
      <c r="F1" s="408">
        <f t="shared" si="0"/>
        <v>195.63523509384046</v>
      </c>
      <c r="G1" s="408">
        <f t="shared" si="0"/>
        <v>194.36821793733509</v>
      </c>
      <c r="H1" s="408">
        <f t="shared" si="0"/>
        <v>200.67483580051572</v>
      </c>
      <c r="I1" s="408">
        <f t="shared" si="0"/>
        <v>202.92462046102685</v>
      </c>
      <c r="J1" s="408">
        <f t="shared" si="0"/>
        <v>206.04784163158791</v>
      </c>
      <c r="K1" s="408">
        <f t="shared" si="0"/>
        <v>206.61198339664571</v>
      </c>
      <c r="L1" s="408">
        <f t="shared" si="0"/>
        <v>208.78118608377335</v>
      </c>
      <c r="M1" s="408">
        <f t="shared" si="0"/>
        <v>215.64504137270589</v>
      </c>
      <c r="N1" s="408">
        <f t="shared" si="0"/>
        <v>213.2334242473743</v>
      </c>
      <c r="O1" s="408">
        <f t="shared" si="0"/>
        <v>209.51709203734802</v>
      </c>
      <c r="P1" s="408">
        <f t="shared" si="0"/>
        <v>218.25842431637508</v>
      </c>
      <c r="Q1" s="408">
        <f t="shared" si="0"/>
        <v>222.80022514821377</v>
      </c>
      <c r="R1" s="408">
        <f t="shared" si="0"/>
        <v>219.60838602490779</v>
      </c>
      <c r="S1" s="408">
        <f t="shared" si="0"/>
        <v>203.14587548396423</v>
      </c>
      <c r="T1" s="408">
        <f t="shared" si="0"/>
        <v>210.01741511255349</v>
      </c>
      <c r="U1" s="408">
        <f t="shared" si="0"/>
        <v>196.98200060781392</v>
      </c>
      <c r="V1" s="408">
        <f t="shared" si="0"/>
        <v>182.01994293665624</v>
      </c>
      <c r="W1" s="408">
        <f t="shared" si="0"/>
        <v>189.93440064270212</v>
      </c>
      <c r="X1" s="408">
        <f t="shared" si="0"/>
        <v>182.87757388920315</v>
      </c>
      <c r="Y1" s="408">
        <f t="shared" si="0"/>
        <v>176.12302249772173</v>
      </c>
      <c r="Z1" s="408">
        <f t="shared" si="0"/>
        <v>177.49728826282043</v>
      </c>
      <c r="AA1" s="408">
        <f t="shared" si="0"/>
        <v>183.35249772836136</v>
      </c>
      <c r="AB1" s="408">
        <f t="shared" si="0"/>
        <v>181.11738222156399</v>
      </c>
      <c r="AC1" s="408">
        <f t="shared" si="0"/>
        <v>176.07197115943305</v>
      </c>
      <c r="AD1" s="408">
        <f t="shared" si="0"/>
        <v>170.66479356605328</v>
      </c>
      <c r="AE1" s="408">
        <f t="shared" si="0"/>
        <v>178.78086320185935</v>
      </c>
      <c r="AF1" s="408">
        <f t="shared" si="0"/>
        <v>175.91373065195984</v>
      </c>
      <c r="AG1" s="408">
        <f t="shared" si="0"/>
        <v>154.38975712782198</v>
      </c>
      <c r="AH1" s="408">
        <f>SUM(AH4:AH87)</f>
        <v>165.23392724573799</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75">
      <c r="A5" s="412" t="s">
        <v>2220</v>
      </c>
      <c r="B5" s="398" t="s">
        <v>4113</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75">
      <c r="A6" s="412" t="s">
        <v>2220</v>
      </c>
      <c r="B6" s="398" t="s">
        <v>4117</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75">
      <c r="A7" s="412" t="s">
        <v>2220</v>
      </c>
      <c r="B7" s="398" t="s">
        <v>4119</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75">
      <c r="A8" s="412" t="s">
        <v>2220</v>
      </c>
      <c r="B8" s="398" t="s">
        <v>4121</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75">
      <c r="A9" s="412" t="s">
        <v>2220</v>
      </c>
      <c r="B9" s="398" t="s">
        <v>4131</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75">
      <c r="A10" s="412" t="s">
        <v>2220</v>
      </c>
      <c r="B10" s="398" t="s">
        <v>4140</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75">
      <c r="A11" s="412" t="s">
        <v>2220</v>
      </c>
      <c r="B11" s="398" t="s">
        <v>4135</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75">
      <c r="A14" s="412" t="s">
        <v>2220</v>
      </c>
      <c r="B14" s="398" t="s">
        <v>4168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75">
      <c r="A17" s="412" t="s">
        <v>2220</v>
      </c>
      <c r="B17" s="398" t="s">
        <v>4148</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0.70061339502389997</v>
      </c>
      <c r="D19" s="413">
        <f>SUMIFS('EPA Export Aggregation'!G:G,'EPA Export Aggregation'!$A:$A,$B19,'EPA Export Aggregation'!$D:$D,$A$1)*IF($A19="CH4",About!$D$58,IF($A19="N2O",About!$D$59,1))</f>
        <v>0.70591864824179995</v>
      </c>
      <c r="E19" s="413">
        <f>SUMIFS('EPA Export Aggregation'!H:H,'EPA Export Aggregation'!$A:$A,$B19,'EPA Export Aggregation'!$D:$D,$A$1)*IF($A19="CH4",About!$D$58,IF($A19="N2O",About!$D$59,1))</f>
        <v>0.67050382339110004</v>
      </c>
      <c r="F19" s="413">
        <f>SUMIFS('EPA Export Aggregation'!I:I,'EPA Export Aggregation'!$A:$A,$B19,'EPA Export Aggregation'!$D:$D,$A$1)*IF($A19="CH4",About!$D$58,IF($A19="N2O",About!$D$59,1))</f>
        <v>0.57918647037229998</v>
      </c>
      <c r="G19" s="413">
        <f>SUMIFS('EPA Export Aggregation'!J:J,'EPA Export Aggregation'!$A:$A,$B19,'EPA Export Aggregation'!$D:$D,$A$1)*IF($A19="CH4",About!$D$58,IF($A19="N2O",About!$D$59,1))</f>
        <v>0.50820500317969997</v>
      </c>
      <c r="H19" s="413">
        <f>SUMIFS('EPA Export Aggregation'!K:K,'EPA Export Aggregation'!$A:$A,$B19,'EPA Export Aggregation'!$D:$D,$A$1)*IF($A19="CH4",About!$D$58,IF($A19="N2O",About!$D$59,1))</f>
        <v>0.51991633770610002</v>
      </c>
      <c r="I19" s="413">
        <f>SUMIFS('EPA Export Aggregation'!L:L,'EPA Export Aggregation'!$A:$A,$B19,'EPA Export Aggregation'!$D:$D,$A$1)*IF($A19="CH4",About!$D$58,IF($A19="N2O",About!$D$59,1))</f>
        <v>0.55621996804460005</v>
      </c>
      <c r="J19" s="413">
        <f>SUMIFS('EPA Export Aggregation'!M:M,'EPA Export Aggregation'!$A:$A,$B19,'EPA Export Aggregation'!$D:$D,$A$1)*IF($A19="CH4",About!$D$58,IF($A19="N2O",About!$D$59,1))</f>
        <v>0.56212411665850004</v>
      </c>
      <c r="K19" s="413">
        <f>SUMIFS('EPA Export Aggregation'!N:N,'EPA Export Aggregation'!$A:$A,$B19,'EPA Export Aggregation'!$D:$D,$A$1)*IF($A19="CH4",About!$D$58,IF($A19="N2O",About!$D$59,1))</f>
        <v>0.56942024842119998</v>
      </c>
      <c r="L19" s="413">
        <f>SUMIFS('EPA Export Aggregation'!O:O,'EPA Export Aggregation'!$A:$A,$B19,'EPA Export Aggregation'!$D:$D,$A$1)*IF($A19="CH4",About!$D$58,IF($A19="N2O",About!$D$59,1))</f>
        <v>0.59074281587379995</v>
      </c>
      <c r="M19" s="413">
        <f>SUMIFS('EPA Export Aggregation'!P:P,'EPA Export Aggregation'!$A:$A,$B19,'EPA Export Aggregation'!$D:$D,$A$1)*IF($A19="CH4",About!$D$58,IF($A19="N2O",About!$D$59,1))</f>
        <v>0.59832762332870004</v>
      </c>
      <c r="N19" s="413">
        <f>SUMIFS('EPA Export Aggregation'!Q:Q,'EPA Export Aggregation'!$A:$A,$B19,'EPA Export Aggregation'!$D:$D,$A$1)*IF($A19="CH4",About!$D$58,IF($A19="N2O",About!$D$59,1))</f>
        <v>0.47832263667149999</v>
      </c>
      <c r="O19" s="413">
        <f>SUMIFS('EPA Export Aggregation'!R:R,'EPA Export Aggregation'!$A:$A,$B19,'EPA Export Aggregation'!$D:$D,$A$1)*IF($A19="CH4",About!$D$58,IF($A19="N2O",About!$D$59,1))</f>
        <v>0.33600869328979999</v>
      </c>
      <c r="P19" s="413">
        <f>SUMIFS('EPA Export Aggregation'!S:S,'EPA Export Aggregation'!$A:$A,$B19,'EPA Export Aggregation'!$D:$D,$A$1)*IF($A19="CH4",About!$D$58,IF($A19="N2O",About!$D$59,1))</f>
        <v>0.33903011874279998</v>
      </c>
      <c r="Q19" s="413">
        <f>SUMIFS('EPA Export Aggregation'!T:T,'EPA Export Aggregation'!$A:$A,$B19,'EPA Export Aggregation'!$D:$D,$A$1)*IF($A19="CH4",About!$D$58,IF($A19="N2O",About!$D$59,1))</f>
        <v>0.33272253725119999</v>
      </c>
      <c r="R19" s="413">
        <f>SUMIFS('EPA Export Aggregation'!U:U,'EPA Export Aggregation'!$A:$A,$B19,'EPA Export Aggregation'!$D:$D,$A$1)*IF($A19="CH4",About!$D$58,IF($A19="N2O",About!$D$59,1))</f>
        <v>0.35980453961660003</v>
      </c>
      <c r="S19" s="413">
        <f>SUMIFS('EPA Export Aggregation'!V:V,'EPA Export Aggregation'!$A:$A,$B19,'EPA Export Aggregation'!$D:$D,$A$1)*IF($A19="CH4",About!$D$58,IF($A19="N2O",About!$D$59,1))</f>
        <v>0.3955984567893</v>
      </c>
      <c r="T19" s="413">
        <f>SUMIFS('EPA Export Aggregation'!W:W,'EPA Export Aggregation'!$A:$A,$B19,'EPA Export Aggregation'!$D:$D,$A$1)*IF($A19="CH4",About!$D$58,IF($A19="N2O",About!$D$59,1))</f>
        <v>0.4065711361446</v>
      </c>
      <c r="U19" s="413">
        <f>SUMIFS('EPA Export Aggregation'!X:X,'EPA Export Aggregation'!$A:$A,$B19,'EPA Export Aggregation'!$D:$D,$A$1)*IF($A19="CH4",About!$D$58,IF($A19="N2O",About!$D$59,1))</f>
        <v>0.41706086526239999</v>
      </c>
      <c r="V19" s="413">
        <f>SUMIFS('EPA Export Aggregation'!Y:Y,'EPA Export Aggregation'!$A:$A,$B19,'EPA Export Aggregation'!$D:$D,$A$1)*IF($A19="CH4",About!$D$58,IF($A19="N2O",About!$D$59,1))</f>
        <v>0.3388099294677</v>
      </c>
      <c r="W19" s="413">
        <f>SUMIFS('EPA Export Aggregation'!Z:Z,'EPA Export Aggregation'!$A:$A,$B19,'EPA Export Aggregation'!$D:$D,$A$1)*IF($A19="CH4",About!$D$58,IF($A19="N2O",About!$D$59,1))</f>
        <v>0.211169</v>
      </c>
      <c r="X19" s="413">
        <f>SUMIFS('EPA Export Aggregation'!AA:AA,'EPA Export Aggregation'!$A:$A,$B19,'EPA Export Aggregation'!$D:$D,$A$1)*IF($A19="CH4",About!$D$58,IF($A19="N2O",About!$D$59,1))</f>
        <v>0.37887399999999999</v>
      </c>
      <c r="Y19" s="413">
        <f>SUMIFS('EPA Export Aggregation'!AB:AB,'EPA Export Aggregation'!$A:$A,$B19,'EPA Export Aggregation'!$D:$D,$A$1)*IF($A19="CH4",About!$D$58,IF($A19="N2O",About!$D$59,1))</f>
        <v>0.43976399999999999</v>
      </c>
      <c r="Z19" s="413">
        <f>SUMIFS('EPA Export Aggregation'!AC:AC,'EPA Export Aggregation'!$A:$A,$B19,'EPA Export Aggregation'!$D:$D,$A$1)*IF($A19="CH4",About!$D$58,IF($A19="N2O",About!$D$59,1))</f>
        <v>0.4003813</v>
      </c>
      <c r="AA19" s="413">
        <f>SUMIFS('EPA Export Aggregation'!AD:AD,'EPA Export Aggregation'!$A:$A,$B19,'EPA Export Aggregation'!$D:$D,$A$1)*IF($A19="CH4",About!$D$58,IF($A19="N2O",About!$D$59,1))</f>
        <v>0.23578109999999999</v>
      </c>
      <c r="AB19" s="413">
        <f>SUMIFS('EPA Export Aggregation'!AE:AE,'EPA Export Aggregation'!$A:$A,$B19,'EPA Export Aggregation'!$D:$D,$A$1)*IF($A19="CH4",About!$D$58,IF($A19="N2O",About!$D$59,1))</f>
        <v>0.22389680000000001</v>
      </c>
      <c r="AC19" s="413">
        <f>SUMIFS('EPA Export Aggregation'!AF:AF,'EPA Export Aggregation'!$A:$A,$B19,'EPA Export Aggregation'!$D:$D,$A$1)*IF($A19="CH4",About!$D$58,IF($A19="N2O",About!$D$59,1))</f>
        <v>0.2202866</v>
      </c>
      <c r="AD19" s="413">
        <f>SUMIFS('EPA Export Aggregation'!AG:AG,'EPA Export Aggregation'!$A:$A,$B19,'EPA Export Aggregation'!$D:$D,$A$1)*IF($A19="CH4",About!$D$58,IF($A19="N2O",About!$D$59,1))</f>
        <v>0.21750559999999999</v>
      </c>
      <c r="AE19" s="413">
        <f>SUMIFS('EPA Export Aggregation'!AH:AH,'EPA Export Aggregation'!$A:$A,$B19,'EPA Export Aggregation'!$D:$D,$A$1)*IF($A19="CH4",About!$D$58,IF($A19="N2O",About!$D$59,1))</f>
        <v>0.21327160000000001</v>
      </c>
      <c r="AF19" s="413">
        <f>SUMIFS('EPA Export Aggregation'!AI:AI,'EPA Export Aggregation'!$A:$A,$B19,'EPA Export Aggregation'!$D:$D,$A$1)*IF($A19="CH4",About!$D$58,IF($A19="N2O",About!$D$59,1))</f>
        <v>0.223938</v>
      </c>
      <c r="AG19" s="413">
        <f>SUMIFS('EPA Export Aggregation'!AJ:AJ,'EPA Export Aggregation'!$A:$A,$B19,'EPA Export Aggregation'!$D:$D,$A$1)*IF($A19="CH4",About!$D$58,IF($A19="N2O",About!$D$59,1))</f>
        <v>0.22494690000000001</v>
      </c>
      <c r="AH19" s="413">
        <f>SUMIFS('EPA Export Aggregation'!AK:AK,'EPA Export Aggregation'!$A:$A,$B19,'EPA Export Aggregation'!$D:$D,$A$1)*IF($A19="CH4",About!$D$58,IF($A19="N2O",About!$D$59,1))</f>
        <v>0.2182151</v>
      </c>
    </row>
    <row r="20" spans="1:34" x14ac:dyDescent="0.75">
      <c r="A20" s="412" t="s">
        <v>2220</v>
      </c>
      <c r="B20" s="398" t="s">
        <v>4133</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75">
      <c r="A27" s="412" t="s">
        <v>2220</v>
      </c>
      <c r="B27" s="398" t="s">
        <v>4174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75">
      <c r="A30" s="412" t="s">
        <v>2220</v>
      </c>
      <c r="B30" s="398" t="s">
        <v>4181</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413">
        <f>SUMIFS('EPA Export Aggregation'!R:R,'EPA Export Aggregation'!$A:$A,$B33,'EPA Export Aggregation'!$D:$D,$A$1)*IF($A33="CH4",About!$D$58,IF($A33="N2O",About!$D$59,1))</f>
        <v>0.35075508298730002</v>
      </c>
      <c r="P33" s="413">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413">
        <f>SUMIFS('EPA Export Aggregation'!U:U,'EPA Export Aggregation'!$A:$A,$B33,'EPA Export Aggregation'!$D:$D,$A$1)*IF($A33="CH4",About!$D$58,IF($A33="N2O",About!$D$59,1))</f>
        <v>0</v>
      </c>
      <c r="S33" s="413">
        <f>SUMIFS('EPA Export Aggregation'!V:V,'EPA Export Aggregation'!$A:$A,$B33,'EPA Export Aggregation'!$D:$D,$A$1)*IF($A33="CH4",About!$D$58,IF($A33="N2O",About!$D$59,1))</f>
        <v>0.10376762129390001</v>
      </c>
      <c r="T33" s="413">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413">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413">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413">
        <f>SUMIFS('EPA Export Aggregation'!AD:AD,'EPA Export Aggregation'!$A:$A,$B33,'EPA Export Aggregation'!$D:$D,$A$1)*IF($A33="CH4",About!$D$58,IF($A33="N2O",About!$D$59,1))</f>
        <v>1.8706655475899999E-2</v>
      </c>
      <c r="AB33" s="413">
        <f>SUMIFS('EPA Export Aggregation'!AE:AE,'EPA Export Aggregation'!$A:$A,$B33,'EPA Export Aggregation'!$D:$D,$A$1)*IF($A33="CH4",About!$D$58,IF($A33="N2O",About!$D$59,1))</f>
        <v>2.3144851372200001E-2</v>
      </c>
      <c r="AC33" s="413">
        <f>SUMIFS('EPA Export Aggregation'!AF:AF,'EPA Export Aggregation'!$A:$A,$B33,'EPA Export Aggregation'!$D:$D,$A$1)*IF($A33="CH4",About!$D$58,IF($A33="N2O",About!$D$59,1))</f>
        <v>1.5764232123600001E-2</v>
      </c>
      <c r="AD33" s="413">
        <f>SUMIFS('EPA Export Aggregation'!AG:AG,'EPA Export Aggregation'!$A:$A,$B33,'EPA Export Aggregation'!$D:$D,$A$1)*IF($A33="CH4",About!$D$58,IF($A33="N2O",About!$D$59,1))</f>
        <v>1.6254682329E-2</v>
      </c>
      <c r="AE33" s="413">
        <f>SUMIFS('EPA Export Aggregation'!AH:AH,'EPA Export Aggregation'!$A:$A,$B33,'EPA Export Aggregation'!$D:$D,$A$1)*IF($A33="CH4",About!$D$58,IF($A33="N2O",About!$D$59,1))</f>
        <v>2.4334060988900001E-2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8.0152890038000003E-3</v>
      </c>
      <c r="D76" s="413">
        <f>SUMIFS('EPA Export Aggregation'!G:G,'EPA Export Aggregation'!$A:$A,$B76,'EPA Export Aggregation'!$D:$D,$A$1)*IF($A76="CH4",About!$D$58,IF($A76="N2O",About!$D$59,1))</f>
        <v>8.0154898838000008E-3</v>
      </c>
      <c r="E76" s="413">
        <f>SUMIFS('EPA Export Aggregation'!H:H,'EPA Export Aggregation'!$A:$A,$B76,'EPA Export Aggregation'!$D:$D,$A$1)*IF($A76="CH4",About!$D$58,IF($A76="N2O",About!$D$59,1))</f>
        <v>8.0156907637999996E-3</v>
      </c>
      <c r="F76" s="413">
        <f>SUMIFS('EPA Export Aggregation'!I:I,'EPA Export Aggregation'!$A:$A,$B76,'EPA Export Aggregation'!$D:$D,$A$1)*IF($A76="CH4",About!$D$58,IF($A76="N2O",About!$D$59,1))</f>
        <v>1.00197138903E-2</v>
      </c>
      <c r="G76" s="413">
        <f>SUMIFS('EPA Export Aggregation'!J:J,'EPA Export Aggregation'!$A:$A,$B76,'EPA Export Aggregation'!$D:$D,$A$1)*IF($A76="CH4",About!$D$58,IF($A76="N2O",About!$D$59,1))</f>
        <v>1.10218265505E-2</v>
      </c>
      <c r="H76" s="413">
        <f>SUMIFS('EPA Export Aggregation'!K:K,'EPA Export Aggregation'!$A:$A,$B76,'EPA Export Aggregation'!$D:$D,$A$1)*IF($A76="CH4",About!$D$58,IF($A76="N2O",About!$D$59,1))</f>
        <v>1.38506920756E-2</v>
      </c>
      <c r="I76" s="413">
        <f>SUMIFS('EPA Export Aggregation'!L:L,'EPA Export Aggregation'!$A:$A,$B76,'EPA Export Aggregation'!$D:$D,$A$1)*IF($A76="CH4",About!$D$58,IF($A76="N2O",About!$D$59,1))</f>
        <v>1.53807679528E-2</v>
      </c>
      <c r="J76" s="413">
        <f>SUMIFS('EPA Export Aggregation'!M:M,'EPA Export Aggregation'!$A:$A,$B76,'EPA Export Aggregation'!$D:$D,$A$1)*IF($A76="CH4",About!$D$58,IF($A76="N2O",About!$D$59,1))</f>
        <v>1.62545281655E-2</v>
      </c>
      <c r="K76" s="413">
        <f>SUMIFS('EPA Export Aggregation'!N:N,'EPA Export Aggregation'!$A:$A,$B76,'EPA Export Aggregation'!$D:$D,$A$1)*IF($A76="CH4",About!$D$58,IF($A76="N2O",About!$D$59,1))</f>
        <v>1.9930795956399999E-2</v>
      </c>
      <c r="L76" s="413">
        <f>SUMIFS('EPA Export Aggregation'!O:O,'EPA Export Aggregation'!$A:$A,$B76,'EPA Export Aggregation'!$D:$D,$A$1)*IF($A76="CH4",About!$D$58,IF($A76="N2O",About!$D$59,1))</f>
        <v>2.0225141279600001E-2</v>
      </c>
      <c r="M76" s="413">
        <f>SUMIFS('EPA Export Aggregation'!P:P,'EPA Export Aggregation'!$A:$A,$B76,'EPA Export Aggregation'!$D:$D,$A$1)*IF($A76="CH4",About!$D$58,IF($A76="N2O",About!$D$59,1))</f>
        <v>1.2317730828100001E-2</v>
      </c>
      <c r="N76" s="413">
        <f>SUMIFS('EPA Export Aggregation'!Q:Q,'EPA Export Aggregation'!$A:$A,$B76,'EPA Export Aggregation'!$D:$D,$A$1)*IF($A76="CH4",About!$D$58,IF($A76="N2O",About!$D$59,1))</f>
        <v>8.1861321720999997E-3</v>
      </c>
      <c r="O76" s="413">
        <f>SUMIFS('EPA Export Aggregation'!R:R,'EPA Export Aggregation'!$A:$A,$B76,'EPA Export Aggregation'!$D:$D,$A$1)*IF($A76="CH4",About!$D$58,IF($A76="N2O",About!$D$59,1))</f>
        <v>7.8263441469999997E-3</v>
      </c>
      <c r="P76" s="413">
        <f>SUMIFS('EPA Export Aggregation'!S:S,'EPA Export Aggregation'!$A:$A,$B76,'EPA Export Aggregation'!$D:$D,$A$1)*IF($A76="CH4",About!$D$58,IF($A76="N2O",About!$D$59,1))</f>
        <v>8.1839162651000004E-3</v>
      </c>
      <c r="Q76" s="413">
        <f>SUMIFS('EPA Export Aggregation'!T:T,'EPA Export Aggregation'!$A:$A,$B76,'EPA Export Aggregation'!$D:$D,$A$1)*IF($A76="CH4",About!$D$58,IF($A76="N2O",About!$D$59,1))</f>
        <v>8.1485517797999993E-3</v>
      </c>
      <c r="R76" s="413">
        <f>SUMIFS('EPA Export Aggregation'!U:U,'EPA Export Aggregation'!$A:$A,$B76,'EPA Export Aggregation'!$D:$D,$A$1)*IF($A76="CH4",About!$D$58,IF($A76="N2O",About!$D$59,1))</f>
        <v>7.8225447922000008E-3</v>
      </c>
      <c r="S76" s="413">
        <f>SUMIFS('EPA Export Aggregation'!V:V,'EPA Export Aggregation'!$A:$A,$B76,'EPA Export Aggregation'!$D:$D,$A$1)*IF($A76="CH4",About!$D$58,IF($A76="N2O",About!$D$59,1))</f>
        <v>9.3130166049000002E-3</v>
      </c>
      <c r="T76" s="413">
        <f>SUMIFS('EPA Export Aggregation'!W:W,'EPA Export Aggregation'!$A:$A,$B76,'EPA Export Aggregation'!$D:$D,$A$1)*IF($A76="CH4",About!$D$58,IF($A76="N2O",About!$D$59,1))</f>
        <v>9.0629129313E-3</v>
      </c>
      <c r="U76" s="413">
        <f>SUMIFS('EPA Export Aggregation'!X:X,'EPA Export Aggregation'!$A:$A,$B76,'EPA Export Aggregation'!$D:$D,$A$1)*IF($A76="CH4",About!$D$58,IF($A76="N2O",About!$D$59,1))</f>
        <v>8.5662808741999996E-3</v>
      </c>
      <c r="V76" s="413">
        <f>SUMIFS('EPA Export Aggregation'!Y:Y,'EPA Export Aggregation'!$A:$A,$B76,'EPA Export Aggregation'!$D:$D,$A$1)*IF($A76="CH4",About!$D$58,IF($A76="N2O",About!$D$59,1))</f>
        <v>6.1262216987999999E-3</v>
      </c>
      <c r="W76" s="413">
        <f>SUMIFS('EPA Export Aggregation'!Z:Z,'EPA Export Aggregation'!$A:$A,$B76,'EPA Export Aggregation'!$D:$D,$A$1)*IF($A76="CH4",About!$D$58,IF($A76="N2O",About!$D$59,1))</f>
        <v>6.6575895806999996E-3</v>
      </c>
      <c r="X76" s="413">
        <f>SUMIFS('EPA Export Aggregation'!AA:AA,'EPA Export Aggregation'!$A:$A,$B76,'EPA Export Aggregation'!$D:$D,$A$1)*IF($A76="CH4",About!$D$58,IF($A76="N2O",About!$D$59,1))</f>
        <v>1.0356235182699999E-2</v>
      </c>
      <c r="Y76" s="413">
        <f>SUMIFS('EPA Export Aggregation'!AB:AB,'EPA Export Aggregation'!$A:$A,$B76,'EPA Export Aggregation'!$D:$D,$A$1)*IF($A76="CH4",About!$D$58,IF($A76="N2O",About!$D$59,1))</f>
        <v>1.12690619721E-2</v>
      </c>
      <c r="Z76" s="413">
        <f>SUMIFS('EPA Export Aggregation'!AC:AC,'EPA Export Aggregation'!$A:$A,$B76,'EPA Export Aggregation'!$D:$D,$A$1)*IF($A76="CH4",About!$D$58,IF($A76="N2O",About!$D$59,1))</f>
        <v>5.2837644860000003E-4</v>
      </c>
      <c r="AA76" s="413">
        <f>SUMIFS('EPA Export Aggregation'!AD:AD,'EPA Export Aggregation'!$A:$A,$B76,'EPA Export Aggregation'!$D:$D,$A$1)*IF($A76="CH4",About!$D$58,IF($A76="N2O",About!$D$59,1))</f>
        <v>9.7488737029999999E-4</v>
      </c>
      <c r="AB76" s="413">
        <f>SUMIFS('EPA Export Aggregation'!AE:AE,'EPA Export Aggregation'!$A:$A,$B76,'EPA Export Aggregation'!$D:$D,$A$1)*IF($A76="CH4",About!$D$58,IF($A76="N2O",About!$D$59,1))</f>
        <v>7.7763724399999997E-4</v>
      </c>
      <c r="AC76" s="413">
        <f>SUMIFS('EPA Export Aggregation'!AF:AF,'EPA Export Aggregation'!$A:$A,$B76,'EPA Export Aggregation'!$D:$D,$A$1)*IF($A76="CH4",About!$D$58,IF($A76="N2O",About!$D$59,1))</f>
        <v>8.0077062210000001E-4</v>
      </c>
      <c r="AD76" s="413">
        <f>SUMIFS('EPA Export Aggregation'!AG:AG,'EPA Export Aggregation'!$A:$A,$B76,'EPA Export Aggregation'!$D:$D,$A$1)*IF($A76="CH4",About!$D$58,IF($A76="N2O",About!$D$59,1))</f>
        <v>1.0983048418E-3</v>
      </c>
      <c r="AE76" s="413">
        <f>SUMIFS('EPA Export Aggregation'!AH:AH,'EPA Export Aggregation'!$A:$A,$B76,'EPA Export Aggregation'!$D:$D,$A$1)*IF($A76="CH4",About!$D$58,IF($A76="N2O",About!$D$59,1))</f>
        <v>1.5942260048999999E-3</v>
      </c>
      <c r="AF76" s="413">
        <f>SUMIFS('EPA Export Aggregation'!AI:AI,'EPA Export Aggregation'!$A:$A,$B76,'EPA Export Aggregation'!$D:$D,$A$1)*IF($A76="CH4",About!$D$58,IF($A76="N2O",About!$D$59,1))</f>
        <v>1.5578757663999999E-3</v>
      </c>
      <c r="AG76" s="413">
        <f>SUMIFS('EPA Export Aggregation'!AJ:AJ,'EPA Export Aggregation'!$A:$A,$B76,'EPA Export Aggregation'!$D:$D,$A$1)*IF($A76="CH4",About!$D$58,IF($A76="N2O",About!$D$59,1))</f>
        <v>1.5158215942999999E-3</v>
      </c>
      <c r="AH76" s="413">
        <f>SUMIFS('EPA Export Aggregation'!AK:AK,'EPA Export Aggregation'!$A:$A,$B76,'EPA Export Aggregation'!$D:$D,$A$1)*IF($A76="CH4",About!$D$58,IF($A76="N2O",About!$D$59,1))</f>
        <v>1.8224587484000001E-3</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1.7299629148290001</v>
      </c>
      <c r="D79" s="413">
        <f>SUMIFS('EPA Export Aggregation'!G:G,'EPA Export Aggregation'!$A:$A,$B79,'EPA Export Aggregation'!$D:$D,$A$1)*IF($A79="CH4",About!$D$58,IF($A79="N2O",About!$D$59,1))</f>
        <v>1.59656276148</v>
      </c>
      <c r="E79" s="413">
        <f>SUMIFS('EPA Export Aggregation'!H:H,'EPA Export Aggregation'!$A:$A,$B79,'EPA Export Aggregation'!$D:$D,$A$1)*IF($A79="CH4",About!$D$58,IF($A79="N2O",About!$D$59,1))</f>
        <v>1.418826541401</v>
      </c>
      <c r="F79" s="413">
        <f>SUMIFS('EPA Export Aggregation'!I:I,'EPA Export Aggregation'!$A:$A,$B79,'EPA Export Aggregation'!$D:$D,$A$1)*IF($A79="CH4",About!$D$58,IF($A79="N2O",About!$D$59,1))</f>
        <v>1.1495825600580001</v>
      </c>
      <c r="G79" s="413">
        <f>SUMIFS('EPA Export Aggregation'!J:J,'EPA Export Aggregation'!$A:$A,$B79,'EPA Export Aggregation'!$D:$D,$A$1)*IF($A79="CH4",About!$D$58,IF($A79="N2O",About!$D$59,1))</f>
        <v>0.89215611394200001</v>
      </c>
      <c r="H79" s="413">
        <f>SUMIFS('EPA Export Aggregation'!K:K,'EPA Export Aggregation'!$A:$A,$B79,'EPA Export Aggregation'!$D:$D,$A$1)*IF($A79="CH4",About!$D$58,IF($A79="N2O",About!$D$59,1))</f>
        <v>0.81929418399300002</v>
      </c>
      <c r="I79" s="413">
        <f>SUMIFS('EPA Export Aggregation'!L:L,'EPA Export Aggregation'!$A:$A,$B79,'EPA Export Aggregation'!$D:$D,$A$1)*IF($A79="CH4",About!$D$58,IF($A79="N2O",About!$D$59,1))</f>
        <v>0.77557992219600003</v>
      </c>
      <c r="J79" s="413">
        <f>SUMIFS('EPA Export Aggregation'!M:M,'EPA Export Aggregation'!$A:$A,$B79,'EPA Export Aggregation'!$D:$D,$A$1)*IF($A79="CH4",About!$D$58,IF($A79="N2O",About!$D$59,1))</f>
        <v>0.72296333486700004</v>
      </c>
      <c r="K79" s="413">
        <f>SUMIFS('EPA Export Aggregation'!N:N,'EPA Export Aggregation'!$A:$A,$B79,'EPA Export Aggregation'!$D:$D,$A$1)*IF($A79="CH4",About!$D$58,IF($A79="N2O",About!$D$59,1))</f>
        <v>0.74122465907099999</v>
      </c>
      <c r="L79" s="413">
        <f>SUMIFS('EPA Export Aggregation'!O:O,'EPA Export Aggregation'!$A:$A,$B79,'EPA Export Aggregation'!$D:$D,$A$1)*IF($A79="CH4",About!$D$58,IF($A79="N2O",About!$D$59,1))</f>
        <v>0.72688580832899996</v>
      </c>
      <c r="M79" s="413">
        <f>SUMIFS('EPA Export Aggregation'!P:P,'EPA Export Aggregation'!$A:$A,$B79,'EPA Export Aggregation'!$D:$D,$A$1)*IF($A79="CH4",About!$D$58,IF($A79="N2O",About!$D$59,1))</f>
        <v>0.66657437710199996</v>
      </c>
      <c r="N79" s="413">
        <f>SUMIFS('EPA Export Aggregation'!Q:Q,'EPA Export Aggregation'!$A:$A,$B79,'EPA Export Aggregation'!$D:$D,$A$1)*IF($A79="CH4",About!$D$58,IF($A79="N2O",About!$D$59,1))</f>
        <v>0.74829315357600001</v>
      </c>
      <c r="O79" s="413">
        <f>SUMIFS('EPA Export Aggregation'!R:R,'EPA Export Aggregation'!$A:$A,$B79,'EPA Export Aggregation'!$D:$D,$A$1)*IF($A79="CH4",About!$D$58,IF($A79="N2O",About!$D$59,1))</f>
        <v>0.30060521458200001</v>
      </c>
      <c r="P79" s="413">
        <f>SUMIFS('EPA Export Aggregation'!S:S,'EPA Export Aggregation'!$A:$A,$B79,'EPA Export Aggregation'!$D:$D,$A$1)*IF($A79="CH4",About!$D$58,IF($A79="N2O",About!$D$59,1))</f>
        <v>0.18781011719099999</v>
      </c>
      <c r="Q79" s="413">
        <f>SUMIFS('EPA Export Aggregation'!T:T,'EPA Export Aggregation'!$A:$A,$B79,'EPA Export Aggregation'!$D:$D,$A$1)*IF($A79="CH4",About!$D$58,IF($A79="N2O",About!$D$59,1))</f>
        <v>0.14983027022699999</v>
      </c>
      <c r="R79" s="413">
        <f>SUMIFS('EPA Export Aggregation'!U:U,'EPA Export Aggregation'!$A:$A,$B79,'EPA Export Aggregation'!$D:$D,$A$1)*IF($A79="CH4",About!$D$58,IF($A79="N2O",About!$D$59,1))</f>
        <v>0.17365498569900001</v>
      </c>
      <c r="S79" s="413">
        <f>SUMIFS('EPA Export Aggregation'!V:V,'EPA Export Aggregation'!$A:$A,$B79,'EPA Export Aggregation'!$D:$D,$A$1)*IF($A79="CH4",About!$D$58,IF($A79="N2O",About!$D$59,1))</f>
        <v>0.378000834216</v>
      </c>
      <c r="T79" s="413">
        <f>SUMIFS('EPA Export Aggregation'!W:W,'EPA Export Aggregation'!$A:$A,$B79,'EPA Export Aggregation'!$D:$D,$A$1)*IF($A79="CH4",About!$D$58,IF($A79="N2O",About!$D$59,1))</f>
        <v>0.58381184128800001</v>
      </c>
      <c r="U79" s="413">
        <f>SUMIFS('EPA Export Aggregation'!X:X,'EPA Export Aggregation'!$A:$A,$B79,'EPA Export Aggregation'!$D:$D,$A$1)*IF($A79="CH4",About!$D$58,IF($A79="N2O",About!$D$59,1))</f>
        <v>0.33040518650099998</v>
      </c>
      <c r="V79" s="413">
        <f>SUMIFS('EPA Export Aggregation'!Y:Y,'EPA Export Aggregation'!$A:$A,$B79,'EPA Export Aggregation'!$D:$D,$A$1)*IF($A79="CH4",About!$D$58,IF($A79="N2O",About!$D$59,1))</f>
        <v>0.19647156973800001</v>
      </c>
      <c r="W79" s="413">
        <f>SUMIFS('EPA Export Aggregation'!Z:Z,'EPA Export Aggregation'!$A:$A,$B79,'EPA Export Aggregation'!$D:$D,$A$1)*IF($A79="CH4",About!$D$58,IF($A79="N2O",About!$D$59,1))</f>
        <v>2.5771095720000001E-2</v>
      </c>
      <c r="X79" s="413">
        <f>SUMIFS('EPA Export Aggregation'!AA:AA,'EPA Export Aggregation'!$A:$A,$B79,'EPA Export Aggregation'!$D:$D,$A$1)*IF($A79="CH4",About!$D$58,IF($A79="N2O",About!$D$59,1))</f>
        <v>0.45468473722199998</v>
      </c>
      <c r="Y79" s="413">
        <f>SUMIFS('EPA Export Aggregation'!AB:AB,'EPA Export Aggregation'!$A:$A,$B79,'EPA Export Aggregation'!$D:$D,$A$1)*IF($A79="CH4",About!$D$58,IF($A79="N2O",About!$D$59,1))</f>
        <v>0.59067527246399998</v>
      </c>
      <c r="Z79" s="413">
        <f>SUMIFS('EPA Export Aggregation'!AC:AC,'EPA Export Aggregation'!$A:$A,$B79,'EPA Export Aggregation'!$D:$D,$A$1)*IF($A79="CH4",About!$D$58,IF($A79="N2O",About!$D$59,1))</f>
        <v>0.563462309424</v>
      </c>
      <c r="AA79" s="413">
        <f>SUMIFS('EPA Export Aggregation'!AD:AD,'EPA Export Aggregation'!$A:$A,$B79,'EPA Export Aggregation'!$D:$D,$A$1)*IF($A79="CH4",About!$D$58,IF($A79="N2O",About!$D$59,1))</f>
        <v>0.15178359923699999</v>
      </c>
      <c r="AB79" s="413">
        <f>SUMIFS('EPA Export Aggregation'!AE:AE,'EPA Export Aggregation'!$A:$A,$B79,'EPA Export Aggregation'!$D:$D,$A$1)*IF($A79="CH4",About!$D$58,IF($A79="N2O",About!$D$59,1))</f>
        <v>1.9456364043E-2</v>
      </c>
      <c r="AC79" s="413">
        <f>SUMIFS('EPA Export Aggregation'!AF:AF,'EPA Export Aggregation'!$A:$A,$B79,'EPA Export Aggregation'!$D:$D,$A$1)*IF($A79="CH4",About!$D$58,IF($A79="N2O",About!$D$59,1))</f>
        <v>1.8016407585000001E-2</v>
      </c>
      <c r="AD79" s="413">
        <f>SUMIFS('EPA Export Aggregation'!AG:AG,'EPA Export Aggregation'!$A:$A,$B79,'EPA Export Aggregation'!$D:$D,$A$1)*IF($A79="CH4",About!$D$58,IF($A79="N2O",About!$D$59,1))</f>
        <v>2.4198656156999999E-2</v>
      </c>
      <c r="AE79" s="413">
        <f>SUMIFS('EPA Export Aggregation'!AH:AH,'EPA Export Aggregation'!$A:$A,$B79,'EPA Export Aggregation'!$D:$D,$A$1)*IF($A79="CH4",About!$D$58,IF($A79="N2O",About!$D$59,1))</f>
        <v>2.8302023369999998E-2</v>
      </c>
      <c r="AF79" s="413">
        <f>SUMIFS('EPA Export Aggregation'!AI:AI,'EPA Export Aggregation'!$A:$A,$B79,'EPA Export Aggregation'!$D:$D,$A$1)*IF($A79="CH4",About!$D$58,IF($A79="N2O",About!$D$59,1))</f>
        <v>2.6814183392999999E-2</v>
      </c>
      <c r="AG79" s="413">
        <f>SUMIFS('EPA Export Aggregation'!AJ:AJ,'EPA Export Aggregation'!$A:$A,$B79,'EPA Export Aggregation'!$D:$D,$A$1)*IF($A79="CH4",About!$D$58,IF($A79="N2O",About!$D$59,1))</f>
        <v>2.6009274557999999E-2</v>
      </c>
      <c r="AH79" s="413">
        <f>SUMIFS('EPA Export Aggregation'!AK:AK,'EPA Export Aggregation'!$A:$A,$B79,'EPA Export Aggregation'!$D:$D,$A$1)*IF($A79="CH4",About!$D$58,IF($A79="N2O",About!$D$59,1))</f>
        <v>2.6806509198000001E-2</v>
      </c>
    </row>
    <row r="80" spans="1:34" x14ac:dyDescent="0.75">
      <c r="A80" s="412" t="s">
        <v>4324</v>
      </c>
      <c r="B80" s="398" t="s">
        <v>4293</v>
      </c>
      <c r="C80" s="413">
        <f>SUMIFS('EPA Export Aggregation'!F:F,'EPA Export Aggregation'!$A:$A,$B80,'EPA Export Aggregation'!$D:$D,$A$1)*IF($A80="CH4",About!$D$58,IF($A80="N2O",About!$D$59,1))</f>
        <v>0.11235946661066799</v>
      </c>
      <c r="D80" s="413">
        <f>SUMIFS('EPA Export Aggregation'!G:G,'EPA Export Aggregation'!$A:$A,$B80,'EPA Export Aggregation'!$D:$D,$A$1)*IF($A80="CH4",About!$D$58,IF($A80="N2O",About!$D$59,1))</f>
        <v>0.11237645735066799</v>
      </c>
      <c r="E80" s="413">
        <f>SUMIFS('EPA Export Aggregation'!H:H,'EPA Export Aggregation'!$A:$A,$B80,'EPA Export Aggregation'!$D:$D,$A$1)*IF($A80="CH4",About!$D$58,IF($A80="N2O",About!$D$59,1))</f>
        <v>0.112393447136668</v>
      </c>
      <c r="F80" s="413">
        <f>SUMIFS('EPA Export Aggregation'!I:I,'EPA Export Aggregation'!$A:$A,$B80,'EPA Export Aggregation'!$D:$D,$A$1)*IF($A80="CH4",About!$D$58,IF($A80="N2O",About!$D$59,1))</f>
        <v>0.14050030452873499</v>
      </c>
      <c r="G80" s="413">
        <f>SUMIFS('EPA Export Aggregation'!J:J,'EPA Export Aggregation'!$A:$A,$B80,'EPA Export Aggregation'!$D:$D,$A$1)*IF($A80="CH4",About!$D$58,IF($A80="N2O",About!$D$59,1))</f>
        <v>0.1545622274206685</v>
      </c>
      <c r="H80" s="413">
        <f>SUMIFS('EPA Export Aggregation'!K:K,'EPA Export Aggregation'!$A:$A,$B80,'EPA Export Aggregation'!$D:$D,$A$1)*IF($A80="CH4",About!$D$58,IF($A80="N2O",About!$D$59,1))</f>
        <v>0.19423184290743051</v>
      </c>
      <c r="I80" s="413">
        <f>SUMIFS('EPA Export Aggregation'!L:L,'EPA Export Aggregation'!$A:$A,$B80,'EPA Export Aggregation'!$D:$D,$A$1)*IF($A80="CH4",About!$D$58,IF($A80="N2O",About!$D$59,1))</f>
        <v>0.2156948538136417</v>
      </c>
      <c r="J80" s="413">
        <f>SUMIFS('EPA Export Aggregation'!M:M,'EPA Export Aggregation'!$A:$A,$B80,'EPA Export Aggregation'!$D:$D,$A$1)*IF($A80="CH4",About!$D$58,IF($A80="N2O",About!$D$59,1))</f>
        <v>0.22795753366509769</v>
      </c>
      <c r="K80" s="413">
        <f>SUMIFS('EPA Export Aggregation'!N:N,'EPA Export Aggregation'!$A:$A,$B80,'EPA Export Aggregation'!$D:$D,$A$1)*IF($A80="CH4",About!$D$58,IF($A80="N2O",About!$D$59,1))</f>
        <v>0.27950615207781482</v>
      </c>
      <c r="L80" s="413">
        <f>SUMIFS('EPA Export Aggregation'!O:O,'EPA Export Aggregation'!$A:$A,$B80,'EPA Export Aggregation'!$D:$D,$A$1)*IF($A80="CH4",About!$D$58,IF($A80="N2O",About!$D$59,1))</f>
        <v>0.28364650222300092</v>
      </c>
      <c r="M80" s="413">
        <f>SUMIFS('EPA Export Aggregation'!P:P,'EPA Export Aggregation'!$A:$A,$B80,'EPA Export Aggregation'!$D:$D,$A$1)*IF($A80="CH4",About!$D$58,IF($A80="N2O",About!$D$59,1))</f>
        <v>0.24197048454004261</v>
      </c>
      <c r="N80" s="413">
        <f>SUMIFS('EPA Export Aggregation'!Q:Q,'EPA Export Aggregation'!$A:$A,$B80,'EPA Export Aggregation'!$D:$D,$A$1)*IF($A80="CH4",About!$D$58,IF($A80="N2O",About!$D$59,1))</f>
        <v>0.17035989874251031</v>
      </c>
      <c r="O80" s="413">
        <f>SUMIFS('EPA Export Aggregation'!R:R,'EPA Export Aggregation'!$A:$A,$B80,'EPA Export Aggregation'!$D:$D,$A$1)*IF($A80="CH4",About!$D$58,IF($A80="N2O",About!$D$59,1))</f>
        <v>0.1669079117895704</v>
      </c>
      <c r="P80" s="413">
        <f>SUMIFS('EPA Export Aggregation'!S:S,'EPA Export Aggregation'!$A:$A,$B80,'EPA Export Aggregation'!$D:$D,$A$1)*IF($A80="CH4",About!$D$58,IF($A80="N2O",About!$D$59,1))</f>
        <v>0.15263458188238049</v>
      </c>
      <c r="Q80" s="413">
        <f>SUMIFS('EPA Export Aggregation'!T:T,'EPA Export Aggregation'!$A:$A,$B80,'EPA Export Aggregation'!$D:$D,$A$1)*IF($A80="CH4",About!$D$58,IF($A80="N2O",About!$D$59,1))</f>
        <v>0.14180597835830319</v>
      </c>
      <c r="R80" s="413">
        <f>SUMIFS('EPA Export Aggregation'!U:U,'EPA Export Aggregation'!$A:$A,$B80,'EPA Export Aggregation'!$D:$D,$A$1)*IF($A80="CH4",About!$D$58,IF($A80="N2O",About!$D$59,1))</f>
        <v>0.1306909342653291</v>
      </c>
      <c r="S80" s="413">
        <f>SUMIFS('EPA Export Aggregation'!V:V,'EPA Export Aggregation'!$A:$A,$B80,'EPA Export Aggregation'!$D:$D,$A$1)*IF($A80="CH4",About!$D$58,IF($A80="N2O",About!$D$59,1))</f>
        <v>0.139632033615845</v>
      </c>
      <c r="T80" s="413">
        <f>SUMIFS('EPA Export Aggregation'!W:W,'EPA Export Aggregation'!$A:$A,$B80,'EPA Export Aggregation'!$D:$D,$A$1)*IF($A80="CH4",About!$D$58,IF($A80="N2O",About!$D$59,1))</f>
        <v>0.13345663972037999</v>
      </c>
      <c r="U80" s="413">
        <f>SUMIFS('EPA Export Aggregation'!X:X,'EPA Export Aggregation'!$A:$A,$B80,'EPA Export Aggregation'!$D:$D,$A$1)*IF($A80="CH4",About!$D$58,IF($A80="N2O",About!$D$59,1))</f>
        <v>0.1213244286359874</v>
      </c>
      <c r="V80" s="413">
        <f>SUMIFS('EPA Export Aggregation'!Y:Y,'EPA Export Aggregation'!$A:$A,$B80,'EPA Export Aggregation'!$D:$D,$A$1)*IF($A80="CH4",About!$D$58,IF($A80="N2O",About!$D$59,1))</f>
        <v>7.7661899917459601E-2</v>
      </c>
      <c r="W80" s="413">
        <f>SUMIFS('EPA Export Aggregation'!Z:Z,'EPA Export Aggregation'!$A:$A,$B80,'EPA Export Aggregation'!$D:$D,$A$1)*IF($A80="CH4",About!$D$58,IF($A80="N2O",About!$D$59,1))</f>
        <v>8.4900734022952395E-2</v>
      </c>
      <c r="X80" s="413">
        <f>SUMIFS('EPA Export Aggregation'!AA:AA,'EPA Export Aggregation'!$A:$A,$B80,'EPA Export Aggregation'!$D:$D,$A$1)*IF($A80="CH4",About!$D$58,IF($A80="N2O",About!$D$59,1))</f>
        <v>3.4604916160478699E-2</v>
      </c>
      <c r="Y80" s="413">
        <f>SUMIFS('EPA Export Aggregation'!AB:AB,'EPA Export Aggregation'!$A:$A,$B80,'EPA Export Aggregation'!$D:$D,$A$1)*IF($A80="CH4",About!$D$58,IF($A80="N2O",About!$D$59,1))</f>
        <v>1.8706907971509E-2</v>
      </c>
      <c r="Z80" s="413">
        <f>SUMIFS('EPA Export Aggregation'!AC:AC,'EPA Export Aggregation'!$A:$A,$B80,'EPA Export Aggregation'!$D:$D,$A$1)*IF($A80="CH4",About!$D$58,IF($A80="N2O",About!$D$59,1))</f>
        <v>1.79890945130542E-2</v>
      </c>
      <c r="AA80" s="413">
        <f>SUMIFS('EPA Export Aggregation'!AD:AD,'EPA Export Aggregation'!$A:$A,$B80,'EPA Export Aggregation'!$D:$D,$A$1)*IF($A80="CH4",About!$D$58,IF($A80="N2O",About!$D$59,1))</f>
        <v>4.31460844726472E-2</v>
      </c>
      <c r="AB80" s="413">
        <f>SUMIFS('EPA Export Aggregation'!AE:AE,'EPA Export Aggregation'!$A:$A,$B80,'EPA Export Aggregation'!$D:$D,$A$1)*IF($A80="CH4",About!$D$58,IF($A80="N2O",About!$D$59,1))</f>
        <v>4.85915207446245E-2</v>
      </c>
      <c r="AC80" s="413">
        <f>SUMIFS('EPA Export Aggregation'!AF:AF,'EPA Export Aggregation'!$A:$A,$B80,'EPA Export Aggregation'!$D:$D,$A$1)*IF($A80="CH4",About!$D$58,IF($A80="N2O",About!$D$59,1))</f>
        <v>5.0310045297781401E-2</v>
      </c>
      <c r="AD80" s="413">
        <f>SUMIFS('EPA Export Aggregation'!AG:AG,'EPA Export Aggregation'!$A:$A,$B80,'EPA Export Aggregation'!$D:$D,$A$1)*IF($A80="CH4",About!$D$58,IF($A80="N2O",About!$D$59,1))</f>
        <v>6.5062188485964206E-2</v>
      </c>
      <c r="AE80" s="413">
        <f>SUMIFS('EPA Export Aggregation'!AH:AH,'EPA Export Aggregation'!$A:$A,$B80,'EPA Export Aggregation'!$D:$D,$A$1)*IF($A80="CH4",About!$D$58,IF($A80="N2O",About!$D$59,1))</f>
        <v>9.3724693570461495E-2</v>
      </c>
      <c r="AF80" s="413">
        <f>SUMIFS('EPA Export Aggregation'!AI:AI,'EPA Export Aggregation'!$A:$A,$B80,'EPA Export Aggregation'!$D:$D,$A$1)*IF($A80="CH4",About!$D$58,IF($A80="N2O",About!$D$59,1))</f>
        <v>0.1100265282746198</v>
      </c>
      <c r="AG80" s="413">
        <f>SUMIFS('EPA Export Aggregation'!AJ:AJ,'EPA Export Aggregation'!$A:$A,$B80,'EPA Export Aggregation'!$D:$D,$A$1)*IF($A80="CH4",About!$D$58,IF($A80="N2O",About!$D$59,1))</f>
        <v>0.1185703603544707</v>
      </c>
      <c r="AH80" s="413">
        <f>SUMIFS('EPA Export Aggregation'!AK:AK,'EPA Export Aggregation'!$A:$A,$B80,'EPA Export Aggregation'!$D:$D,$A$1)*IF($A80="CH4",About!$D$58,IF($A80="N2O",About!$D$59,1))</f>
        <v>0.1082981054637443</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2.25859346E-2</v>
      </c>
      <c r="D84" s="413">
        <f>SUMIFS('EPA Export Aggregation'!G:G,'EPA Export Aggregation'!$A:$A,$B84,'EPA Export Aggregation'!$D:$D,$A$1)*IF($A84="CH4",About!$D$58,IF($A84="N2O",About!$D$59,1))</f>
        <v>2.261144855E-2</v>
      </c>
      <c r="E84" s="413">
        <f>SUMIFS('EPA Export Aggregation'!H:H,'EPA Export Aggregation'!$A:$A,$B84,'EPA Export Aggregation'!$D:$D,$A$1)*IF($A84="CH4",About!$D$58,IF($A84="N2O",About!$D$59,1))</f>
        <v>2.26369625E-2</v>
      </c>
      <c r="F84" s="413">
        <f>SUMIFS('EPA Export Aggregation'!I:I,'EPA Export Aggregation'!$A:$A,$B84,'EPA Export Aggregation'!$D:$D,$A$1)*IF($A84="CH4",About!$D$58,IF($A84="N2O",About!$D$59,1))</f>
        <v>2.8308960099999999E-2</v>
      </c>
      <c r="G84" s="413">
        <f>SUMIFS('EPA Export Aggregation'!J:J,'EPA Export Aggregation'!$A:$A,$B84,'EPA Export Aggregation'!$D:$D,$A$1)*IF($A84="CH4",About!$D$58,IF($A84="N2O",About!$D$59,1))</f>
        <v>3.1157719399999999E-2</v>
      </c>
      <c r="H84" s="413">
        <f>SUMIFS('EPA Export Aggregation'!K:K,'EPA Export Aggregation'!$A:$A,$B84,'EPA Export Aggregation'!$D:$D,$A$1)*IF($A84="CH4",About!$D$58,IF($A84="N2O",About!$D$59,1))</f>
        <v>3.9154003299999997E-2</v>
      </c>
      <c r="I84" s="413">
        <f>SUMIFS('EPA Export Aggregation'!L:L,'EPA Export Aggregation'!$A:$A,$B84,'EPA Export Aggregation'!$D:$D,$A$1)*IF($A84="CH4",About!$D$58,IF($A84="N2O",About!$D$59,1))</f>
        <v>4.3490488850000002E-2</v>
      </c>
      <c r="J84" s="413">
        <f>SUMIFS('EPA Export Aggregation'!M:M,'EPA Export Aggregation'!$A:$A,$B84,'EPA Export Aggregation'!$D:$D,$A$1)*IF($A84="CH4",About!$D$58,IF($A84="N2O",About!$D$59,1))</f>
        <v>4.597756905E-2</v>
      </c>
      <c r="K84" s="413">
        <f>SUMIFS('EPA Export Aggregation'!N:N,'EPA Export Aggregation'!$A:$A,$B84,'EPA Export Aggregation'!$D:$D,$A$1)*IF($A84="CH4",About!$D$58,IF($A84="N2O",About!$D$59,1))</f>
        <v>5.6361713799999998E-2</v>
      </c>
      <c r="L84" s="413">
        <f>SUMIFS('EPA Export Aggregation'!O:O,'EPA Export Aggregation'!$A:$A,$B84,'EPA Export Aggregation'!$D:$D,$A$1)*IF($A84="CH4",About!$D$58,IF($A84="N2O",About!$D$59,1))</f>
        <v>5.72160845E-2</v>
      </c>
      <c r="M84" s="413">
        <f>SUMIFS('EPA Export Aggregation'!P:P,'EPA Export Aggregation'!$A:$A,$B84,'EPA Export Aggregation'!$D:$D,$A$1)*IF($A84="CH4",About!$D$58,IF($A84="N2O",About!$D$59,1))</f>
        <v>4.6314507349999999E-2</v>
      </c>
      <c r="N84" s="413">
        <f>SUMIFS('EPA Export Aggregation'!Q:Q,'EPA Export Aggregation'!$A:$A,$B84,'EPA Export Aggregation'!$D:$D,$A$1)*IF($A84="CH4",About!$D$58,IF($A84="N2O",About!$D$59,1))</f>
        <v>3.1597108300000003E-2</v>
      </c>
      <c r="O84" s="413">
        <f>SUMIFS('EPA Export Aggregation'!R:R,'EPA Export Aggregation'!$A:$A,$B84,'EPA Export Aggregation'!$D:$D,$A$1)*IF($A84="CH4",About!$D$58,IF($A84="N2O",About!$D$59,1))</f>
        <v>2.81030954E-2</v>
      </c>
      <c r="P84" s="413">
        <f>SUMIFS('EPA Export Aggregation'!S:S,'EPA Export Aggregation'!$A:$A,$B84,'EPA Export Aggregation'!$D:$D,$A$1)*IF($A84="CH4",About!$D$58,IF($A84="N2O",About!$D$59,1))</f>
        <v>3.3818922850000002E-2</v>
      </c>
      <c r="Q84" s="413">
        <f>SUMIFS('EPA Export Aggregation'!T:T,'EPA Export Aggregation'!$A:$A,$B84,'EPA Export Aggregation'!$D:$D,$A$1)*IF($A84="CH4",About!$D$58,IF($A84="N2O",About!$D$59,1))</f>
        <v>3.2502767750000001E-2</v>
      </c>
      <c r="R84" s="413">
        <f>SUMIFS('EPA Export Aggregation'!U:U,'EPA Export Aggregation'!$A:$A,$B84,'EPA Export Aggregation'!$D:$D,$A$1)*IF($A84="CH4",About!$D$58,IF($A84="N2O",About!$D$59,1))</f>
        <v>3.5338308300000003E-2</v>
      </c>
      <c r="S84" s="413">
        <f>SUMIFS('EPA Export Aggregation'!V:V,'EPA Export Aggregation'!$A:$A,$B84,'EPA Export Aggregation'!$D:$D,$A$1)*IF($A84="CH4",About!$D$58,IF($A84="N2O",About!$D$59,1))</f>
        <v>3.435377345E-2</v>
      </c>
      <c r="T84" s="413">
        <f>SUMIFS('EPA Export Aggregation'!W:W,'EPA Export Aggregation'!$A:$A,$B84,'EPA Export Aggregation'!$D:$D,$A$1)*IF($A84="CH4",About!$D$58,IF($A84="N2O",About!$D$59,1))</f>
        <v>2.7745373699999999E-2</v>
      </c>
      <c r="U84" s="413">
        <f>SUMIFS('EPA Export Aggregation'!X:X,'EPA Export Aggregation'!$A:$A,$B84,'EPA Export Aggregation'!$D:$D,$A$1)*IF($A84="CH4",About!$D$58,IF($A84="N2O",About!$D$59,1))</f>
        <v>2.5538944599999999E-2</v>
      </c>
      <c r="V84" s="413">
        <f>SUMIFS('EPA Export Aggregation'!Y:Y,'EPA Export Aggregation'!$A:$A,$B84,'EPA Export Aggregation'!$D:$D,$A$1)*IF($A84="CH4",About!$D$58,IF($A84="N2O",About!$D$59,1))</f>
        <v>1.8338490549999999E-2</v>
      </c>
      <c r="W84" s="413">
        <f>SUMIFS('EPA Export Aggregation'!Z:Z,'EPA Export Aggregation'!$A:$A,$B84,'EPA Export Aggregation'!$D:$D,$A$1)*IF($A84="CH4",About!$D$58,IF($A84="N2O",About!$D$59,1))</f>
        <v>1.9497971150000001E-2</v>
      </c>
      <c r="X84" s="413">
        <f>SUMIFS('EPA Export Aggregation'!AA:AA,'EPA Export Aggregation'!$A:$A,$B84,'EPA Export Aggregation'!$D:$D,$A$1)*IF($A84="CH4",About!$D$58,IF($A84="N2O",About!$D$59,1))</f>
        <v>3.9702215999999997E-3</v>
      </c>
      <c r="Y84" s="413">
        <f>SUMIFS('EPA Export Aggregation'!AB:AB,'EPA Export Aggregation'!$A:$A,$B84,'EPA Export Aggregation'!$D:$D,$A$1)*IF($A84="CH4",About!$D$58,IF($A84="N2O",About!$D$59,1))</f>
        <v>2.8714391500000002E-3</v>
      </c>
      <c r="Z84" s="413">
        <f>SUMIFS('EPA Export Aggregation'!AC:AC,'EPA Export Aggregation'!$A:$A,$B84,'EPA Export Aggregation'!$D:$D,$A$1)*IF($A84="CH4",About!$D$58,IF($A84="N2O",About!$D$59,1))</f>
        <v>3.0063667499999999E-3</v>
      </c>
      <c r="AA84" s="413">
        <f>SUMIFS('EPA Export Aggregation'!AD:AD,'EPA Export Aggregation'!$A:$A,$B84,'EPA Export Aggregation'!$D:$D,$A$1)*IF($A84="CH4",About!$D$58,IF($A84="N2O",About!$D$59,1))</f>
        <v>6.7824149000000004E-3</v>
      </c>
      <c r="AB84" s="413">
        <f>SUMIFS('EPA Export Aggregation'!AE:AE,'EPA Export Aggregation'!$A:$A,$B84,'EPA Export Aggregation'!$D:$D,$A$1)*IF($A84="CH4",About!$D$58,IF($A84="N2O",About!$D$59,1))</f>
        <v>3.3635056500000001E-3</v>
      </c>
      <c r="AC84" s="413">
        <f>SUMIFS('EPA Export Aggregation'!AF:AF,'EPA Export Aggregation'!$A:$A,$B84,'EPA Export Aggregation'!$D:$D,$A$1)*IF($A84="CH4",About!$D$58,IF($A84="N2O",About!$D$59,1))</f>
        <v>1.7226816E-3</v>
      </c>
      <c r="AD84" s="413">
        <f>SUMIFS('EPA Export Aggregation'!AG:AG,'EPA Export Aggregation'!$A:$A,$B84,'EPA Export Aggregation'!$D:$D,$A$1)*IF($A84="CH4",About!$D$58,IF($A84="N2O",About!$D$59,1))</f>
        <v>1.0816979500000001E-3</v>
      </c>
      <c r="AE84" s="413">
        <f>SUMIFS('EPA Export Aggregation'!AH:AH,'EPA Export Aggregation'!$A:$A,$B84,'EPA Export Aggregation'!$D:$D,$A$1)*IF($A84="CH4",About!$D$58,IF($A84="N2O",About!$D$59,1))</f>
        <v>1.3692274999999999E-3</v>
      </c>
      <c r="AF84" s="413">
        <f>SUMIFS('EPA Export Aggregation'!AI:AI,'EPA Export Aggregation'!$A:$A,$B84,'EPA Export Aggregation'!$D:$D,$A$1)*IF($A84="CH4",About!$D$58,IF($A84="N2O",About!$D$59,1))</f>
        <v>1.5803562000000001E-3</v>
      </c>
      <c r="AG84" s="413">
        <f>SUMIFS('EPA Export Aggregation'!AJ:AJ,'EPA Export Aggregation'!$A:$A,$B84,'EPA Export Aggregation'!$D:$D,$A$1)*IF($A84="CH4",About!$D$58,IF($A84="N2O",About!$D$59,1))</f>
        <v>1.6299223999999999E-3</v>
      </c>
      <c r="AH84" s="413">
        <f>SUMIFS('EPA Export Aggregation'!AK:AK,'EPA Export Aggregation'!$A:$A,$B84,'EPA Export Aggregation'!$D:$D,$A$1)*IF($A84="CH4",About!$D$58,IF($A84="N2O",About!$D$59,1))</f>
        <v>1.6148588999999999E-3</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1.9836343099999998E-3</v>
      </c>
      <c r="D87" s="413">
        <f>SUMIFS('EPA Export Aggregation'!$F:$F,'EPA Export Aggregation'!$A:$A,$B87,'EPA Export Aggregation'!$D:$D,$A$1)*IF($A87="CH4",About!$D$58,IF($A87="N2O",About!$D$59,1))</f>
        <v>1.9836343099999998E-3</v>
      </c>
      <c r="E87" s="413">
        <f>SUMIFS('EPA Export Aggregation'!$F:$F,'EPA Export Aggregation'!$A:$A,$B87,'EPA Export Aggregation'!$D:$D,$A$1)*IF($A87="CH4",About!$D$58,IF($A87="N2O",About!$D$59,1))</f>
        <v>1.9836343099999998E-3</v>
      </c>
      <c r="F87" s="413">
        <f>SUMIFS('EPA Export Aggregation'!$F:$F,'EPA Export Aggregation'!$A:$A,$B87,'EPA Export Aggregation'!$D:$D,$A$1)*IF($A87="CH4",About!$D$58,IF($A87="N2O",About!$D$59,1))</f>
        <v>1.9836343099999998E-3</v>
      </c>
      <c r="G87" s="413">
        <f>SUMIFS('EPA Export Aggregation'!$F:$F,'EPA Export Aggregation'!$A:$A,$B87,'EPA Export Aggregation'!$D:$D,$A$1)*IF($A87="CH4",About!$D$58,IF($A87="N2O",About!$D$59,1))</f>
        <v>1.9836343099999998E-3</v>
      </c>
      <c r="H87" s="413">
        <f>SUMIFS('EPA Export Aggregation'!$F:$F,'EPA Export Aggregation'!$A:$A,$B87,'EPA Export Aggregation'!$D:$D,$A$1)*IF($A87="CH4",About!$D$58,IF($A87="N2O",About!$D$59,1))</f>
        <v>1.9836343099999998E-3</v>
      </c>
      <c r="I87" s="413">
        <f>SUMIFS('EPA Export Aggregation'!$F:$F,'EPA Export Aggregation'!$A:$A,$B87,'EPA Export Aggregation'!$D:$D,$A$1)*IF($A87="CH4",About!$D$58,IF($A87="N2O",About!$D$59,1))</f>
        <v>1.9836343099999998E-3</v>
      </c>
      <c r="J87" s="413">
        <f>SUMIFS('EPA Export Aggregation'!$F:$F,'EPA Export Aggregation'!$A:$A,$B87,'EPA Export Aggregation'!$D:$D,$A$1)*IF($A87="CH4",About!$D$58,IF($A87="N2O",About!$D$59,1))</f>
        <v>1.9836343099999998E-3</v>
      </c>
      <c r="K87" s="413">
        <f>SUMIFS('EPA Export Aggregation'!$F:$F,'EPA Export Aggregation'!$A:$A,$B87,'EPA Export Aggregation'!$D:$D,$A$1)*IF($A87="CH4",About!$D$58,IF($A87="N2O",About!$D$59,1))</f>
        <v>1.9836343099999998E-3</v>
      </c>
      <c r="L87" s="413">
        <f>SUMIFS('EPA Export Aggregation'!$F:$F,'EPA Export Aggregation'!$A:$A,$B87,'EPA Export Aggregation'!$D:$D,$A$1)*IF($A87="CH4",About!$D$58,IF($A87="N2O",About!$D$59,1))</f>
        <v>1.9836343099999998E-3</v>
      </c>
      <c r="M87" s="413">
        <f>SUMIFS('EPA Export Aggregation'!$F:$F,'EPA Export Aggregation'!$A:$A,$B87,'EPA Export Aggregation'!$D:$D,$A$1)*IF($A87="CH4",About!$D$58,IF($A87="N2O",About!$D$59,1))</f>
        <v>1.9836343099999998E-3</v>
      </c>
      <c r="N87" s="413">
        <f>SUMIFS('EPA Export Aggregation'!$F:$F,'EPA Export Aggregation'!$A:$A,$B87,'EPA Export Aggregation'!$D:$D,$A$1)*IF($A87="CH4",About!$D$58,IF($A87="N2O",About!$D$59,1))</f>
        <v>1.9836343099999998E-3</v>
      </c>
      <c r="O87" s="413">
        <f>SUMIFS('EPA Export Aggregation'!$F:$F,'EPA Export Aggregation'!$A:$A,$B87,'EPA Export Aggregation'!$D:$D,$A$1)*IF($A87="CH4",About!$D$58,IF($A87="N2O",About!$D$59,1))</f>
        <v>1.9836343099999998E-3</v>
      </c>
      <c r="P87" s="413">
        <f>SUMIFS('EPA Export Aggregation'!$F:$F,'EPA Export Aggregation'!$A:$A,$B87,'EPA Export Aggregation'!$D:$D,$A$1)*IF($A87="CH4",About!$D$58,IF($A87="N2O",About!$D$59,1))</f>
        <v>1.9836343099999998E-3</v>
      </c>
      <c r="Q87" s="413">
        <f>SUMIFS('EPA Export Aggregation'!$F:$F,'EPA Export Aggregation'!$A:$A,$B87,'EPA Export Aggregation'!$D:$D,$A$1)*IF($A87="CH4",About!$D$58,IF($A87="N2O",About!$D$59,1))</f>
        <v>1.9836343099999998E-3</v>
      </c>
      <c r="R87" s="413">
        <f>SUMIFS('EPA Export Aggregation'!$F:$F,'EPA Export Aggregation'!$A:$A,$B87,'EPA Export Aggregation'!$D:$D,$A$1)*IF($A87="CH4",About!$D$58,IF($A87="N2O",About!$D$59,1))</f>
        <v>1.9836343099999998E-3</v>
      </c>
      <c r="S87" s="413">
        <f>SUMIFS('EPA Export Aggregation'!$F:$F,'EPA Export Aggregation'!$A:$A,$B87,'EPA Export Aggregation'!$D:$D,$A$1)*IF($A87="CH4",About!$D$58,IF($A87="N2O",About!$D$59,1))</f>
        <v>1.9836343099999998E-3</v>
      </c>
      <c r="T87" s="413">
        <f>SUMIFS('EPA Export Aggregation'!$F:$F,'EPA Export Aggregation'!$A:$A,$B87,'EPA Export Aggregation'!$D:$D,$A$1)*IF($A87="CH4",About!$D$58,IF($A87="N2O",About!$D$59,1))</f>
        <v>1.9836343099999998E-3</v>
      </c>
      <c r="U87" s="413">
        <f>SUMIFS('EPA Export Aggregation'!$F:$F,'EPA Export Aggregation'!$A:$A,$B87,'EPA Export Aggregation'!$D:$D,$A$1)*IF($A87="CH4",About!$D$58,IF($A87="N2O",About!$D$59,1))</f>
        <v>1.9836343099999998E-3</v>
      </c>
      <c r="V87" s="413">
        <f>SUMIFS('EPA Export Aggregation'!$F:$F,'EPA Export Aggregation'!$A:$A,$B87,'EPA Export Aggregation'!$D:$D,$A$1)*IF($A87="CH4",About!$D$58,IF($A87="N2O",About!$D$59,1))</f>
        <v>1.9836343099999998E-3</v>
      </c>
      <c r="W87" s="413">
        <f>SUMIFS('EPA Export Aggregation'!$F:$F,'EPA Export Aggregation'!$A:$A,$B87,'EPA Export Aggregation'!$D:$D,$A$1)*IF($A87="CH4",About!$D$58,IF($A87="N2O",About!$D$59,1))</f>
        <v>1.9836343099999998E-3</v>
      </c>
      <c r="X87" s="413">
        <f>SUMIFS('EPA Export Aggregation'!$F:$F,'EPA Export Aggregation'!$A:$A,$B87,'EPA Export Aggregation'!$D:$D,$A$1)*IF($A87="CH4",About!$D$58,IF($A87="N2O",About!$D$59,1))</f>
        <v>1.9836343099999998E-3</v>
      </c>
      <c r="Y87" s="413">
        <f>SUMIFS('EPA Export Aggregation'!$F:$F,'EPA Export Aggregation'!$A:$A,$B87,'EPA Export Aggregation'!$D:$D,$A$1)*IF($A87="CH4",About!$D$58,IF($A87="N2O",About!$D$59,1))</f>
        <v>1.9836343099999998E-3</v>
      </c>
      <c r="Z87" s="413">
        <f>SUMIFS('EPA Export Aggregation'!$F:$F,'EPA Export Aggregation'!$A:$A,$B87,'EPA Export Aggregation'!$D:$D,$A$1)*IF($A87="CH4",About!$D$58,IF($A87="N2O",About!$D$59,1))</f>
        <v>1.9836343099999998E-3</v>
      </c>
      <c r="AA87" s="413">
        <f>SUMIFS('EPA Export Aggregation'!$F:$F,'EPA Export Aggregation'!$A:$A,$B87,'EPA Export Aggregation'!$D:$D,$A$1)*IF($A87="CH4",About!$D$58,IF($A87="N2O",About!$D$59,1))</f>
        <v>1.9836343099999998E-3</v>
      </c>
      <c r="AB87" s="413">
        <f>SUMIFS('EPA Export Aggregation'!$F:$F,'EPA Export Aggregation'!$A:$A,$B87,'EPA Export Aggregation'!$D:$D,$A$1)*IF($A87="CH4",About!$D$58,IF($A87="N2O",About!$D$59,1))</f>
        <v>1.9836343099999998E-3</v>
      </c>
      <c r="AC87" s="413">
        <f>SUMIFS('EPA Export Aggregation'!$F:$F,'EPA Export Aggregation'!$A:$A,$B87,'EPA Export Aggregation'!$D:$D,$A$1)*IF($A87="CH4",About!$D$58,IF($A87="N2O",About!$D$59,1))</f>
        <v>1.9836343099999998E-3</v>
      </c>
      <c r="AD87" s="413">
        <f>SUMIFS('EPA Export Aggregation'!$F:$F,'EPA Export Aggregation'!$A:$A,$B87,'EPA Export Aggregation'!$D:$D,$A$1)*IF($A87="CH4",About!$D$58,IF($A87="N2O",About!$D$59,1))</f>
        <v>1.9836343099999998E-3</v>
      </c>
      <c r="AE87" s="413">
        <f>SUMIFS('EPA Export Aggregation'!$F:$F,'EPA Export Aggregation'!$A:$A,$B87,'EPA Export Aggregation'!$D:$D,$A$1)*IF($A87="CH4",About!$D$58,IF($A87="N2O",About!$D$59,1))</f>
        <v>1.9836343099999998E-3</v>
      </c>
      <c r="AF87" s="413">
        <f>SUMIFS('EPA Export Aggregation'!$F:$F,'EPA Export Aggregation'!$A:$A,$B87,'EPA Export Aggregation'!$D:$D,$A$1)*IF($A87="CH4",About!$D$58,IF($A87="N2O",About!$D$59,1))</f>
        <v>1.9836343099999998E-3</v>
      </c>
      <c r="AG87" s="413">
        <f>SUMIFS('EPA Export Aggregation'!$F:$F,'EPA Export Aggregation'!$A:$A,$B87,'EPA Export Aggregation'!$D:$D,$A$1)*IF($A87="CH4",About!$D$58,IF($A87="N2O",About!$D$59,1))</f>
        <v>1.9836343099999998E-3</v>
      </c>
      <c r="AH87" s="413">
        <f>SUMIFS('EPA Export Aggregation'!$F:$F,'EPA Export Aggregation'!$A:$A,$B87,'EPA Export Aggregation'!$D:$D,$A$1)*IF($A87="CH4",About!$D$58,IF($A87="N2O",About!$D$59,1))</f>
        <v>1.9836343099999998E-3</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2024-07-12T19:43:42Z</dcterms:modified>
</cp:coreProperties>
</file>