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NY\elec\EIaE\"/>
    </mc:Choice>
  </mc:AlternateContent>
  <xr:revisionPtr revIDLastSave="0" documentId="8_{FA5DAB8B-E1A2-4E74-921E-32035201E2B8}"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<sst xmlns="http://schemas.openxmlformats.org/spreadsheetml/2006/main" count="67265" uniqueCount="4671">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</sst>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101</v>
      </c>
      <c r="C1" s="93">
        <v>44816</v>
      </c>
      <c r="K1" s="44" t="s">
        <v>2</v>
      </c>
      <c r="L1" s="44" t="s">
        <v>3</v>
      </c>
    </row>
    <row r="2" spans="1:15">
      <c r="A2" s="70" t="s">
        <v>4</v>
      </c>
      <c r="B2" s="1" t="str">
        <f>LOOKUP(B1,K1:L50,L1:L50)</f>
        <v>NY</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NY</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1138.8447925999999</v>
      </c>
      <c r="R10" s="1">
        <f t="shared" si="3"/>
        <v>0.28231155001020219</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653.49579340000003</v>
      </c>
      <c r="R24" s="1">
        <f t="shared" si="3"/>
        <v>0.16199697409048056</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1153.4900279999999</v>
      </c>
      <c r="R33" s="1">
        <f t="shared" si="3"/>
        <v>0.28594200003544151</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846.50997150000001</v>
      </c>
      <c r="R41" s="1">
        <f t="shared" si="5"/>
        <v>0.20984382042759592</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241.659414</v>
      </c>
      <c r="R48" s="1">
        <f t="shared" si="5"/>
        <v>5.9905655436279834E-2</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4033.9999994999998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f t="shared" si="12"/>
        <v>846.50997150000001</v>
      </c>
      <c r="M296" s="1" t="str">
        <f t="shared" si="13"/>
        <v>PA</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f t="shared" si="12"/>
        <v>1153.4900279999999</v>
      </c>
      <c r="M300" s="1" t="str">
        <f t="shared" si="13"/>
        <v>NJ</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f t="shared" si="12"/>
        <v>241.659414</v>
      </c>
      <c r="M302" s="1" t="str">
        <f t="shared" si="13"/>
        <v>VT</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f t="shared" si="12"/>
        <v>653.49579340000003</v>
      </c>
      <c r="M303" s="1" t="str">
        <f t="shared" si="13"/>
        <v>MA</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f t="shared" si="12"/>
        <v>504.84479260000001</v>
      </c>
      <c r="M304" s="1" t="str">
        <f t="shared" si="13"/>
        <v>CT</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f t="shared" si="12"/>
        <v>634</v>
      </c>
      <c r="M305" s="1" t="str">
        <f t="shared" si="13"/>
        <v>CT</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4033.9999994999998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0.28231155001020219</v>
      </c>
      <c r="D9" s="1">
        <f t="shared" si="0"/>
        <v>0.28231155001020219</v>
      </c>
      <c r="E9" s="1">
        <f t="shared" si="1"/>
        <v>0.5113774325278958</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0.16199697409048056</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0.28594200003544151</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0.20984382042759592</v>
      </c>
      <c r="D41" s="1">
        <f t="shared" si="2"/>
        <v>0.20984382042759592</v>
      </c>
      <c r="E41" s="1">
        <f t="shared" si="3"/>
        <v>0.38010982589352382</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5.9905655436279834E-2</v>
      </c>
      <c r="D49" s="1">
        <f t="shared" si="2"/>
        <v>5.9905655436279834E-2</v>
      </c>
      <c r="E49" s="1">
        <f t="shared" si="3"/>
        <v>0.10851274157858046</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0.5520610258740779</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8.0340892161886751E-2</v>
      </c>
      <c r="C60" s="1">
        <f>SUMIFS('ReEDs Generation Data'!H$729:H$1448,'ReEDs Generation Data'!$E$729:$E$1448,Calculations!$A60)</f>
        <v>7.0737252462452715E-2</v>
      </c>
      <c r="D60" s="1">
        <f>SUMIFS('ReEDs Generation Data'!I$729:I$1448,'ReEDs Generation Data'!$E$729:$E$1448,Calculations!$A60)</f>
        <v>7.4392590959117016E-2</v>
      </c>
      <c r="E60" s="1">
        <f>SUMIFS('ReEDs Generation Data'!J$729:J$1448,'ReEDs Generation Data'!$E$729:$E$1448,Calculations!$A60)</f>
        <v>7.817847657497036E-2</v>
      </c>
      <c r="F60" s="1">
        <f>SUMIFS('ReEDs Generation Data'!K$729:K$1448,'ReEDs Generation Data'!$E$729:$E$1448,Calculations!$A60)</f>
        <v>8.0227447905245219E-2</v>
      </c>
      <c r="G60" s="1">
        <f>SUMIFS('ReEDs Generation Data'!L$729:L$1448,'ReEDs Generation Data'!$E$729:$E$1448,Calculations!$A60)</f>
        <v>8.2349308238208102E-2</v>
      </c>
      <c r="H60" s="1">
        <f>SUMIFS('ReEDs Generation Data'!M$729:M$1448,'ReEDs Generation Data'!$E$729:$E$1448,Calculations!$A60)</f>
        <v>8.0462744508045581E-2</v>
      </c>
      <c r="I60" s="1">
        <f>SUMIFS('ReEDs Generation Data'!N$729:N$1448,'ReEDs Generation Data'!$E$729:$E$1448,Calculations!$A60)</f>
        <v>7.8598065368062825E-2</v>
      </c>
      <c r="J60" s="1">
        <f>SUMIFS('ReEDs Generation Data'!O$729:O$1448,'ReEDs Generation Data'!$E$729:$E$1448,Calculations!$A60)</f>
        <v>7.7578022585896023E-2</v>
      </c>
      <c r="K60" s="1">
        <f>SUMIFS('ReEDs Generation Data'!P$729:P$1448,'ReEDs Generation Data'!$E$729:$E$1448,Calculations!$A60)</f>
        <v>7.6551821762797317E-2</v>
      </c>
      <c r="L60" s="1">
        <f>SUMIFS('ReEDs Generation Data'!Q$729:Q$1448,'ReEDs Generation Data'!$E$729:$E$1448,Calculations!$A60)</f>
        <v>7.8055505138702894E-2</v>
      </c>
      <c r="M60" s="1">
        <f>SUMIFS('ReEDs Generation Data'!R$729:R$1448,'ReEDs Generation Data'!$E$729:$E$1448,Calculations!$A60)</f>
        <v>7.9564357705093278E-2</v>
      </c>
    </row>
    <row r="61" spans="1:33" ht="15.75" customHeight="1">
      <c r="A61" s="4" t="s">
        <v>488</v>
      </c>
      <c r="B61" s="1">
        <f>SUMIFS('ReEDs Generation Data'!G$729:G$1448,'ReEDs Generation Data'!$E$729:$E$1448,Calculations!$A61)</f>
        <v>0.49171418412443979</v>
      </c>
      <c r="C61" s="1">
        <f>SUMIFS('ReEDs Generation Data'!H$729:H$1448,'ReEDs Generation Data'!$E$729:$E$1448,Calculations!$A61)</f>
        <v>0.51243143984790007</v>
      </c>
      <c r="D61" s="1">
        <f>SUMIFS('ReEDs Generation Data'!I$729:I$1448,'ReEDs Generation Data'!$E$729:$E$1448,Calculations!$A61)</f>
        <v>0.51543741380945074</v>
      </c>
      <c r="E61" s="1">
        <f>SUMIFS('ReEDs Generation Data'!J$729:J$1448,'ReEDs Generation Data'!$E$729:$E$1448,Calculations!$A61)</f>
        <v>0.51859144481275998</v>
      </c>
      <c r="F61" s="1">
        <f>SUMIFS('ReEDs Generation Data'!K$729:K$1448,'ReEDs Generation Data'!$E$729:$E$1448,Calculations!$A61)</f>
        <v>0.51028184838628421</v>
      </c>
      <c r="G61" s="1">
        <f>SUMIFS('ReEDs Generation Data'!L$729:L$1448,'ReEDs Generation Data'!$E$729:$E$1448,Calculations!$A61)</f>
        <v>0.50189207041311246</v>
      </c>
      <c r="H61" s="1">
        <f>SUMIFS('ReEDs Generation Data'!M$729:M$1448,'ReEDs Generation Data'!$E$729:$E$1448,Calculations!$A61)</f>
        <v>0.49516168305527791</v>
      </c>
      <c r="I61" s="1">
        <f>SUMIFS('ReEDs Generation Data'!N$729:N$1448,'ReEDs Generation Data'!$E$729:$E$1448,Calculations!$A61)</f>
        <v>0.48837469093423053</v>
      </c>
      <c r="J61" s="1">
        <f>SUMIFS('ReEDs Generation Data'!O$729:O$1448,'ReEDs Generation Data'!$E$729:$E$1448,Calculations!$A61)</f>
        <v>0.48266754521930488</v>
      </c>
      <c r="K61" s="1">
        <f>SUMIFS('ReEDs Generation Data'!P$729:P$1448,'ReEDs Generation Data'!$E$729:$E$1448,Calculations!$A61)</f>
        <v>0.47674879842987827</v>
      </c>
      <c r="L61" s="1">
        <f>SUMIFS('ReEDs Generation Data'!Q$729:Q$1448,'ReEDs Generation Data'!$E$729:$E$1448,Calculations!$A61)</f>
        <v>0.45042163520349565</v>
      </c>
      <c r="M61" s="1">
        <f>SUMIFS('ReEDs Generation Data'!R$729:R$1448,'ReEDs Generation Data'!$E$729:$E$1448,Calculations!$A61)</f>
        <v>0.42521518025735694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0.26878672626188871</v>
      </c>
      <c r="C62" s="1">
        <f>SUMIFS('ReEDs Generation Data'!H$729:H$1448,'ReEDs Generation Data'!$E$729:$E$1448,Calculations!$A62)</f>
        <v>0.2484211516718382</v>
      </c>
      <c r="D62" s="1">
        <f>SUMIFS('ReEDs Generation Data'!I$729:I$1448,'ReEDs Generation Data'!$E$729:$E$1448,Calculations!$A62)</f>
        <v>0.23786208525551694</v>
      </c>
      <c r="E62" s="1">
        <f>SUMIFS('ReEDs Generation Data'!J$729:J$1448,'ReEDs Generation Data'!$E$729:$E$1448,Calculations!$A62)</f>
        <v>0.22694838727209235</v>
      </c>
      <c r="F62" s="1">
        <f>SUMIFS('ReEDs Generation Data'!K$729:K$1448,'ReEDs Generation Data'!$E$729:$E$1448,Calculations!$A62)</f>
        <v>0.22702003215891345</v>
      </c>
      <c r="G62" s="1">
        <f>SUMIFS('ReEDs Generation Data'!L$729:L$1448,'ReEDs Generation Data'!$E$729:$E$1448,Calculations!$A62)</f>
        <v>0.22714153339282964</v>
      </c>
      <c r="H62" s="1">
        <f>SUMIFS('ReEDs Generation Data'!M$729:M$1448,'ReEDs Generation Data'!$E$729:$E$1448,Calculations!$A62)</f>
        <v>0.22913355142050867</v>
      </c>
      <c r="I62" s="1">
        <f>SUMIFS('ReEDs Generation Data'!N$729:N$1448,'ReEDs Generation Data'!$E$729:$E$1448,Calculations!$A62)</f>
        <v>0.23119887149064755</v>
      </c>
      <c r="J62" s="1">
        <f>SUMIFS('ReEDs Generation Data'!O$729:O$1448,'ReEDs Generation Data'!$E$729:$E$1448,Calculations!$A62)</f>
        <v>0.23432312619357126</v>
      </c>
      <c r="K62" s="1">
        <f>SUMIFS('ReEDs Generation Data'!P$729:P$1448,'ReEDs Generation Data'!$E$729:$E$1448,Calculations!$A62)</f>
        <v>0.23755254129270403</v>
      </c>
      <c r="L62" s="1">
        <f>SUMIFS('ReEDs Generation Data'!Q$729:Q$1448,'ReEDs Generation Data'!$E$729:$E$1448,Calculations!$A62)</f>
        <v>0.23348307687374323</v>
      </c>
      <c r="M62" s="1">
        <f>SUMIFS('ReEDs Generation Data'!R$729:R$1448,'ReEDs Generation Data'!$E$729:$E$1448,Calculations!$A62)</f>
        <v>0.22960914277110173</v>
      </c>
    </row>
    <row r="63" spans="1:33" ht="15.75" customHeight="1">
      <c r="A63" s="4" t="s">
        <v>490</v>
      </c>
      <c r="B63" s="1">
        <f>SUMIFS('ReEDs Generation Data'!G$729:G$1448,'ReEDs Generation Data'!$E$729:$E$1448,Calculations!$A63)</f>
        <v>0.11369852245192121</v>
      </c>
      <c r="C63" s="1">
        <f>SUMIFS('ReEDs Generation Data'!H$729:H$1448,'ReEDs Generation Data'!$E$729:$E$1448,Calculations!$A63)</f>
        <v>0.11342761492216751</v>
      </c>
      <c r="D63" s="1">
        <f>SUMIFS('ReEDs Generation Data'!I$729:I$1448,'ReEDs Generation Data'!$E$729:$E$1448,Calculations!$A63)</f>
        <v>0.11340769504440951</v>
      </c>
      <c r="E63" s="1">
        <f>SUMIFS('ReEDs Generation Data'!J$729:J$1448,'ReEDs Generation Data'!$E$729:$E$1448,Calculations!$A63)</f>
        <v>0.11338824306944847</v>
      </c>
      <c r="F63" s="1">
        <f>SUMIFS('ReEDs Generation Data'!K$729:K$1448,'ReEDs Generation Data'!$E$729:$E$1448,Calculations!$A63)</f>
        <v>0.11346822169150385</v>
      </c>
      <c r="G63" s="1">
        <f>SUMIFS('ReEDs Generation Data'!L$729:L$1448,'ReEDs Generation Data'!$E$729:$E$1448,Calculations!$A63)</f>
        <v>0.11355116400200768</v>
      </c>
      <c r="H63" s="1">
        <f>SUMIFS('ReEDs Generation Data'!M$729:M$1448,'ReEDs Generation Data'!$E$729:$E$1448,Calculations!$A63)</f>
        <v>0.11348046559943657</v>
      </c>
      <c r="I63" s="1">
        <f>SUMIFS('ReEDs Generation Data'!N$729:N$1448,'ReEDs Generation Data'!$E$729:$E$1448,Calculations!$A63)</f>
        <v>0.1134086400029489</v>
      </c>
      <c r="J63" s="1">
        <f>SUMIFS('ReEDs Generation Data'!O$729:O$1448,'ReEDs Generation Data'!$E$729:$E$1448,Calculations!$A63)</f>
        <v>0.11347909004621233</v>
      </c>
      <c r="K63" s="1">
        <f>SUMIFS('ReEDs Generation Data'!P$729:P$1448,'ReEDs Generation Data'!$E$729:$E$1448,Calculations!$A63)</f>
        <v>0.11355235799463934</v>
      </c>
      <c r="L63" s="1">
        <f>SUMIFS('ReEDs Generation Data'!Q$729:Q$1448,'ReEDs Generation Data'!$E$729:$E$1448,Calculations!$A63)</f>
        <v>0.11335636455413223</v>
      </c>
      <c r="M63" s="1">
        <f>SUMIFS('ReEDs Generation Data'!R$729:R$1448,'ReEDs Generation Data'!$E$729:$E$1448,Calculations!$A63)</f>
        <v>0.11316326513274039</v>
      </c>
    </row>
    <row r="64" spans="1:33" ht="15.75" customHeight="1">
      <c r="A64" s="4" t="s">
        <v>491</v>
      </c>
      <c r="B64" s="1">
        <f>SUMIFS('ReEDs Generation Data'!G$729:G$1448,'ReEDs Generation Data'!$E$729:$E$1448,Calculations!$A64)</f>
        <v>1.0269770881613511E-2</v>
      </c>
      <c r="C64" s="1">
        <f>SUMIFS('ReEDs Generation Data'!H$729:H$1448,'ReEDs Generation Data'!$E$729:$E$1448,Calculations!$A64)</f>
        <v>1.1144282802248573E-2</v>
      </c>
      <c r="D64" s="1">
        <f>SUMIFS('ReEDs Generation Data'!I$729:I$1448,'ReEDs Generation Data'!$E$729:$E$1448,Calculations!$A64)</f>
        <v>1.4629293739440212E-2</v>
      </c>
      <c r="E64" s="1">
        <f>SUMIFS('ReEDs Generation Data'!J$729:J$1448,'ReEDs Generation Data'!$E$729:$E$1448,Calculations!$A64)</f>
        <v>1.8178628629872903E-2</v>
      </c>
      <c r="F64" s="1">
        <f>SUMIFS('ReEDs Generation Data'!K$729:K$1448,'ReEDs Generation Data'!$E$729:$E$1448,Calculations!$A64)</f>
        <v>1.8389892060984271E-2</v>
      </c>
      <c r="G64" s="1">
        <f>SUMIFS('ReEDs Generation Data'!L$729:L$1448,'ReEDs Generation Data'!$E$729:$E$1448,Calculations!$A64)</f>
        <v>1.8609545100146778E-2</v>
      </c>
      <c r="H64" s="1">
        <f>SUMIFS('ReEDs Generation Data'!M$729:M$1448,'ReEDs Generation Data'!$E$729:$E$1448,Calculations!$A64)</f>
        <v>2.4095658779043339E-2</v>
      </c>
      <c r="I64" s="1">
        <f>SUMIFS('ReEDs Generation Data'!N$729:N$1448,'ReEDs Generation Data'!$E$729:$E$1448,Calculations!$A64)</f>
        <v>2.9521130566580699E-2</v>
      </c>
      <c r="J64" s="1">
        <f>SUMIFS('ReEDs Generation Data'!O$729:O$1448,'ReEDs Generation Data'!$E$729:$E$1448,Calculations!$A64)</f>
        <v>3.1529182256610076E-2</v>
      </c>
      <c r="K64" s="1">
        <f>SUMIFS('ReEDs Generation Data'!P$729:P$1448,'ReEDs Generation Data'!$E$729:$E$1448,Calculations!$A64)</f>
        <v>3.3606884133841865E-2</v>
      </c>
      <c r="L64" s="1">
        <f>SUMIFS('ReEDs Generation Data'!Q$729:Q$1448,'ReEDs Generation Data'!$E$729:$E$1448,Calculations!$A64)</f>
        <v>3.3514683388080474E-2</v>
      </c>
      <c r="M64" s="1">
        <f>SUMIFS('ReEDs Generation Data'!R$729:R$1448,'ReEDs Generation Data'!$E$729:$E$1448,Calculations!$A64)</f>
        <v>3.3431241279058728E-2</v>
      </c>
    </row>
    <row r="65" spans="1:37" ht="15.75" customHeight="1">
      <c r="A65" s="4" t="s">
        <v>492</v>
      </c>
      <c r="B65" s="1">
        <f>SUMIFS('ReEDs Generation Data'!G$729:G$1448,'ReEDs Generation Data'!$E$729:$E$1448,Calculations!$A65)</f>
        <v>2.2352237892725006E-2</v>
      </c>
      <c r="C65" s="1">
        <f>SUMIFS('ReEDs Generation Data'!H$729:H$1448,'ReEDs Generation Data'!$E$729:$E$1448,Calculations!$A65)</f>
        <v>3.167546449037921E-2</v>
      </c>
      <c r="D65" s="1">
        <f>SUMIFS('ReEDs Generation Data'!I$729:I$1448,'ReEDs Generation Data'!$E$729:$E$1448,Calculations!$A65)</f>
        <v>3.2361078712441212E-2</v>
      </c>
      <c r="E65" s="1">
        <f>SUMIFS('ReEDs Generation Data'!J$729:J$1448,'ReEDs Generation Data'!$E$729:$E$1448,Calculations!$A65)</f>
        <v>3.3053950565340572E-2</v>
      </c>
      <c r="F65" s="1">
        <f>SUMIFS('ReEDs Generation Data'!K$729:K$1448,'ReEDs Generation Data'!$E$729:$E$1448,Calculations!$A65)</f>
        <v>3.3274208167314724E-2</v>
      </c>
      <c r="G65" s="1">
        <f>SUMIFS('ReEDs Generation Data'!L$729:L$1448,'ReEDs Generation Data'!$E$729:$E$1448,Calculations!$A65)</f>
        <v>3.3505964629798109E-2</v>
      </c>
      <c r="H65" s="1">
        <f>SUMIFS('ReEDs Generation Data'!M$729:M$1448,'ReEDs Generation Data'!$E$729:$E$1448,Calculations!$A65)</f>
        <v>3.4433816469524023E-2</v>
      </c>
      <c r="I65" s="1">
        <f>SUMIFS('ReEDs Generation Data'!N$729:N$1448,'ReEDs Generation Data'!$E$729:$E$1448,Calculations!$A65)</f>
        <v>3.53756290754495E-2</v>
      </c>
      <c r="J65" s="1">
        <f>SUMIFS('ReEDs Generation Data'!O$729:O$1448,'ReEDs Generation Data'!$E$729:$E$1448,Calculations!$A65)</f>
        <v>3.6544406102257405E-2</v>
      </c>
      <c r="K65" s="1">
        <f>SUMIFS('ReEDs Generation Data'!P$729:P$1448,'ReEDs Generation Data'!$E$729:$E$1448,Calculations!$A65)</f>
        <v>3.7741042905027049E-2</v>
      </c>
      <c r="L65" s="1">
        <f>SUMIFS('ReEDs Generation Data'!Q$729:Q$1448,'ReEDs Generation Data'!$E$729:$E$1448,Calculations!$A65)</f>
        <v>3.7801749095297266E-2</v>
      </c>
      <c r="M65" s="1">
        <f>SUMIFS('ReEDs Generation Data'!R$729:R$1448,'ReEDs Generation Data'!$E$729:$E$1448,Calculations!$A65)</f>
        <v>3.7890373592078329E-2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3.1056324283252311E-4</v>
      </c>
      <c r="C67" s="1">
        <f>SUMIFS('ReEDs Generation Data'!H$729:H$1448,'ReEDs Generation Data'!$E$729:$E$1448,Calculations!$A67)</f>
        <v>5.3081092840869145E-4</v>
      </c>
      <c r="D67" s="1">
        <f>SUMIFS('ReEDs Generation Data'!I$729:I$1448,'ReEDs Generation Data'!$E$729:$E$1448,Calculations!$A67)</f>
        <v>2.9078204733467536E-4</v>
      </c>
      <c r="E67" s="1">
        <f>SUMIFS('ReEDs Generation Data'!J$729:J$1448,'ReEDs Generation Data'!$E$729:$E$1448,Calculations!$A67)</f>
        <v>5.1724843493565808E-5</v>
      </c>
      <c r="F67" s="1">
        <f>SUMIFS('ReEDs Generation Data'!K$729:K$1448,'ReEDs Generation Data'!$E$729:$E$1448,Calculations!$A67)</f>
        <v>5.0458327130017218E-5</v>
      </c>
      <c r="G67" s="1">
        <f>SUMIFS('ReEDs Generation Data'!L$729:L$1448,'ReEDs Generation Data'!$E$729:$E$1448,Calculations!$A67)</f>
        <v>4.9160947014406791E-5</v>
      </c>
      <c r="H67" s="1">
        <f>SUMIFS('ReEDs Generation Data'!M$729:M$1448,'ReEDs Generation Data'!$E$729:$E$1448,Calculations!$A67)</f>
        <v>5.0883295972424223E-5</v>
      </c>
      <c r="I67" s="1">
        <f>SUMIFS('ReEDs Generation Data'!N$729:N$1448,'ReEDs Generation Data'!$E$729:$E$1448,Calculations!$A67)</f>
        <v>5.2614584808873062E-5</v>
      </c>
      <c r="J67" s="1">
        <f>SUMIFS('ReEDs Generation Data'!O$729:O$1448,'ReEDs Generation Data'!$E$729:$E$1448,Calculations!$A67)</f>
        <v>5.2490104526571271E-5</v>
      </c>
      <c r="K67" s="1">
        <f>SUMIFS('ReEDs Generation Data'!P$729:P$1448,'ReEDs Generation Data'!$E$729:$E$1448,Calculations!$A67)</f>
        <v>5.2390759414066101E-5</v>
      </c>
      <c r="L67" s="1">
        <f>SUMIFS('ReEDs Generation Data'!Q$729:Q$1448,'ReEDs Generation Data'!$E$729:$E$1448,Calculations!$A67)</f>
        <v>5.113769235634046E-5</v>
      </c>
      <c r="M67" s="1">
        <f>SUMIFS('ReEDs Generation Data'!R$729:R$1448,'ReEDs Generation Data'!$E$729:$E$1448,Calculations!$A67)</f>
        <v>4.9943166128172653E-5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1.4037132591554554E-3</v>
      </c>
      <c r="C70" s="1">
        <f>SUMIFS('ReEDs Generation Data'!H$729:H$1448,'ReEDs Generation Data'!$E$729:$E$1448,Calculations!$A70)</f>
        <v>1.1857143884665652E-3</v>
      </c>
      <c r="D70" s="1">
        <f>SUMIFS('ReEDs Generation Data'!I$729:I$1448,'ReEDs Generation Data'!$E$729:$E$1448,Calculations!$A70)</f>
        <v>1.1267439986268049E-3</v>
      </c>
      <c r="E70" s="1">
        <f>SUMIFS('ReEDs Generation Data'!J$729:J$1448,'ReEDs Generation Data'!$E$729:$E$1448,Calculations!$A70)</f>
        <v>1.0681086500185092E-3</v>
      </c>
      <c r="F70" s="1">
        <f>SUMIFS('ReEDs Generation Data'!K$729:K$1448,'ReEDs Generation Data'!$E$729:$E$1448,Calculations!$A70)</f>
        <v>1.0296332010516814E-3</v>
      </c>
      <c r="G70" s="1">
        <f>SUMIFS('ReEDs Generation Data'!L$729:L$1448,'ReEDs Generation Data'!$E$729:$E$1448,Calculations!$A70)</f>
        <v>9.9159077203720986E-4</v>
      </c>
      <c r="H70" s="1">
        <f>SUMIFS('ReEDs Generation Data'!M$729:M$1448,'ReEDs Generation Data'!$E$729:$E$1448,Calculations!$A70)</f>
        <v>1.0169192869245571E-3</v>
      </c>
      <c r="I70" s="1">
        <f>SUMIFS('ReEDs Generation Data'!N$729:N$1448,'ReEDs Generation Data'!$E$729:$E$1448,Calculations!$A70)</f>
        <v>1.0433032157199792E-3</v>
      </c>
      <c r="J70" s="1">
        <f>SUMIFS('ReEDs Generation Data'!O$729:O$1448,'ReEDs Generation Data'!$E$729:$E$1448,Calculations!$A70)</f>
        <v>1.0546309877836446E-3</v>
      </c>
      <c r="K70" s="1">
        <f>SUMIFS('ReEDs Generation Data'!P$729:P$1448,'ReEDs Generation Data'!$E$729:$E$1448,Calculations!$A70)</f>
        <v>1.0661918194538793E-3</v>
      </c>
      <c r="L70" s="1">
        <f>SUMIFS('ReEDs Generation Data'!Q$729:Q$1448,'ReEDs Generation Data'!$E$729:$E$1448,Calculations!$A70)</f>
        <v>1.0388534541175476E-3</v>
      </c>
      <c r="M70" s="1">
        <f>SUMIFS('ReEDs Generation Data'!R$729:R$1448,'ReEDs Generation Data'!$E$729:$E$1448,Calculations!$A70)</f>
        <v>1.0113010270981378E-3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5.7119740136990314E-3</v>
      </c>
      <c r="G72" s="1">
        <f>SUMIFS('ReEDs Generation Data'!L$729:L$1448,'ReEDs Generation Data'!$E$729:$E$1448,Calculations!$A72)</f>
        <v>1.1355775146934968E-2</v>
      </c>
      <c r="H72" s="1">
        <f>SUMIFS('ReEDs Generation Data'!M$729:M$1448,'ReEDs Generation Data'!$E$729:$E$1448,Calculations!$A72)</f>
        <v>1.1519369162369838E-2</v>
      </c>
      <c r="I72" s="1">
        <f>SUMIFS('ReEDs Generation Data'!N$729:N$1448,'ReEDs Generation Data'!$E$729:$E$1448,Calculations!$A72)</f>
        <v>1.1687745623973445E-2</v>
      </c>
      <c r="J72" s="1">
        <f>SUMIFS('ReEDs Generation Data'!O$729:O$1448,'ReEDs Generation Data'!$E$729:$E$1448,Calculations!$A72)</f>
        <v>1.1891186565184305E-2</v>
      </c>
      <c r="K72" s="1">
        <f>SUMIFS('ReEDs Generation Data'!P$729:P$1448,'ReEDs Generation Data'!$E$729:$E$1448,Calculations!$A72)</f>
        <v>1.2101835294363884E-2</v>
      </c>
      <c r="L72" s="1">
        <f>SUMIFS('ReEDs Generation Data'!Q$729:Q$1448,'ReEDs Generation Data'!$E$729:$E$1448,Calculations!$A72)</f>
        <v>4.1423286326986927E-2</v>
      </c>
      <c r="M72" s="1">
        <f>SUMIFS('ReEDs Generation Data'!R$729:R$1448,'ReEDs Generation Data'!$E$729:$E$1448,Calculations!$A72)</f>
        <v>6.9374896809811917E-2</v>
      </c>
    </row>
    <row r="73" spans="1:37" ht="15.75" customHeight="1">
      <c r="A73" s="4" t="s">
        <v>500</v>
      </c>
      <c r="B73" s="1">
        <f>SUMIFS('ReEDs Generation Data'!G$729:G$1448,'ReEDs Generation Data'!$E$729:$E$1448,Calculations!$A73)</f>
        <v>1.11233897235373E-2</v>
      </c>
      <c r="C73" s="1">
        <f>SUMIFS('ReEDs Generation Data'!H$729:H$1448,'ReEDs Generation Data'!$E$729:$E$1448,Calculations!$A73)</f>
        <v>1.0446268486138626E-2</v>
      </c>
      <c r="D73" s="1">
        <f>SUMIFS('ReEDs Generation Data'!I$729:I$1448,'ReEDs Generation Data'!$E$729:$E$1448,Calculations!$A73)</f>
        <v>1.049231643366298E-2</v>
      </c>
      <c r="E73" s="1">
        <f>SUMIFS('ReEDs Generation Data'!J$729:J$1448,'ReEDs Generation Data'!$E$729:$E$1448,Calculations!$A73)</f>
        <v>1.0541035582003349E-2</v>
      </c>
      <c r="F73" s="1">
        <f>SUMIFS('ReEDs Generation Data'!K$729:K$1448,'ReEDs Generation Data'!$E$729:$E$1448,Calculations!$A73)</f>
        <v>1.0546284087873562E-2</v>
      </c>
      <c r="G73" s="1">
        <f>SUMIFS('ReEDs Generation Data'!L$729:L$1448,'ReEDs Generation Data'!$E$729:$E$1448,Calculations!$A73)</f>
        <v>1.0553887357910678E-2</v>
      </c>
      <c r="H73" s="1">
        <f>SUMIFS('ReEDs Generation Data'!M$729:M$1448,'ReEDs Generation Data'!$E$729:$E$1448,Calculations!$A73)</f>
        <v>1.0644908422897212E-2</v>
      </c>
      <c r="I73" s="1">
        <f>SUMIFS('ReEDs Generation Data'!N$729:N$1448,'ReEDs Generation Data'!$E$729:$E$1448,Calculations!$A73)</f>
        <v>1.0739309137577764E-2</v>
      </c>
      <c r="J73" s="1">
        <f>SUMIFS('ReEDs Generation Data'!O$729:O$1448,'ReEDs Generation Data'!$E$729:$E$1448,Calculations!$A73)</f>
        <v>1.0880319938653569E-2</v>
      </c>
      <c r="K73" s="1">
        <f>SUMIFS('ReEDs Generation Data'!P$729:P$1448,'ReEDs Generation Data'!$E$729:$E$1448,Calculations!$A73)</f>
        <v>1.1026135607880402E-2</v>
      </c>
      <c r="L73" s="1">
        <f>SUMIFS('ReEDs Generation Data'!Q$729:Q$1448,'ReEDs Generation Data'!$E$729:$E$1448,Calculations!$A73)</f>
        <v>1.0853708273087502E-2</v>
      </c>
      <c r="M73" s="1">
        <f>SUMIFS('ReEDs Generation Data'!R$729:R$1448,'ReEDs Generation Data'!$E$729:$E$1448,Calculations!$A73)</f>
        <v>1.0690298259532528E-2</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5.7699810754557454E-5</v>
      </c>
      <c r="G804" s="44">
        <f>G78/SUMIFS(G$3:G$722,$B$3:$B$722,$B804)*SUMIFS(Calculations!$E$3:$E$53,Calculations!$A$3:$A$53,$B804)</f>
        <v>2.9546363443384789E-4</v>
      </c>
      <c r="H804" s="44">
        <f>H78/SUMIFS(H$3:H$722,$B$3:$B$722,$B804)*SUMIFS(Calculations!$E$3:$E$53,Calculations!$A$3:$A$53,$B804)</f>
        <v>5.0180418031198248E-4</v>
      </c>
      <c r="I804" s="44">
        <f>I78/SUMIFS(I$3:I$722,$B$3:$B$722,$B804)*SUMIFS(Calculations!$E$3:$E$53,Calculations!$A$3:$A$53,$B804)</f>
        <v>2.7505647608314988E-4</v>
      </c>
      <c r="J804" s="44">
        <f>J78/SUMIFS(J$3:J$722,$B$3:$B$722,$B804)*SUMIFS(Calculations!$E$3:$E$53,Calculations!$A$3:$A$53,$B804)</f>
        <v>4.9754774345516932E-5</v>
      </c>
      <c r="K804" s="44">
        <f>K78/SUMIFS(K$3:K$722,$B$3:$B$722,$B804)*SUMIFS(Calculations!$E$3:$E$53,Calculations!$A$3:$A$53,$B804)</f>
        <v>4.9456078198399127E-5</v>
      </c>
      <c r="L804" s="44">
        <f>L78/SUMIFS(L$3:L$722,$B$3:$B$722,$B804)*SUMIFS(Calculations!$E$3:$E$53,Calculations!$A$3:$A$53,$B804)</f>
        <v>4.9160947014406791E-5</v>
      </c>
      <c r="M804" s="44">
        <f>M78/SUMIFS(M$3:M$722,$B$3:$B$722,$B804)*SUMIFS(Calculations!$E$3:$E$53,Calculations!$A$3:$A$53,$B804)</f>
        <v>4.9869171386640726E-5</v>
      </c>
      <c r="N804" s="44">
        <f>N78/SUMIFS(N$3:N$722,$B$3:$B$722,$B804)*SUMIFS(Calculations!$E$3:$E$53,Calculations!$A$3:$A$53,$B804)</f>
        <v>5.0598099724888286E-5</v>
      </c>
      <c r="O804" s="44">
        <f>O78/SUMIFS(O$3:O$722,$B$3:$B$722,$B804)*SUMIFS(Calculations!$E$3:$E$53,Calculations!$A$3:$A$53,$B804)</f>
        <v>5.1478827742308362E-5</v>
      </c>
      <c r="P804" s="44">
        <f>P78/SUMIFS(P$3:P$722,$B$3:$B$722,$B804)*SUMIFS(Calculations!$E$3:$E$53,Calculations!$A$3:$A$53,$B804)</f>
        <v>5.2390759414066101E-5</v>
      </c>
      <c r="Q804" s="44">
        <f>Q78/SUMIFS(Q$3:Q$722,$B$3:$B$722,$B804)*SUMIFS(Calculations!$E$3:$E$53,Calculations!$A$3:$A$53,$B804)</f>
        <v>5.113769235634046E-5</v>
      </c>
      <c r="R804" s="44">
        <f>R78/SUMIFS(R$3:R$722,$B$3:$B$722,$B804)*SUMIFS(Calculations!$E$3:$E$53,Calculations!$A$3:$A$53,$B804)</f>
        <v>4.9943166128172653E-5</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5.129448116858502E-3</v>
      </c>
      <c r="G808" s="44">
        <f>G82/SUMIFS(G$3:G$722,$B$3:$B$722,$B808)*SUMIFS(Calculations!$E$3:$E$53,Calculations!$A$3:$A$53,$B808)</f>
        <v>4.8608997273602832E-3</v>
      </c>
      <c r="H808" s="44">
        <f>H82/SUMIFS(H$3:H$722,$B$3:$B$722,$B808)*SUMIFS(Calculations!$E$3:$E$53,Calculations!$A$3:$A$53,$B808)</f>
        <v>4.6278431570785919E-3</v>
      </c>
      <c r="I808" s="44">
        <f>I82/SUMIFS(I$3:I$722,$B$3:$B$722,$B808)*SUMIFS(Calculations!$E$3:$E$53,Calculations!$A$3:$A$53,$B808)</f>
        <v>4.6130397469962125E-3</v>
      </c>
      <c r="J808" s="44">
        <f>J82/SUMIFS(J$3:J$722,$B$3:$B$722,$B808)*SUMIFS(Calculations!$E$3:$E$53,Calculations!$A$3:$A$53,$B808)</f>
        <v>4.5983307403739716E-3</v>
      </c>
      <c r="K808" s="44">
        <f>K82/SUMIFS(K$3:K$722,$B$3:$B$722,$B808)*SUMIFS(Calculations!$E$3:$E$53,Calculations!$A$3:$A$53,$B808)</f>
        <v>4.5707252755037078E-3</v>
      </c>
      <c r="L808" s="44">
        <f>L82/SUMIFS(L$3:L$722,$B$3:$B$722,$B808)*SUMIFS(Calculations!$E$3:$E$53,Calculations!$A$3:$A$53,$B808)</f>
        <v>4.5434492841310891E-3</v>
      </c>
      <c r="M808" s="44">
        <f>M82/SUMIFS(M$3:M$722,$B$3:$B$722,$B808)*SUMIFS(Calculations!$E$3:$E$53,Calculations!$A$3:$A$53,$B808)</f>
        <v>4.6089033022582724E-3</v>
      </c>
      <c r="N808" s="44">
        <f>N82/SUMIFS(N$3:N$722,$B$3:$B$722,$B808)*SUMIFS(Calculations!$E$3:$E$53,Calculations!$A$3:$A$53,$B808)</f>
        <v>4.6762707786338438E-3</v>
      </c>
      <c r="O808" s="44">
        <f>O82/SUMIFS(O$3:O$722,$B$3:$B$722,$B808)*SUMIFS(Calculations!$E$3:$E$53,Calculations!$A$3:$A$53,$B808)</f>
        <v>4.7576675645641213E-3</v>
      </c>
      <c r="P808" s="44">
        <f>P82/SUMIFS(P$3:P$722,$B$3:$B$722,$B808)*SUMIFS(Calculations!$E$3:$E$53,Calculations!$A$3:$A$53,$B808)</f>
        <v>4.8419481887760586E-3</v>
      </c>
      <c r="Q808" s="44">
        <f>Q82/SUMIFS(Q$3:Q$722,$B$3:$B$722,$B808)*SUMIFS(Calculations!$E$3:$E$53,Calculations!$A$3:$A$53,$B808)</f>
        <v>4.7261398699346129E-3</v>
      </c>
      <c r="R808" s="44">
        <f>R82/SUMIFS(R$3:R$722,$B$3:$B$722,$B808)*SUMIFS(Calculations!$E$3:$E$53,Calculations!$A$3:$A$53,$B808)</f>
        <v>4.615741888084216E-3</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4.0260742944118306E-5</v>
      </c>
      <c r="G810" s="44">
        <f>G84/SUMIFS(G$3:G$722,$B$3:$B$722,$B810)*SUMIFS(Calculations!$E$3:$E$53,Calculations!$A$3:$A$53,$B810)</f>
        <v>3.7412033053524971E-5</v>
      </c>
      <c r="H810" s="44">
        <f>H84/SUMIFS(H$3:H$722,$B$3:$B$722,$B810)*SUMIFS(Calculations!$E$3:$E$53,Calculations!$A$3:$A$53,$B810)</f>
        <v>3.4939813584736763E-5</v>
      </c>
      <c r="I810" s="44">
        <f>I84/SUMIFS(I$3:I$722,$B$3:$B$722,$B810)*SUMIFS(Calculations!$E$3:$E$53,Calculations!$A$3:$A$53,$B810)</f>
        <v>1.4586200410208268E-3</v>
      </c>
      <c r="J810" s="44">
        <f>J84/SUMIFS(J$3:J$722,$B$3:$B$722,$B810)*SUMIFS(Calculations!$E$3:$E$53,Calculations!$A$3:$A$53,$B810)</f>
        <v>2.8732212563339684E-3</v>
      </c>
      <c r="K810" s="44">
        <f>K84/SUMIFS(K$3:K$722,$B$3:$B$722,$B810)*SUMIFS(Calculations!$E$3:$E$53,Calculations!$A$3:$A$53,$B810)</f>
        <v>2.85597225600439E-3</v>
      </c>
      <c r="L810" s="44">
        <f>L84/SUMIFS(L$3:L$722,$B$3:$B$722,$B810)*SUMIFS(Calculations!$E$3:$E$53,Calculations!$A$3:$A$53,$B810)</f>
        <v>2.8389291239148918E-3</v>
      </c>
      <c r="M810" s="44">
        <f>M84/SUMIFS(M$3:M$722,$B$3:$B$722,$B810)*SUMIFS(Calculations!$E$3:$E$53,Calculations!$A$3:$A$53,$B810)</f>
        <v>2.8798274165375312E-3</v>
      </c>
      <c r="N810" s="44">
        <f>N84/SUMIFS(N$3:N$722,$B$3:$B$722,$B810)*SUMIFS(Calculations!$E$3:$E$53,Calculations!$A$3:$A$53,$B810)</f>
        <v>2.9219213145271574E-3</v>
      </c>
      <c r="O810" s="44">
        <f>O84/SUMIFS(O$3:O$722,$B$3:$B$722,$B810)*SUMIFS(Calculations!$E$3:$E$53,Calculations!$A$3:$A$53,$B810)</f>
        <v>4.8791434986676643E-3</v>
      </c>
      <c r="P810" s="44">
        <f>P84/SUMIFS(P$3:P$722,$B$3:$B$722,$B810)*SUMIFS(Calculations!$E$3:$E$53,Calculations!$A$3:$A$53,$B810)</f>
        <v>6.9057088662745538E-3</v>
      </c>
      <c r="Q810" s="44">
        <f>Q84/SUMIFS(Q$3:Q$722,$B$3:$B$722,$B810)*SUMIFS(Calculations!$E$3:$E$53,Calculations!$A$3:$A$53,$B810)</f>
        <v>6.7405068045891655E-3</v>
      </c>
      <c r="R810" s="44">
        <f>R84/SUMIFS(R$3:R$722,$B$3:$B$722,$B810)*SUMIFS(Calculations!$E$3:$E$53,Calculations!$A$3:$A$53,$B810)</f>
        <v>6.5830226584583356E-3</v>
      </c>
    </row>
    <row r="811" spans="2:18" ht="15.75" customHeight="1">
      <c r="B811" s="44" t="s">
        <v>24</v>
      </c>
      <c r="C811" s="44" t="s">
        <v>522</v>
      </c>
      <c r="D811" s="44" t="s">
        <v>532</v>
      </c>
      <c r="E811" s="44" t="str">
        <f t="shared" si="301"/>
        <v>natural gas nonpeaker</v>
      </c>
      <c r="F811" s="44">
        <f>F85/SUMIFS(F$3:F$722,$B$3:$B$722,$B811)*SUMIFS(Calculations!$E$3:$E$53,Calculations!$A$3:$A$53,$B811)</f>
        <v>0.29523744310839112</v>
      </c>
      <c r="G811" s="44">
        <f>G85/SUMIFS(G$3:G$722,$B$3:$B$722,$B811)*SUMIFS(Calculations!$E$3:$E$53,Calculations!$A$3:$A$53,$B811)</f>
        <v>0.2990171807024567</v>
      </c>
      <c r="H811" s="44">
        <f>H85/SUMIFS(H$3:H$722,$B$3:$B$722,$B811)*SUMIFS(Calculations!$E$3:$E$53,Calculations!$A$3:$A$53,$B811)</f>
        <v>0.3022973816445797</v>
      </c>
      <c r="I811" s="44">
        <f>I85/SUMIFS(I$3:I$722,$B$3:$B$722,$B811)*SUMIFS(Calculations!$E$3:$E$53,Calculations!$A$3:$A$53,$B811)</f>
        <v>0.30133040157299512</v>
      </c>
      <c r="J811" s="44">
        <f>J85/SUMIFS(J$3:J$722,$B$3:$B$722,$B811)*SUMIFS(Calculations!$E$3:$E$53,Calculations!$A$3:$A$53,$B811)</f>
        <v>0.30036958807141934</v>
      </c>
      <c r="K811" s="44">
        <f>K85/SUMIFS(K$3:K$722,$B$3:$B$722,$B811)*SUMIFS(Calculations!$E$3:$E$53,Calculations!$A$3:$A$53,$B811)</f>
        <v>0.295835254999051</v>
      </c>
      <c r="L811" s="44">
        <f>L85/SUMIFS(L$3:L$722,$B$3:$B$722,$B811)*SUMIFS(Calculations!$E$3:$E$53,Calculations!$A$3:$A$53,$B811)</f>
        <v>0.2913550395654852</v>
      </c>
      <c r="M811" s="44">
        <f>M85/SUMIFS(M$3:M$722,$B$3:$B$722,$B811)*SUMIFS(Calculations!$E$3:$E$53,Calculations!$A$3:$A$53,$B811)</f>
        <v>0.2880568245406222</v>
      </c>
      <c r="N811" s="44">
        <f>N85/SUMIFS(N$3:N$722,$B$3:$B$722,$B811)*SUMIFS(Calculations!$E$3:$E$53,Calculations!$A$3:$A$53,$B811)</f>
        <v>0.28466219073315618</v>
      </c>
      <c r="O811" s="44">
        <f>O85/SUMIFS(O$3:O$722,$B$3:$B$722,$B811)*SUMIFS(Calculations!$E$3:$E$53,Calculations!$A$3:$A$53,$B811)</f>
        <v>0.27863522037120675</v>
      </c>
      <c r="P811" s="44">
        <f>P85/SUMIFS(P$3:P$722,$B$3:$B$722,$B811)*SUMIFS(Calculations!$E$3:$E$53,Calculations!$A$3:$A$53,$B811)</f>
        <v>0.27239471813998783</v>
      </c>
      <c r="Q811" s="44">
        <f>Q85/SUMIFS(Q$3:Q$722,$B$3:$B$722,$B811)*SUMIFS(Calculations!$E$3:$E$53,Calculations!$A$3:$A$53,$B811)</f>
        <v>0.24824567199696906</v>
      </c>
      <c r="R811" s="44">
        <f>R85/SUMIFS(R$3:R$722,$B$3:$B$722,$B811)*SUMIFS(Calculations!$E$3:$E$53,Calculations!$A$3:$A$53,$B811)</f>
        <v>0.22522482181563197</v>
      </c>
    </row>
    <row r="812" spans="2:18" ht="15.75" customHeight="1">
      <c r="B812" s="44" t="s">
        <v>24</v>
      </c>
      <c r="C812" s="44" t="s">
        <v>522</v>
      </c>
      <c r="D812" s="44" t="s">
        <v>533</v>
      </c>
      <c r="E812" s="44" t="str">
        <f t="shared" si="301"/>
        <v>natural gas peaker</v>
      </c>
      <c r="F812" s="44">
        <f>F86/SUMIFS(F$3:F$722,$B$3:$B$722,$B812)*SUMIFS(Calculations!$E$3:$E$53,Calculations!$A$3:$A$53,$B812)</f>
        <v>4.9905932042313577E-4</v>
      </c>
      <c r="G812" s="44">
        <f>G86/SUMIFS(G$3:G$722,$B$3:$B$722,$B812)*SUMIFS(Calculations!$E$3:$E$53,Calculations!$A$3:$A$53,$B812)</f>
        <v>4.6374762177774683E-4</v>
      </c>
      <c r="H812" s="44">
        <f>H86/SUMIFS(H$3:H$722,$B$3:$B$722,$B812)*SUMIFS(Calculations!$E$3:$E$53,Calculations!$A$3:$A$53,$B812)</f>
        <v>4.3310277824510821E-4</v>
      </c>
      <c r="I812" s="44">
        <f>I86/SUMIFS(I$3:I$722,$B$3:$B$722,$B812)*SUMIFS(Calculations!$E$3:$E$53,Calculations!$A$3:$A$53,$B812)</f>
        <v>3.7464274776249814E-4</v>
      </c>
      <c r="J812" s="44">
        <f>J86/SUMIFS(J$3:J$722,$B$3:$B$722,$B812)*SUMIFS(Calculations!$E$3:$E$53,Calculations!$A$3:$A$53,$B812)</f>
        <v>3.1655552524282183E-4</v>
      </c>
      <c r="K812" s="44">
        <f>K86/SUMIFS(K$3:K$722,$B$3:$B$722,$B812)*SUMIFS(Calculations!$E$3:$E$53,Calculations!$A$3:$A$53,$B812)</f>
        <v>3.1465512639702946E-4</v>
      </c>
      <c r="L812" s="44">
        <f>L86/SUMIFS(L$3:L$722,$B$3:$B$722,$B812)*SUMIFS(Calculations!$E$3:$E$53,Calculations!$A$3:$A$53,$B812)</f>
        <v>3.1277740896803557E-4</v>
      </c>
      <c r="M812" s="44">
        <f>M86/SUMIFS(M$3:M$722,$B$3:$B$722,$B812)*SUMIFS(Calculations!$E$3:$E$53,Calculations!$A$3:$A$53,$B812)</f>
        <v>3.1728335520317283E-4</v>
      </c>
      <c r="N812" s="44">
        <f>N86/SUMIFS(N$3:N$722,$B$3:$B$722,$B812)*SUMIFS(Calculations!$E$3:$E$53,Calculations!$A$3:$A$53,$B812)</f>
        <v>3.2192102658272601E-4</v>
      </c>
      <c r="O812" s="44">
        <f>O86/SUMIFS(O$3:O$722,$B$3:$B$722,$B812)*SUMIFS(Calculations!$E$3:$E$53,Calculations!$A$3:$A$53,$B812)</f>
        <v>3.2752449527126605E-4</v>
      </c>
      <c r="P812" s="44">
        <f>P86/SUMIFS(P$3:P$722,$B$3:$B$722,$B812)*SUMIFS(Calculations!$E$3:$E$53,Calculations!$A$3:$A$53,$B812)</f>
        <v>3.3332649142412063E-4</v>
      </c>
      <c r="Q812" s="44">
        <f>Q86/SUMIFS(Q$3:Q$722,$B$3:$B$722,$B812)*SUMIFS(Calculations!$E$3:$E$53,Calculations!$A$3:$A$53,$B812)</f>
        <v>3.2535408463822674E-4</v>
      </c>
      <c r="R812" s="44">
        <f>R86/SUMIFS(R$3:R$722,$B$3:$B$722,$B812)*SUMIFS(Calculations!$E$3:$E$53,Calculations!$A$3:$A$53,$B812)</f>
        <v>3.1775413302457709E-4</v>
      </c>
    </row>
    <row r="813" spans="2:18" ht="15.75" customHeight="1">
      <c r="B813" s="44" t="s">
        <v>24</v>
      </c>
      <c r="C813" s="44" t="s">
        <v>522</v>
      </c>
      <c r="D813" s="44" t="s">
        <v>534</v>
      </c>
      <c r="E813" s="44" t="str">
        <f t="shared" si="301"/>
        <v>nuclear</v>
      </c>
      <c r="F813" s="44">
        <f>F87/SUMIFS(F$3:F$722,$B$3:$B$722,$B813)*SUMIFS(Calculations!$E$3:$E$53,Calculations!$A$3:$A$53,$B813)</f>
        <v>0.19235558264851416</v>
      </c>
      <c r="G813" s="44">
        <f>G87/SUMIFS(G$3:G$722,$B$3:$B$722,$B813)*SUMIFS(Calculations!$E$3:$E$53,Calculations!$A$3:$A$53,$B813)</f>
        <v>0.17874517184307429</v>
      </c>
      <c r="H813" s="44">
        <f>H87/SUMIFS(H$3:H$722,$B$3:$B$722,$B813)*SUMIFS(Calculations!$E$3:$E$53,Calculations!$A$3:$A$53,$B813)</f>
        <v>0.16693353644891848</v>
      </c>
      <c r="I813" s="44">
        <f>I87/SUMIFS(I$3:I$722,$B$3:$B$722,$B813)*SUMIFS(Calculations!$E$3:$E$53,Calculations!$A$3:$A$53,$B813)</f>
        <v>0.16639955430806413</v>
      </c>
      <c r="J813" s="44">
        <f>J87/SUMIFS(J$3:J$722,$B$3:$B$722,$B813)*SUMIFS(Calculations!$E$3:$E$53,Calculations!$A$3:$A$53,$B813)</f>
        <v>0.16586897744757878</v>
      </c>
      <c r="K813" s="44">
        <f>K87/SUMIFS(K$3:K$722,$B$3:$B$722,$B813)*SUMIFS(Calculations!$E$3:$E$53,Calculations!$A$3:$A$53,$B813)</f>
        <v>0.16487320517965723</v>
      </c>
      <c r="L813" s="44">
        <f>L87/SUMIFS(L$3:L$722,$B$3:$B$722,$B813)*SUMIFS(Calculations!$E$3:$E$53,Calculations!$A$3:$A$53,$B813)</f>
        <v>0.16388931753579508</v>
      </c>
      <c r="M813" s="44">
        <f>M87/SUMIFS(M$3:M$722,$B$3:$B$722,$B813)*SUMIFS(Calculations!$E$3:$E$53,Calculations!$A$3:$A$53,$B813)</f>
        <v>0.16625034628069749</v>
      </c>
      <c r="N813" s="44">
        <f>N87/SUMIFS(N$3:N$722,$B$3:$B$722,$B813)*SUMIFS(Calculations!$E$3:$E$53,Calculations!$A$3:$A$53,$B813)</f>
        <v>0.16868039645554225</v>
      </c>
      <c r="O813" s="44">
        <f>O87/SUMIFS(O$3:O$722,$B$3:$B$722,$B813)*SUMIFS(Calculations!$E$3:$E$53,Calculations!$A$3:$A$53,$B813)</f>
        <v>0.17161650575521314</v>
      </c>
      <c r="P813" s="44">
        <f>P87/SUMIFS(P$3:P$722,$B$3:$B$722,$B813)*SUMIFS(Calculations!$E$3:$E$53,Calculations!$A$3:$A$53,$B813)</f>
        <v>0.17465663960942582</v>
      </c>
      <c r="Q813" s="44">
        <f>Q87/SUMIFS(Q$3:Q$722,$B$3:$B$722,$B813)*SUMIFS(Calculations!$E$3:$E$53,Calculations!$A$3:$A$53,$B813)</f>
        <v>0.17047925252904556</v>
      </c>
      <c r="R813" s="44">
        <f>R87/SUMIFS(R$3:R$722,$B$3:$B$722,$B813)*SUMIFS(Calculations!$E$3:$E$53,Calculations!$A$3:$A$53,$B813)</f>
        <v>0.16649702476082012</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5.7119740136990314E-3</v>
      </c>
      <c r="L814" s="44">
        <f>L88/SUMIFS(L$3:L$722,$B$3:$B$722,$B814)*SUMIFS(Calculations!$E$3:$E$53,Calculations!$A$3:$A$53,$B814)</f>
        <v>1.1355775146934968E-2</v>
      </c>
      <c r="M814" s="44">
        <f>M88/SUMIFS(M$3:M$722,$B$3:$B$722,$B814)*SUMIFS(Calculations!$E$3:$E$53,Calculations!$A$3:$A$53,$B814)</f>
        <v>1.1519369162369838E-2</v>
      </c>
      <c r="N814" s="44">
        <f>N88/SUMIFS(N$3:N$722,$B$3:$B$722,$B814)*SUMIFS(Calculations!$E$3:$E$53,Calculations!$A$3:$A$53,$B814)</f>
        <v>1.1687745623973445E-2</v>
      </c>
      <c r="O814" s="44">
        <f>O88/SUMIFS(O$3:O$722,$B$3:$B$722,$B814)*SUMIFS(Calculations!$E$3:$E$53,Calculations!$A$3:$A$53,$B814)</f>
        <v>1.1891186565184305E-2</v>
      </c>
      <c r="P814" s="44">
        <f>P88/SUMIFS(P$3:P$722,$B$3:$B$722,$B814)*SUMIFS(Calculations!$E$3:$E$53,Calculations!$A$3:$A$53,$B814)</f>
        <v>1.2101835294363884E-2</v>
      </c>
      <c r="Q814" s="44">
        <f>Q88/SUMIFS(Q$3:Q$722,$B$3:$B$722,$B814)*SUMIFS(Calculations!$E$3:$E$53,Calculations!$A$3:$A$53,$B814)</f>
        <v>4.1423286326986927E-2</v>
      </c>
      <c r="R814" s="44">
        <f>R88/SUMIFS(R$3:R$722,$B$3:$B$722,$B814)*SUMIFS(Calculations!$E$3:$E$53,Calculations!$A$3:$A$53,$B814)</f>
        <v>6.9374896809811917E-2</v>
      </c>
    </row>
    <row r="815" spans="2:18" ht="15.75" customHeight="1">
      <c r="B815" s="44" t="s">
        <v>24</v>
      </c>
      <c r="C815" s="44" t="s">
        <v>522</v>
      </c>
      <c r="D815" s="44" t="s">
        <v>536</v>
      </c>
      <c r="E815" s="44" t="str">
        <f t="shared" si="301"/>
        <v>crude oil</v>
      </c>
      <c r="F815" s="44">
        <f>F89/SUMIFS(F$3:F$722,$B$3:$B$722,$B815)*SUMIFS(Calculations!$E$3:$E$53,Calculations!$A$3:$A$53,$B815)</f>
        <v>8.8122930224028059E-3</v>
      </c>
      <c r="G815" s="44">
        <f>G89/SUMIFS(G$3:G$722,$B$3:$B$722,$B815)*SUMIFS(Calculations!$E$3:$E$53,Calculations!$A$3:$A$53,$B815)</f>
        <v>8.1887658727282653E-3</v>
      </c>
      <c r="H815" s="44">
        <f>H89/SUMIFS(H$3:H$722,$B$3:$B$722,$B815)*SUMIFS(Calculations!$E$3:$E$53,Calculations!$A$3:$A$53,$B815)</f>
        <v>7.6476451486301158E-3</v>
      </c>
      <c r="I815" s="44">
        <f>I89/SUMIFS(I$3:I$722,$B$3:$B$722,$B815)*SUMIFS(Calculations!$E$3:$E$53,Calculations!$A$3:$A$53,$B815)</f>
        <v>7.6231820837731057E-3</v>
      </c>
      <c r="J815" s="44">
        <f>J89/SUMIFS(J$3:J$722,$B$3:$B$722,$B815)*SUMIFS(Calculations!$E$3:$E$53,Calculations!$A$3:$A$53,$B815)</f>
        <v>7.5988750233742042E-3</v>
      </c>
      <c r="K815" s="44">
        <f>K89/SUMIFS(K$3:K$722,$B$3:$B$722,$B815)*SUMIFS(Calculations!$E$3:$E$53,Calculations!$A$3:$A$53,$B815)</f>
        <v>7.5532561913773093E-3</v>
      </c>
      <c r="L815" s="44">
        <f>L89/SUMIFS(L$3:L$722,$B$3:$B$722,$B815)*SUMIFS(Calculations!$E$3:$E$53,Calculations!$A$3:$A$53,$B815)</f>
        <v>7.5081818238988381E-3</v>
      </c>
      <c r="M815" s="44">
        <f>M89/SUMIFS(M$3:M$722,$B$3:$B$722,$B815)*SUMIFS(Calculations!$E$3:$E$53,Calculations!$A$3:$A$53,$B815)</f>
        <v>7.6163464887758327E-3</v>
      </c>
      <c r="N815" s="44">
        <f>N89/SUMIFS(N$3:N$722,$B$3:$B$722,$B815)*SUMIFS(Calculations!$E$3:$E$53,Calculations!$A$3:$A$53,$B815)</f>
        <v>7.7276731989498913E-3</v>
      </c>
      <c r="O815" s="44">
        <f>O89/SUMIFS(O$3:O$722,$B$3:$B$722,$B815)*SUMIFS(Calculations!$E$3:$E$53,Calculations!$A$3:$A$53,$B815)</f>
        <v>7.8621837503893097E-3</v>
      </c>
      <c r="P815" s="44">
        <f>P89/SUMIFS(P$3:P$722,$B$3:$B$722,$B815)*SUMIFS(Calculations!$E$3:$E$53,Calculations!$A$3:$A$53,$B815)</f>
        <v>8.001459928297816E-3</v>
      </c>
      <c r="Q815" s="44">
        <f>Q89/SUMIFS(Q$3:Q$722,$B$3:$B$722,$B815)*SUMIFS(Calculations!$E$3:$E$53,Calculations!$A$3:$A$53,$B815)</f>
        <v>7.8100833198654161E-3</v>
      </c>
      <c r="R815" s="44">
        <f>R89/SUMIFS(R$3:R$722,$B$3:$B$722,$B815)*SUMIFS(Calculations!$E$3:$E$53,Calculations!$A$3:$A$53,$B815)</f>
        <v>7.6276474503555857E-3</v>
      </c>
    </row>
    <row r="816" spans="2:18" ht="15.75" customHeight="1">
      <c r="B816" s="44" t="s">
        <v>24</v>
      </c>
      <c r="C816" s="44" t="s">
        <v>522</v>
      </c>
      <c r="D816" s="44" t="s">
        <v>537</v>
      </c>
      <c r="E816" s="44" t="str">
        <f t="shared" si="301"/>
        <v>solar PV</v>
      </c>
      <c r="F816" s="44">
        <f>F90/SUMIFS(F$3:F$722,$B$3:$B$722,$B816)*SUMIFS(Calculations!$E$3:$E$53,Calculations!$A$3:$A$53,$B816)</f>
        <v>7.4575766401856463E-3</v>
      </c>
      <c r="G816" s="44">
        <f>G90/SUMIFS(G$3:G$722,$B$3:$B$722,$B816)*SUMIFS(Calculations!$E$3:$E$53,Calculations!$A$3:$A$53,$B816)</f>
        <v>7.6149979884494569E-3</v>
      </c>
      <c r="H816" s="44">
        <f>H90/SUMIFS(H$3:H$722,$B$3:$B$722,$B816)*SUMIFS(Calculations!$E$3:$E$53,Calculations!$A$3:$A$53,$B816)</f>
        <v>7.7516142592974581E-3</v>
      </c>
      <c r="I816" s="44">
        <f>I90/SUMIFS(I$3:I$722,$B$3:$B$722,$B816)*SUMIFS(Calculations!$E$3:$E$53,Calculations!$A$3:$A$53,$B816)</f>
        <v>8.3225368653347762E-3</v>
      </c>
      <c r="J816" s="44">
        <f>J90/SUMIFS(J$3:J$722,$B$3:$B$722,$B816)*SUMIFS(Calculations!$E$3:$E$53,Calculations!$A$3:$A$53,$B816)</f>
        <v>8.8898186163812142E-3</v>
      </c>
      <c r="K816" s="44">
        <f>K90/SUMIFS(K$3:K$722,$B$3:$B$722,$B816)*SUMIFS(Calculations!$E$3:$E$53,Calculations!$A$3:$A$53,$B816)</f>
        <v>9.0289483831356467E-3</v>
      </c>
      <c r="L816" s="44">
        <f>L90/SUMIFS(L$3:L$722,$B$3:$B$722,$B816)*SUMIFS(Calculations!$E$3:$E$53,Calculations!$A$3:$A$53,$B816)</f>
        <v>9.1664176246609667E-3</v>
      </c>
      <c r="M816" s="44">
        <f>M90/SUMIFS(M$3:M$722,$B$3:$B$722,$B816)*SUMIFS(Calculations!$E$3:$E$53,Calculations!$A$3:$A$53,$B816)</f>
        <v>9.5292586779494072E-3</v>
      </c>
      <c r="N816" s="44">
        <f>N90/SUMIFS(N$3:N$722,$B$3:$B$722,$B816)*SUMIFS(Calculations!$E$3:$E$53,Calculations!$A$3:$A$53,$B816)</f>
        <v>9.9027068906779297E-3</v>
      </c>
      <c r="O816" s="44">
        <f>O90/SUMIFS(O$3:O$722,$B$3:$B$722,$B816)*SUMIFS(Calculations!$E$3:$E$53,Calculations!$A$3:$A$53,$B816)</f>
        <v>1.0354888812225455E-2</v>
      </c>
      <c r="P816" s="44">
        <f>P90/SUMIFS(P$3:P$722,$B$3:$B$722,$B816)*SUMIFS(Calculations!$E$3:$E$53,Calculations!$A$3:$A$53,$B816)</f>
        <v>1.0823091262356874E-2</v>
      </c>
      <c r="Q816" s="44">
        <f>Q90/SUMIFS(Q$3:Q$722,$B$3:$B$722,$B816)*SUMIFS(Calculations!$E$3:$E$53,Calculations!$A$3:$A$53,$B816)</f>
        <v>1.0922035069782619E-2</v>
      </c>
      <c r="R816" s="44">
        <f>R90/SUMIFS(R$3:R$722,$B$3:$B$722,$B816)*SUMIFS(Calculations!$E$3:$E$53,Calculations!$A$3:$A$53,$B816)</f>
        <v>1.1016356417037061E-2</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1.7880691174217791E-3</v>
      </c>
      <c r="G818" s="44">
        <f>G92/SUMIFS(G$3:G$722,$B$3:$B$722,$B818)*SUMIFS(Calculations!$E$3:$E$53,Calculations!$A$3:$A$53,$B818)</f>
        <v>1.2153793104561769E-2</v>
      </c>
      <c r="H818" s="44">
        <f>H92/SUMIFS(H$3:H$722,$B$3:$B$722,$B818)*SUMIFS(Calculations!$E$3:$E$53,Calculations!$A$3:$A$53,$B818)</f>
        <v>2.1149565097249644E-2</v>
      </c>
      <c r="I818" s="44">
        <f>I92/SUMIFS(I$3:I$722,$B$3:$B$722,$B818)*SUMIFS(Calculations!$E$3:$E$53,Calculations!$A$3:$A$53,$B818)</f>
        <v>2.0980398685865969E-2</v>
      </c>
      <c r="J818" s="44">
        <f>J92/SUMIFS(J$3:J$722,$B$3:$B$722,$B818)*SUMIFS(Calculations!$E$3:$E$53,Calculations!$A$3:$A$53,$B818)</f>
        <v>2.0812311072845962E-2</v>
      </c>
      <c r="K818" s="44">
        <f>K92/SUMIFS(K$3:K$722,$B$3:$B$722,$B818)*SUMIFS(Calculations!$E$3:$E$53,Calculations!$A$3:$A$53,$B818)</f>
        <v>2.0583985024871954E-2</v>
      </c>
      <c r="L818" s="44">
        <f>L92/SUMIFS(L$3:L$722,$B$3:$B$722,$B818)*SUMIFS(Calculations!$E$3:$E$53,Calculations!$A$3:$A$53,$B818)</f>
        <v>2.0358384067092315E-2</v>
      </c>
      <c r="M818" s="44">
        <f>M92/SUMIFS(M$3:M$722,$B$3:$B$722,$B818)*SUMIFS(Calculations!$E$3:$E$53,Calculations!$A$3:$A$53,$B818)</f>
        <v>2.0549404132095547E-2</v>
      </c>
      <c r="N818" s="44">
        <f>N92/SUMIFS(N$3:N$722,$B$3:$B$722,$B818)*SUMIFS(Calculations!$E$3:$E$53,Calculations!$A$3:$A$53,$B818)</f>
        <v>2.074600840612743E-2</v>
      </c>
      <c r="O818" s="44">
        <f>O92/SUMIFS(O$3:O$722,$B$3:$B$722,$B818)*SUMIFS(Calculations!$E$3:$E$53,Calculations!$A$3:$A$53,$B818)</f>
        <v>2.1001632887431426E-2</v>
      </c>
      <c r="P818" s="44">
        <f>P92/SUMIFS(P$3:P$722,$B$3:$B$722,$B818)*SUMIFS(Calculations!$E$3:$E$53,Calculations!$A$3:$A$53,$B818)</f>
        <v>2.1266313987574708E-2</v>
      </c>
      <c r="Q818" s="44">
        <f>Q92/SUMIFS(Q$3:Q$722,$B$3:$B$722,$B818)*SUMIFS(Calculations!$E$3:$E$53,Calculations!$A$3:$A$53,$B818)</f>
        <v>2.0653964833727823E-2</v>
      </c>
      <c r="R818" s="44">
        <f>R92/SUMIFS(R$3:R$722,$B$3:$B$722,$B818)*SUMIFS(Calculations!$E$3:$E$53,Calculations!$A$3:$A$53,$B818)</f>
        <v>2.0070223428543883E-2</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1.509960839867521E-5</v>
      </c>
      <c r="H1254" s="44">
        <f>H528/SUMIFS(H$3:H$722,$B$3:$B$722,$B1254)*SUMIFS(Calculations!$E$3:$E$53,Calculations!$A$3:$A$53,$B1254)</f>
        <v>2.900674809670898E-5</v>
      </c>
      <c r="I1254" s="44">
        <f>I528/SUMIFS(I$3:I$722,$B$3:$B$722,$B1254)*SUMIFS(Calculations!$E$3:$E$53,Calculations!$A$3:$A$53,$B1254)</f>
        <v>1.5725571251525493E-5</v>
      </c>
      <c r="J1254" s="44">
        <f>J528/SUMIFS(J$3:J$722,$B$3:$B$722,$B1254)*SUMIFS(Calculations!$E$3:$E$53,Calculations!$A$3:$A$53,$B1254)</f>
        <v>1.9700691480488779E-6</v>
      </c>
      <c r="K1254" s="44">
        <f>K528/SUMIFS(K$3:K$722,$B$3:$B$722,$B1254)*SUMIFS(Calculations!$E$3:$E$53,Calculations!$A$3:$A$53,$B1254)</f>
        <v>1.0022489316180893E-6</v>
      </c>
      <c r="L1254" s="44">
        <f>L528/SUMIFS(L$3:L$722,$B$3:$B$722,$B1254)*SUMIFS(Calculations!$E$3:$E$53,Calculations!$A$3:$A$53,$B1254)</f>
        <v>0</v>
      </c>
      <c r="M1254" s="44">
        <f>M528/SUMIFS(M$3:M$722,$B$3:$B$722,$B1254)*SUMIFS(Calculations!$E$3:$E$53,Calculations!$A$3:$A$53,$B1254)</f>
        <v>1.0141245857834973E-6</v>
      </c>
      <c r="N1254" s="44">
        <f>N528/SUMIFS(N$3:N$722,$B$3:$B$722,$B1254)*SUMIFS(Calculations!$E$3:$E$53,Calculations!$A$3:$A$53,$B1254)</f>
        <v>2.0164850839847782E-6</v>
      </c>
      <c r="O1254" s="44">
        <f>O528/SUMIFS(O$3:O$722,$B$3:$B$722,$B1254)*SUMIFS(Calculations!$E$3:$E$53,Calculations!$A$3:$A$53,$B1254)</f>
        <v>1.0112767842629068E-6</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9.0767996642898516E-2</v>
      </c>
      <c r="G1255" s="44">
        <f>G529/SUMIFS(G$3:G$722,$B$3:$B$722,$B1255)*SUMIFS(Calculations!$E$3:$E$53,Calculations!$A$3:$A$53,$B1255)</f>
        <v>8.0340892161886751E-2</v>
      </c>
      <c r="H1255" s="44">
        <f>H529/SUMIFS(H$3:H$722,$B$3:$B$722,$B1255)*SUMIFS(Calculations!$E$3:$E$53,Calculations!$A$3:$A$53,$B1255)</f>
        <v>7.0737252462452715E-2</v>
      </c>
      <c r="I1255" s="44">
        <f>I529/SUMIFS(I$3:I$722,$B$3:$B$722,$B1255)*SUMIFS(Calculations!$E$3:$E$53,Calculations!$A$3:$A$53,$B1255)</f>
        <v>7.4392590959117016E-2</v>
      </c>
      <c r="J1255" s="44">
        <f>J529/SUMIFS(J$3:J$722,$B$3:$B$722,$B1255)*SUMIFS(Calculations!$E$3:$E$53,Calculations!$A$3:$A$53,$B1255)</f>
        <v>7.817847657497036E-2</v>
      </c>
      <c r="K1255" s="44">
        <f>K529/SUMIFS(K$3:K$722,$B$3:$B$722,$B1255)*SUMIFS(Calculations!$E$3:$E$53,Calculations!$A$3:$A$53,$B1255)</f>
        <v>8.0227447905245219E-2</v>
      </c>
      <c r="L1255" s="44">
        <f>L529/SUMIFS(L$3:L$722,$B$3:$B$722,$B1255)*SUMIFS(Calculations!$E$3:$E$53,Calculations!$A$3:$A$53,$B1255)</f>
        <v>8.2349308238208102E-2</v>
      </c>
      <c r="M1255" s="44">
        <f>M529/SUMIFS(M$3:M$722,$B$3:$B$722,$B1255)*SUMIFS(Calculations!$E$3:$E$53,Calculations!$A$3:$A$53,$B1255)</f>
        <v>8.0462744508045581E-2</v>
      </c>
      <c r="N1255" s="44">
        <f>N529/SUMIFS(N$3:N$722,$B$3:$B$722,$B1255)*SUMIFS(Calculations!$E$3:$E$53,Calculations!$A$3:$A$53,$B1255)</f>
        <v>7.8598065368062825E-2</v>
      </c>
      <c r="O1255" s="44">
        <f>O529/SUMIFS(O$3:O$722,$B$3:$B$722,$B1255)*SUMIFS(Calculations!$E$3:$E$53,Calculations!$A$3:$A$53,$B1255)</f>
        <v>7.7578022585896023E-2</v>
      </c>
      <c r="P1255" s="44">
        <f>P529/SUMIFS(P$3:P$722,$B$3:$B$722,$B1255)*SUMIFS(Calculations!$E$3:$E$53,Calculations!$A$3:$A$53,$B1255)</f>
        <v>7.6551821762797317E-2</v>
      </c>
      <c r="Q1255" s="44">
        <f>Q529/SUMIFS(Q$3:Q$722,$B$3:$B$722,$B1255)*SUMIFS(Calculations!$E$3:$E$53,Calculations!$A$3:$A$53,$B1255)</f>
        <v>7.8055505138702894E-2</v>
      </c>
      <c r="R1255" s="44">
        <f>R529/SUMIFS(R$3:R$722,$B$3:$B$722,$B1255)*SUMIFS(Calculations!$E$3:$E$53,Calculations!$A$3:$A$53,$B1255)</f>
        <v>7.9564357705093278E-2</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4.0871832039012087E-3</v>
      </c>
      <c r="G1258" s="44">
        <f>G532/SUMIFS(G$3:G$722,$B$3:$B$722,$B1258)*SUMIFS(Calculations!$E$3:$E$53,Calculations!$A$3:$A$53,$B1258)</f>
        <v>4.0813346210713079E-3</v>
      </c>
      <c r="H1258" s="44">
        <f>H532/SUMIFS(H$3:H$722,$B$3:$B$722,$B1258)*SUMIFS(Calculations!$E$3:$E$53,Calculations!$A$3:$A$53,$B1258)</f>
        <v>4.0759479212110587E-3</v>
      </c>
      <c r="I1258" s="44">
        <f>I532/SUMIFS(I$3:I$722,$B$3:$B$722,$B1258)*SUMIFS(Calculations!$E$3:$E$53,Calculations!$A$3:$A$53,$B1258)</f>
        <v>4.1459271832360702E-3</v>
      </c>
      <c r="J1258" s="44">
        <f>J532/SUMIFS(J$3:J$722,$B$3:$B$722,$B1258)*SUMIFS(Calculations!$E$3:$E$53,Calculations!$A$3:$A$53,$B1258)</f>
        <v>4.2184056915193077E-3</v>
      </c>
      <c r="K1258" s="44">
        <f>K532/SUMIFS(K$3:K$722,$B$3:$B$722,$B1258)*SUMIFS(Calculations!$E$3:$E$53,Calculations!$A$3:$A$53,$B1258)</f>
        <v>4.2937087944877302E-3</v>
      </c>
      <c r="L1258" s="44">
        <f>L532/SUMIFS(L$3:L$722,$B$3:$B$722,$B1258)*SUMIFS(Calculations!$E$3:$E$53,Calculations!$A$3:$A$53,$B1258)</f>
        <v>4.3716906894888091E-3</v>
      </c>
      <c r="M1258" s="44">
        <f>M532/SUMIFS(M$3:M$722,$B$3:$B$722,$B1258)*SUMIFS(Calculations!$E$3:$E$53,Calculations!$A$3:$A$53,$B1258)</f>
        <v>4.3461864333145545E-3</v>
      </c>
      <c r="N1258" s="44">
        <f>N532/SUMIFS(N$3:N$722,$B$3:$B$722,$B1258)*SUMIFS(Calculations!$E$3:$E$53,Calculations!$A$3:$A$53,$B1258)</f>
        <v>4.320978032607726E-3</v>
      </c>
      <c r="O1258" s="44">
        <f>O532/SUMIFS(O$3:O$722,$B$3:$B$722,$B1258)*SUMIFS(Calculations!$E$3:$E$53,Calculations!$A$3:$A$53,$B1258)</f>
        <v>4.3339817431738443E-3</v>
      </c>
      <c r="P1258" s="44">
        <f>P532/SUMIFS(P$3:P$722,$B$3:$B$722,$B1258)*SUMIFS(Calculations!$E$3:$E$53,Calculations!$A$3:$A$53,$B1258)</f>
        <v>4.3470639576844361E-3</v>
      </c>
      <c r="Q1258" s="44">
        <f>Q532/SUMIFS(Q$3:Q$722,$B$3:$B$722,$B1258)*SUMIFS(Calculations!$E$3:$E$53,Calculations!$A$3:$A$53,$B1258)</f>
        <v>4.3545230559582215E-3</v>
      </c>
      <c r="R1258" s="44">
        <f>R532/SUMIFS(R$3:R$722,$B$3:$B$722,$B1258)*SUMIFS(Calculations!$E$3:$E$53,Calculations!$A$3:$A$53,$B1258)</f>
        <v>4.3620077962657228E-3</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7.1735015330316671E-3</v>
      </c>
      <c r="G1260" s="44">
        <f>G534/SUMIFS(G$3:G$722,$B$3:$B$722,$B1260)*SUMIFS(Calculations!$E$3:$E$53,Calculations!$A$3:$A$53,$B1260)</f>
        <v>8.1365993213553638E-3</v>
      </c>
      <c r="H1260" s="44">
        <f>H534/SUMIFS(H$3:H$722,$B$3:$B$722,$B1260)*SUMIFS(Calculations!$E$3:$E$53,Calculations!$A$3:$A$53,$B1260)</f>
        <v>9.0236379207312336E-3</v>
      </c>
      <c r="I1260" s="44">
        <f>I534/SUMIFS(I$3:I$722,$B$3:$B$722,$B1260)*SUMIFS(Calculations!$E$3:$E$53,Calculations!$A$3:$A$53,$B1260)</f>
        <v>1.1055860421151155E-2</v>
      </c>
      <c r="J1260" s="44">
        <f>J534/SUMIFS(J$3:J$722,$B$3:$B$722,$B1260)*SUMIFS(Calculations!$E$3:$E$53,Calculations!$A$3:$A$53,$B1260)</f>
        <v>1.3160661916162986E-2</v>
      </c>
      <c r="K1260" s="44">
        <f>K534/SUMIFS(K$3:K$722,$B$3:$B$722,$B1260)*SUMIFS(Calculations!$E$3:$E$53,Calculations!$A$3:$A$53,$B1260)</f>
        <v>1.3390656219274972E-2</v>
      </c>
      <c r="L1260" s="44">
        <f>L534/SUMIFS(L$3:L$722,$B$3:$B$722,$B1260)*SUMIFS(Calculations!$E$3:$E$53,Calculations!$A$3:$A$53,$B1260)</f>
        <v>1.3628832215868983E-2</v>
      </c>
      <c r="M1260" s="44">
        <f>M534/SUMIFS(M$3:M$722,$B$3:$B$722,$B1260)*SUMIFS(Calculations!$E$3:$E$53,Calculations!$A$3:$A$53,$B1260)</f>
        <v>1.9042235343663873E-2</v>
      </c>
      <c r="N1260" s="44">
        <f>N534/SUMIFS(N$3:N$722,$B$3:$B$722,$B1260)*SUMIFS(Calculations!$E$3:$E$53,Calculations!$A$3:$A$53,$B1260)</f>
        <v>2.4392841701312402E-2</v>
      </c>
      <c r="O1260" s="44">
        <f>O534/SUMIFS(O$3:O$722,$B$3:$B$722,$B1260)*SUMIFS(Calculations!$E$3:$E$53,Calculations!$A$3:$A$53,$B1260)</f>
        <v>2.446622031865137E-2</v>
      </c>
      <c r="P1260" s="44">
        <f>P534/SUMIFS(P$3:P$722,$B$3:$B$722,$B1260)*SUMIFS(Calculations!$E$3:$E$53,Calculations!$A$3:$A$53,$B1260)</f>
        <v>2.4540041925771743E-2</v>
      </c>
      <c r="Q1260" s="44">
        <f>Q534/SUMIFS(Q$3:Q$722,$B$3:$B$722,$B1260)*SUMIFS(Calculations!$E$3:$E$53,Calculations!$A$3:$A$53,$B1260)</f>
        <v>2.4582151367638101E-2</v>
      </c>
      <c r="R1260" s="44">
        <f>R534/SUMIFS(R$3:R$722,$B$3:$B$722,$B1260)*SUMIFS(Calculations!$E$3:$E$53,Calculations!$A$3:$A$53,$B1260)</f>
        <v>2.4624405568520691E-2</v>
      </c>
    </row>
    <row r="1261" spans="2:18" ht="15.75" customHeight="1">
      <c r="B1261" s="44" t="s">
        <v>118</v>
      </c>
      <c r="C1261" s="44" t="s">
        <v>522</v>
      </c>
      <c r="D1261" s="44" t="s">
        <v>532</v>
      </c>
      <c r="E1261" s="44" t="str">
        <f t="shared" si="308"/>
        <v>natural gas nonpeaker</v>
      </c>
      <c r="F1261" s="44">
        <f>F535/SUMIFS(F$3:F$722,$B$3:$B$722,$B1261)*SUMIFS(Calculations!$E$3:$E$53,Calculations!$A$3:$A$53,$B1261)</f>
        <v>0.17376480711553005</v>
      </c>
      <c r="G1261" s="44">
        <f>G535/SUMIFS(G$3:G$722,$B$3:$B$722,$B1261)*SUMIFS(Calculations!$E$3:$E$53,Calculations!$A$3:$A$53,$B1261)</f>
        <v>0.19269700342198307</v>
      </c>
      <c r="H1261" s="44">
        <f>H535/SUMIFS(H$3:H$722,$B$3:$B$722,$B1261)*SUMIFS(Calculations!$E$3:$E$53,Calculations!$A$3:$A$53,$B1261)</f>
        <v>0.21013405820332035</v>
      </c>
      <c r="I1261" s="44">
        <f>I535/SUMIFS(I$3:I$722,$B$3:$B$722,$B1261)*SUMIFS(Calculations!$E$3:$E$53,Calculations!$A$3:$A$53,$B1261)</f>
        <v>0.21410701223645565</v>
      </c>
      <c r="J1261" s="44">
        <f>J535/SUMIFS(J$3:J$722,$B$3:$B$722,$B1261)*SUMIFS(Calculations!$E$3:$E$53,Calculations!$A$3:$A$53,$B1261)</f>
        <v>0.21822185674134059</v>
      </c>
      <c r="K1261" s="44">
        <f>K535/SUMIFS(K$3:K$722,$B$3:$B$722,$B1261)*SUMIFS(Calculations!$E$3:$E$53,Calculations!$A$3:$A$53,$B1261)</f>
        <v>0.21444659338723318</v>
      </c>
      <c r="L1261" s="44">
        <f>L535/SUMIFS(L$3:L$722,$B$3:$B$722,$B1261)*SUMIFS(Calculations!$E$3:$E$53,Calculations!$A$3:$A$53,$B1261)</f>
        <v>0.21053703084762726</v>
      </c>
      <c r="M1261" s="44">
        <f>M535/SUMIFS(M$3:M$722,$B$3:$B$722,$B1261)*SUMIFS(Calculations!$E$3:$E$53,Calculations!$A$3:$A$53,$B1261)</f>
        <v>0.20710485851465571</v>
      </c>
      <c r="N1261" s="44">
        <f>N535/SUMIFS(N$3:N$722,$B$3:$B$722,$B1261)*SUMIFS(Calculations!$E$3:$E$53,Calculations!$A$3:$A$53,$B1261)</f>
        <v>0.20371250020107434</v>
      </c>
      <c r="O1261" s="44">
        <f>O535/SUMIFS(O$3:O$722,$B$3:$B$722,$B1261)*SUMIFS(Calculations!$E$3:$E$53,Calculations!$A$3:$A$53,$B1261)</f>
        <v>0.20403232484809816</v>
      </c>
      <c r="P1261" s="44">
        <f>P535/SUMIFS(P$3:P$722,$B$3:$B$722,$B1261)*SUMIFS(Calculations!$E$3:$E$53,Calculations!$A$3:$A$53,$B1261)</f>
        <v>0.20435408028989047</v>
      </c>
      <c r="Q1261" s="44">
        <f>Q535/SUMIFS(Q$3:Q$722,$B$3:$B$722,$B1261)*SUMIFS(Calculations!$E$3:$E$53,Calculations!$A$3:$A$53,$B1261)</f>
        <v>0.20217596320652662</v>
      </c>
      <c r="R1261" s="44">
        <f>R535/SUMIFS(R$3:R$722,$B$3:$B$722,$B1261)*SUMIFS(Calculations!$E$3:$E$53,Calculations!$A$3:$A$53,$B1261)</f>
        <v>0.19999035844172494</v>
      </c>
    </row>
    <row r="1262" spans="2:18" ht="15.75" customHeight="1">
      <c r="B1262" s="44" t="s">
        <v>118</v>
      </c>
      <c r="C1262" s="44" t="s">
        <v>522</v>
      </c>
      <c r="D1262" s="44" t="s">
        <v>533</v>
      </c>
      <c r="E1262" s="44" t="str">
        <f t="shared" si="308"/>
        <v>natural gas peaker</v>
      </c>
      <c r="F1262" s="44">
        <f>F536/SUMIFS(F$3:F$722,$B$3:$B$722,$B1262)*SUMIFS(Calculations!$E$3:$E$53,Calculations!$A$3:$A$53,$B1262)</f>
        <v>9.5245985152535599E-4</v>
      </c>
      <c r="G1262" s="44">
        <f>G536/SUMIFS(G$3:G$722,$B$3:$B$722,$B1262)*SUMIFS(Calculations!$E$3:$E$53,Calculations!$A$3:$A$53,$B1262)</f>
        <v>7.5003049091465653E-4</v>
      </c>
      <c r="H1262" s="44">
        <f>H536/SUMIFS(H$3:H$722,$B$3:$B$722,$B1262)*SUMIFS(Calculations!$E$3:$E$53,Calculations!$A$3:$A$53,$B1262)</f>
        <v>5.635876824214472E-4</v>
      </c>
      <c r="I1262" s="44">
        <f>I536/SUMIFS(I$3:I$722,$B$3:$B$722,$B1262)*SUMIFS(Calculations!$E$3:$E$53,Calculations!$A$3:$A$53,$B1262)</f>
        <v>5.6043929521249771E-4</v>
      </c>
      <c r="J1262" s="44">
        <f>J536/SUMIFS(J$3:J$722,$B$3:$B$722,$B1262)*SUMIFS(Calculations!$E$3:$E$53,Calculations!$A$3:$A$53,$B1262)</f>
        <v>5.5717846619259264E-4</v>
      </c>
      <c r="K1262" s="44">
        <f>K536/SUMIFS(K$3:K$722,$B$3:$B$722,$B1262)*SUMIFS(Calculations!$E$3:$E$53,Calculations!$A$3:$A$53,$B1262)</f>
        <v>5.6691565675772587E-4</v>
      </c>
      <c r="L1262" s="44">
        <f>L536/SUMIFS(L$3:L$722,$B$3:$B$722,$B1262)*SUMIFS(Calculations!$E$3:$E$53,Calculations!$A$3:$A$53,$B1262)</f>
        <v>5.7699923289633657E-4</v>
      </c>
      <c r="M1262" s="44">
        <f>M536/SUMIFS(M$3:M$722,$B$3:$B$722,$B1262)*SUMIFS(Calculations!$E$3:$E$53,Calculations!$A$3:$A$53,$B1262)</f>
        <v>5.6991494001801225E-4</v>
      </c>
      <c r="N1262" s="44">
        <f>N536/SUMIFS(N$3:N$722,$B$3:$B$722,$B1262)*SUMIFS(Calculations!$E$3:$E$53,Calculations!$A$3:$A$53,$B1262)</f>
        <v>5.6291282663030202E-4</v>
      </c>
      <c r="O1262" s="44">
        <f>O536/SUMIFS(O$3:O$722,$B$3:$B$722,$B1262)*SUMIFS(Calculations!$E$3:$E$53,Calculations!$A$3:$A$53,$B1262)</f>
        <v>5.6460687724019091E-4</v>
      </c>
      <c r="P1262" s="44">
        <f>P536/SUMIFS(P$3:P$722,$B$3:$B$722,$B1262)*SUMIFS(Calculations!$E$3:$E$53,Calculations!$A$3:$A$53,$B1262)</f>
        <v>5.6631115490445331E-4</v>
      </c>
      <c r="Q1262" s="44">
        <f>Q536/SUMIFS(Q$3:Q$722,$B$3:$B$722,$B1262)*SUMIFS(Calculations!$E$3:$E$53,Calculations!$A$3:$A$53,$B1262)</f>
        <v>5.6728288446700225E-4</v>
      </c>
      <c r="R1262" s="44">
        <f>R536/SUMIFS(R$3:R$722,$B$3:$B$722,$B1262)*SUMIFS(Calculations!$E$3:$E$53,Calculations!$A$3:$A$53,$B1262)</f>
        <v>5.6825795453014402E-4</v>
      </c>
    </row>
    <row r="1263" spans="2:18" ht="15.75" customHeight="1">
      <c r="B1263" s="44" t="s">
        <v>118</v>
      </c>
      <c r="C1263" s="44" t="s">
        <v>522</v>
      </c>
      <c r="D1263" s="44" t="s">
        <v>534</v>
      </c>
      <c r="E1263" s="44" t="str">
        <f t="shared" si="308"/>
        <v>nuclear</v>
      </c>
      <c r="F1263" s="44">
        <f>F537/SUMIFS(F$3:F$722,$B$3:$B$722,$B1263)*SUMIFS(Calculations!$E$3:$E$53,Calculations!$A$3:$A$53,$B1263)</f>
        <v>9.9328951750585606E-2</v>
      </c>
      <c r="G1263" s="44">
        <f>G537/SUMIFS(G$3:G$722,$B$3:$B$722,$B1263)*SUMIFS(Calculations!$E$3:$E$53,Calculations!$A$3:$A$53,$B1263)</f>
        <v>9.004155441881441E-2</v>
      </c>
      <c r="H1263" s="44">
        <f>H537/SUMIFS(H$3:H$722,$B$3:$B$722,$B1263)*SUMIFS(Calculations!$E$3:$E$53,Calculations!$A$3:$A$53,$B1263)</f>
        <v>8.148761522291971E-2</v>
      </c>
      <c r="I1263" s="44">
        <f>I537/SUMIFS(I$3:I$722,$B$3:$B$722,$B1263)*SUMIFS(Calculations!$E$3:$E$53,Calculations!$A$3:$A$53,$B1263)</f>
        <v>7.1462530947452793E-2</v>
      </c>
      <c r="J1263" s="44">
        <f>J537/SUMIFS(J$3:J$722,$B$3:$B$722,$B1263)*SUMIFS(Calculations!$E$3:$E$53,Calculations!$A$3:$A$53,$B1263)</f>
        <v>6.1079409824513577E-2</v>
      </c>
      <c r="K1263" s="44">
        <f>K537/SUMIFS(K$3:K$722,$B$3:$B$722,$B1263)*SUMIFS(Calculations!$E$3:$E$53,Calculations!$A$3:$A$53,$B1263)</f>
        <v>6.214682697925622E-2</v>
      </c>
      <c r="L1263" s="44">
        <f>L537/SUMIFS(L$3:L$722,$B$3:$B$722,$B1263)*SUMIFS(Calculations!$E$3:$E$53,Calculations!$A$3:$A$53,$B1263)</f>
        <v>6.3252215857034555E-2</v>
      </c>
      <c r="M1263" s="44">
        <f>M537/SUMIFS(M$3:M$722,$B$3:$B$722,$B1263)*SUMIFS(Calculations!$E$3:$E$53,Calculations!$A$3:$A$53,$B1263)</f>
        <v>6.2883205139811174E-2</v>
      </c>
      <c r="N1263" s="44">
        <f>N537/SUMIFS(N$3:N$722,$B$3:$B$722,$B1263)*SUMIFS(Calculations!$E$3:$E$53,Calculations!$A$3:$A$53,$B1263)</f>
        <v>6.2518475035105298E-2</v>
      </c>
      <c r="O1263" s="44">
        <f>O537/SUMIFS(O$3:O$722,$B$3:$B$722,$B1263)*SUMIFS(Calculations!$E$3:$E$53,Calculations!$A$3:$A$53,$B1263)</f>
        <v>6.2706620438358118E-2</v>
      </c>
      <c r="P1263" s="44">
        <f>P537/SUMIFS(P$3:P$722,$B$3:$B$722,$B1263)*SUMIFS(Calculations!$E$3:$E$53,Calculations!$A$3:$A$53,$B1263)</f>
        <v>6.2895901683278216E-2</v>
      </c>
      <c r="Q1263" s="44">
        <f>Q537/SUMIFS(Q$3:Q$722,$B$3:$B$722,$B1263)*SUMIFS(Calculations!$E$3:$E$53,Calculations!$A$3:$A$53,$B1263)</f>
        <v>6.3003824344697673E-2</v>
      </c>
      <c r="R1263" s="44">
        <f>R537/SUMIFS(R$3:R$722,$B$3:$B$722,$B1263)*SUMIFS(Calculations!$E$3:$E$53,Calculations!$A$3:$A$53,$B1263)</f>
        <v>6.3112118010281618E-2</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3.0525729369810135E-3</v>
      </c>
      <c r="G1265" s="44">
        <f>G539/SUMIFS(G$3:G$722,$B$3:$B$722,$B1265)*SUMIFS(Calculations!$E$3:$E$53,Calculations!$A$3:$A$53,$B1265)</f>
        <v>2.9050650185062127E-3</v>
      </c>
      <c r="H1265" s="44">
        <f>H539/SUMIFS(H$3:H$722,$B$3:$B$722,$B1265)*SUMIFS(Calculations!$E$3:$E$53,Calculations!$A$3:$A$53,$B1265)</f>
        <v>2.7692063144503362E-3</v>
      </c>
      <c r="I1265" s="44">
        <f>I539/SUMIFS(I$3:I$722,$B$3:$B$722,$B1265)*SUMIFS(Calculations!$E$3:$E$53,Calculations!$A$3:$A$53,$B1265)</f>
        <v>2.8393067813148043E-3</v>
      </c>
      <c r="J1265" s="44">
        <f>J539/SUMIFS(J$3:J$722,$B$3:$B$722,$B1265)*SUMIFS(Calculations!$E$3:$E$53,Calculations!$A$3:$A$53,$B1265)</f>
        <v>2.9119108231590763E-3</v>
      </c>
      <c r="K1265" s="44">
        <f>K539/SUMIFS(K$3:K$722,$B$3:$B$722,$B1265)*SUMIFS(Calculations!$E$3:$E$53,Calculations!$A$3:$A$53,$B1265)</f>
        <v>2.9627990615138824E-3</v>
      </c>
      <c r="L1265" s="44">
        <f>L539/SUMIFS(L$3:L$722,$B$3:$B$722,$B1265)*SUMIFS(Calculations!$E$3:$E$53,Calculations!$A$3:$A$53,$B1265)</f>
        <v>3.0154975706555114E-3</v>
      </c>
      <c r="M1265" s="44">
        <f>M539/SUMIFS(M$3:M$722,$B$3:$B$722,$B1265)*SUMIFS(Calculations!$E$3:$E$53,Calculations!$A$3:$A$53,$B1265)</f>
        <v>2.9979052870294631E-3</v>
      </c>
      <c r="N1265" s="44">
        <f>N539/SUMIFS(N$3:N$722,$B$3:$B$722,$B1265)*SUMIFS(Calculations!$E$3:$E$53,Calculations!$A$3:$A$53,$B1265)</f>
        <v>2.9805170780982312E-3</v>
      </c>
      <c r="O1265" s="44">
        <f>O539/SUMIFS(O$3:O$722,$B$3:$B$722,$B1265)*SUMIFS(Calculations!$E$3:$E$53,Calculations!$A$3:$A$53,$B1265)</f>
        <v>2.9869237761753248E-3</v>
      </c>
      <c r="P1265" s="44">
        <f>P539/SUMIFS(P$3:P$722,$B$3:$B$722,$B1265)*SUMIFS(Calculations!$E$3:$E$53,Calculations!$A$3:$A$53,$B1265)</f>
        <v>2.993369151756623E-3</v>
      </c>
      <c r="Q1265" s="44">
        <f>Q539/SUMIFS(Q$3:Q$722,$B$3:$B$722,$B1265)*SUMIFS(Calculations!$E$3:$E$53,Calculations!$A$3:$A$53,$B1265)</f>
        <v>3.0118709207021398E-3</v>
      </c>
      <c r="R1265" s="44">
        <f>R539/SUMIFS(R$3:R$722,$B$3:$B$722,$B1265)*SUMIFS(Calculations!$E$3:$E$53,Calculations!$A$3:$A$53,$B1265)</f>
        <v>3.0304362929098314E-3</v>
      </c>
    </row>
    <row r="1266" spans="2:18" ht="15.75" customHeight="1">
      <c r="B1266" s="44" t="s">
        <v>118</v>
      </c>
      <c r="C1266" s="44" t="s">
        <v>522</v>
      </c>
      <c r="D1266" s="44" t="s">
        <v>537</v>
      </c>
      <c r="E1266" s="44" t="str">
        <f t="shared" si="308"/>
        <v>solar PV</v>
      </c>
      <c r="F1266" s="44">
        <f>F540/SUMIFS(F$3:F$722,$B$3:$B$722,$B1266)*SUMIFS(Calculations!$E$3:$E$53,Calculations!$A$3:$A$53,$B1266)</f>
        <v>8.4680638945573272E-4</v>
      </c>
      <c r="G1266" s="44">
        <f>G540/SUMIFS(G$3:G$722,$B$3:$B$722,$B1266)*SUMIFS(Calculations!$E$3:$E$53,Calculations!$A$3:$A$53,$B1266)</f>
        <v>1.0122713478246434E-3</v>
      </c>
      <c r="H1266" s="44">
        <f>H540/SUMIFS(H$3:H$722,$B$3:$B$722,$B1266)*SUMIFS(Calculations!$E$3:$E$53,Calculations!$A$3:$A$53,$B1266)</f>
        <v>1.1646689617500266E-3</v>
      </c>
      <c r="I1266" s="44">
        <f>I540/SUMIFS(I$3:I$722,$B$3:$B$722,$B1266)*SUMIFS(Calculations!$E$3:$E$53,Calculations!$A$3:$A$53,$B1266)</f>
        <v>1.4033965218524045E-3</v>
      </c>
      <c r="J1266" s="44">
        <f>J540/SUMIFS(J$3:J$722,$B$3:$B$722,$B1266)*SUMIFS(Calculations!$E$3:$E$53,Calculations!$A$3:$A$53,$B1266)</f>
        <v>1.650650021555407E-3</v>
      </c>
      <c r="K1266" s="44">
        <f>K540/SUMIFS(K$3:K$722,$B$3:$B$722,$B1266)*SUMIFS(Calculations!$E$3:$E$53,Calculations!$A$3:$A$53,$B1266)</f>
        <v>1.9429667468512095E-3</v>
      </c>
      <c r="L1266" s="44">
        <f>L540/SUMIFS(L$3:L$722,$B$3:$B$722,$B1266)*SUMIFS(Calculations!$E$3:$E$53,Calculations!$A$3:$A$53,$B1266)</f>
        <v>2.2456821899138396E-3</v>
      </c>
      <c r="M1266" s="44">
        <f>M540/SUMIFS(M$3:M$722,$B$3:$B$722,$B1266)*SUMIFS(Calculations!$E$3:$E$53,Calculations!$A$3:$A$53,$B1266)</f>
        <v>2.5706238318007179E-3</v>
      </c>
      <c r="N1266" s="44">
        <f>N540/SUMIFS(N$3:N$722,$B$3:$B$722,$B1266)*SUMIFS(Calculations!$E$3:$E$53,Calculations!$A$3:$A$53,$B1266)</f>
        <v>2.8917960729770197E-3</v>
      </c>
      <c r="O1266" s="44">
        <f>O540/SUMIFS(O$3:O$722,$B$3:$B$722,$B1266)*SUMIFS(Calculations!$E$3:$E$53,Calculations!$A$3:$A$53,$B1266)</f>
        <v>3.3106496209090808E-3</v>
      </c>
      <c r="P1266" s="44">
        <f>P540/SUMIFS(P$3:P$722,$B$3:$B$722,$B1266)*SUMIFS(Calculations!$E$3:$E$53,Calculations!$A$3:$A$53,$B1266)</f>
        <v>3.7320318052255471E-3</v>
      </c>
      <c r="Q1266" s="44">
        <f>Q540/SUMIFS(Q$3:Q$722,$B$3:$B$722,$B1266)*SUMIFS(Calculations!$E$3:$E$53,Calculations!$A$3:$A$53,$B1266)</f>
        <v>4.2299243461174007E-3</v>
      </c>
      <c r="R1266" s="44">
        <f>R540/SUMIFS(R$3:R$722,$B$3:$B$722,$B1266)*SUMIFS(Calculations!$E$3:$E$53,Calculations!$A$3:$A$53,$B1266)</f>
        <v>4.7295284849600428E-3</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1.3554646961461795E-4</v>
      </c>
      <c r="G1268" s="44">
        <f>G542/SUMIFS(G$3:G$722,$B$3:$B$722,$B1268)*SUMIFS(Calculations!$E$3:$E$53,Calculations!$A$3:$A$53,$B1268)</f>
        <v>1.2997548276879117E-4</v>
      </c>
      <c r="H1268" s="44">
        <f>H542/SUMIFS(H$3:H$722,$B$3:$B$722,$B1268)*SUMIFS(Calculations!$E$3:$E$53,Calculations!$A$3:$A$53,$B1268)</f>
        <v>1.248444561702722E-4</v>
      </c>
      <c r="I1268" s="44">
        <f>I542/SUMIFS(I$3:I$722,$B$3:$B$722,$B1268)*SUMIFS(Calculations!$E$3:$E$53,Calculations!$A$3:$A$53,$B1268)</f>
        <v>1.2703597647993817E-4</v>
      </c>
      <c r="J1268" s="44">
        <f>J542/SUMIFS(J$3:J$722,$B$3:$B$722,$B1268)*SUMIFS(Calculations!$E$3:$E$53,Calculations!$A$3:$A$53,$B1268)</f>
        <v>1.293057649618492E-4</v>
      </c>
      <c r="K1268" s="44">
        <f>K542/SUMIFS(K$3:K$722,$B$3:$B$722,$B1268)*SUMIFS(Calculations!$E$3:$E$53,Calculations!$A$3:$A$53,$B1268)</f>
        <v>1.3090889397207291E-4</v>
      </c>
      <c r="L1268" s="44">
        <f>L542/SUMIFS(L$3:L$722,$B$3:$B$722,$B1268)*SUMIFS(Calculations!$E$3:$E$53,Calculations!$A$3:$A$53,$B1268)</f>
        <v>1.3256905183038682E-4</v>
      </c>
      <c r="M1268" s="44">
        <f>M542/SUMIFS(M$3:M$722,$B$3:$B$722,$B1268)*SUMIFS(Calculations!$E$3:$E$53,Calculations!$A$3:$A$53,$B1268)</f>
        <v>1.3113777059887109E-4</v>
      </c>
      <c r="N1268" s="44">
        <f>N542/SUMIFS(N$3:N$722,$B$3:$B$722,$B1268)*SUMIFS(Calculations!$E$3:$E$53,Calculations!$A$3:$A$53,$B1268)</f>
        <v>1.2972309257173323E-4</v>
      </c>
      <c r="O1268" s="44">
        <f>O542/SUMIFS(O$3:O$722,$B$3:$B$722,$B1268)*SUMIFS(Calculations!$E$3:$E$53,Calculations!$A$3:$A$53,$B1268)</f>
        <v>1.2946440823750628E-4</v>
      </c>
      <c r="P1268" s="44">
        <f>P542/SUMIFS(P$3:P$722,$B$3:$B$722,$B1268)*SUMIFS(Calculations!$E$3:$E$53,Calculations!$A$3:$A$53,$B1268)</f>
        <v>1.29204162215136E-4</v>
      </c>
      <c r="Q1268" s="44">
        <f>Q542/SUMIFS(Q$3:Q$722,$B$3:$B$722,$B1268)*SUMIFS(Calculations!$E$3:$E$53,Calculations!$A$3:$A$53,$B1268)</f>
        <v>1.2878062871383303E-4</v>
      </c>
      <c r="R1268" s="44">
        <f>R542/SUMIFS(R$3:R$722,$B$3:$B$722,$B1268)*SUMIFS(Calculations!$E$3:$E$53,Calculations!$A$3:$A$53,$B1268)</f>
        <v>1.2835563923756886E-4</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5.0334019233084608E-3</v>
      </c>
      <c r="G1378" s="44">
        <f>G652/SUMIFS(G$3:G$722,$B$3:$B$722,$B1378)*SUMIFS(Calculations!$E$3:$E$53,Calculations!$A$3:$A$53,$B1378)</f>
        <v>5.0164201240863798E-3</v>
      </c>
      <c r="H1378" s="44">
        <f>H652/SUMIFS(H$3:H$722,$B$3:$B$722,$B1378)*SUMIFS(Calculations!$E$3:$E$53,Calculations!$A$3:$A$53,$B1378)</f>
        <v>4.999601266085776E-3</v>
      </c>
      <c r="I1378" s="44">
        <f>I652/SUMIFS(I$3:I$722,$B$3:$B$722,$B1378)*SUMIFS(Calculations!$E$3:$E$53,Calculations!$A$3:$A$53,$B1378)</f>
        <v>5.0693759636139136E-3</v>
      </c>
      <c r="J1378" s="44">
        <f>J652/SUMIFS(J$3:J$722,$B$3:$B$722,$B1378)*SUMIFS(Calculations!$E$3:$E$53,Calculations!$A$3:$A$53,$B1378)</f>
        <v>5.1411257847483018E-3</v>
      </c>
      <c r="K1378" s="44">
        <f>K652/SUMIFS(K$3:K$722,$B$3:$B$722,$B1378)*SUMIFS(Calculations!$E$3:$E$53,Calculations!$A$3:$A$53,$B1378)</f>
        <v>5.1375736202564836E-3</v>
      </c>
      <c r="L1378" s="44">
        <f>L652/SUMIFS(L$3:L$722,$B$3:$B$722,$B1378)*SUMIFS(Calculations!$E$3:$E$53,Calculations!$A$3:$A$53,$B1378)</f>
        <v>5.1340263609784432E-3</v>
      </c>
      <c r="M1378" s="44">
        <f>M652/SUMIFS(M$3:M$722,$B$3:$B$722,$B1378)*SUMIFS(Calculations!$E$3:$E$53,Calculations!$A$3:$A$53,$B1378)</f>
        <v>5.210282879799904E-3</v>
      </c>
      <c r="N1378" s="44">
        <f>N652/SUMIFS(N$3:N$722,$B$3:$B$722,$B1378)*SUMIFS(Calculations!$E$3:$E$53,Calculations!$A$3:$A$53,$B1378)</f>
        <v>5.2888388534578822E-3</v>
      </c>
      <c r="O1378" s="44">
        <f>O652/SUMIFS(O$3:O$722,$B$3:$B$722,$B1378)*SUMIFS(Calculations!$E$3:$E$53,Calculations!$A$3:$A$53,$B1378)</f>
        <v>5.3047385076602791E-3</v>
      </c>
      <c r="P1378" s="44">
        <f>P652/SUMIFS(P$3:P$722,$B$3:$B$722,$B1378)*SUMIFS(Calculations!$E$3:$E$53,Calculations!$A$3:$A$53,$B1378)</f>
        <v>5.320734047286042E-3</v>
      </c>
      <c r="Q1378" s="44">
        <f>Q652/SUMIFS(Q$3:Q$722,$B$3:$B$722,$B1378)*SUMIFS(Calculations!$E$3:$E$53,Calculations!$A$3:$A$53,$B1378)</f>
        <v>5.396790180845313E-3</v>
      </c>
      <c r="R1378" s="44">
        <f>R652/SUMIFS(R$3:R$722,$B$3:$B$722,$B1378)*SUMIFS(Calculations!$E$3:$E$53,Calculations!$A$3:$A$53,$B1378)</f>
        <v>5.475052183114594E-3</v>
      </c>
    </row>
    <row r="1379" spans="2:18" ht="15.75" customHeight="1">
      <c r="B1379" s="44" t="s">
        <v>137</v>
      </c>
      <c r="C1379" s="44" t="s">
        <v>522</v>
      </c>
      <c r="D1379" s="44" t="s">
        <v>531</v>
      </c>
      <c r="E1379" s="44" t="str">
        <f t="shared" si="310"/>
        <v>hydro</v>
      </c>
      <c r="F1379" s="44">
        <f>F653/SUMIFS(F$3:F$722,$B$3:$B$722,$B1379)*SUMIFS(Calculations!$E$3:$E$53,Calculations!$A$3:$A$53,$B1379)</f>
        <v>9.9755664953781617E-2</v>
      </c>
      <c r="G1379" s="44">
        <f>G653/SUMIFS(G$3:G$722,$B$3:$B$722,$B1379)*SUMIFS(Calculations!$E$3:$E$53,Calculations!$A$3:$A$53,$B1379)</f>
        <v>9.9739867979403235E-2</v>
      </c>
      <c r="H1379" s="44">
        <f>H653/SUMIFS(H$3:H$722,$B$3:$B$722,$B1379)*SUMIFS(Calculations!$E$3:$E$53,Calculations!$A$3:$A$53,$B1379)</f>
        <v>9.9724222577792079E-2</v>
      </c>
      <c r="I1379" s="44">
        <f>I653/SUMIFS(I$3:I$722,$B$3:$B$722,$B1379)*SUMIFS(Calculations!$E$3:$E$53,Calculations!$A$3:$A$53,$B1379)</f>
        <v>9.9579352150563308E-2</v>
      </c>
      <c r="J1379" s="44">
        <f>J653/SUMIFS(J$3:J$722,$B$3:$B$722,$B1379)*SUMIFS(Calculations!$E$3:$E$53,Calculations!$A$3:$A$53,$B1379)</f>
        <v>9.9430380852806893E-2</v>
      </c>
      <c r="K1379" s="44">
        <f>K653/SUMIFS(K$3:K$722,$B$3:$B$722,$B1379)*SUMIFS(Calculations!$E$3:$E$53,Calculations!$A$3:$A$53,$B1379)</f>
        <v>9.9466214001255923E-2</v>
      </c>
      <c r="L1379" s="44">
        <f>L653/SUMIFS(L$3:L$722,$B$3:$B$722,$B1379)*SUMIFS(Calculations!$E$3:$E$53,Calculations!$A$3:$A$53,$B1379)</f>
        <v>9.9501997667409345E-2</v>
      </c>
      <c r="M1379" s="44">
        <f>M653/SUMIFS(M$3:M$722,$B$3:$B$722,$B1379)*SUMIFS(Calculations!$E$3:$E$53,Calculations!$A$3:$A$53,$B1379)</f>
        <v>9.9315092984063838E-2</v>
      </c>
      <c r="N1379" s="44">
        <f>N653/SUMIFS(N$3:N$722,$B$3:$B$722,$B1379)*SUMIFS(Calculations!$E$3:$E$53,Calculations!$A$3:$A$53,$B1379)</f>
        <v>9.9122552338249445E-2</v>
      </c>
      <c r="O1379" s="44">
        <f>O653/SUMIFS(O$3:O$722,$B$3:$B$722,$B1379)*SUMIFS(Calculations!$E$3:$E$53,Calculations!$A$3:$A$53,$B1379)</f>
        <v>9.9082702230814085E-2</v>
      </c>
      <c r="P1379" s="44">
        <f>P653/SUMIFS(P$3:P$722,$B$3:$B$722,$B1379)*SUMIFS(Calculations!$E$3:$E$53,Calculations!$A$3:$A$53,$B1379)</f>
        <v>9.9042611800892799E-2</v>
      </c>
      <c r="Q1379" s="44">
        <f>Q653/SUMIFS(Q$3:Q$722,$B$3:$B$722,$B1379)*SUMIFS(Calculations!$E$3:$E$53,Calculations!$A$3:$A$53,$B1379)</f>
        <v>9.887891144739408E-2</v>
      </c>
      <c r="R1379" s="44">
        <f>R653/SUMIFS(R$3:R$722,$B$3:$B$722,$B1379)*SUMIFS(Calculations!$E$3:$E$53,Calculations!$A$3:$A$53,$B1379)</f>
        <v>9.8710463265275855E-2</v>
      </c>
    </row>
    <row r="1380" spans="2:18" ht="15.75" customHeight="1">
      <c r="B1380" s="44" t="s">
        <v>137</v>
      </c>
      <c r="C1380" s="44" t="s">
        <v>522</v>
      </c>
      <c r="D1380" s="44" t="s">
        <v>530</v>
      </c>
      <c r="E1380" s="44" t="str">
        <f t="shared" si="310"/>
        <v>onshore wind</v>
      </c>
      <c r="F1380" s="44">
        <f>F654/SUMIFS(F$3:F$722,$B$3:$B$722,$B1380)*SUMIFS(Calculations!$E$3:$E$53,Calculations!$A$3:$A$53,$B1380)</f>
        <v>2.1059113941528942E-3</v>
      </c>
      <c r="G1380" s="44">
        <f>G654/SUMIFS(G$3:G$722,$B$3:$B$722,$B1380)*SUMIFS(Calculations!$E$3:$E$53,Calculations!$A$3:$A$53,$B1380)</f>
        <v>2.0957595272046211E-3</v>
      </c>
      <c r="H1380" s="44">
        <f>H654/SUMIFS(H$3:H$722,$B$3:$B$722,$B1380)*SUMIFS(Calculations!$E$3:$E$53,Calculations!$A$3:$A$53,$B1380)</f>
        <v>2.0857050679326029E-3</v>
      </c>
      <c r="I1380" s="44">
        <f>I654/SUMIFS(I$3:I$722,$B$3:$B$722,$B1380)*SUMIFS(Calculations!$E$3:$E$53,Calculations!$A$3:$A$53,$B1380)</f>
        <v>2.1148132772682315E-3</v>
      </c>
      <c r="J1380" s="44">
        <f>J654/SUMIFS(J$3:J$722,$B$3:$B$722,$B1380)*SUMIFS(Calculations!$E$3:$E$53,Calculations!$A$3:$A$53,$B1380)</f>
        <v>2.1447454573759487E-3</v>
      </c>
      <c r="K1380" s="44">
        <f>K654/SUMIFS(K$3:K$722,$B$3:$B$722,$B1380)*SUMIFS(Calculations!$E$3:$E$53,Calculations!$A$3:$A$53,$B1380)</f>
        <v>2.1432635857049076E-3</v>
      </c>
      <c r="L1380" s="44">
        <f>L654/SUMIFS(L$3:L$722,$B$3:$B$722,$B1380)*SUMIFS(Calculations!$E$3:$E$53,Calculations!$A$3:$A$53,$B1380)</f>
        <v>2.1417837603629019E-3</v>
      </c>
      <c r="M1380" s="44">
        <f>M654/SUMIFS(M$3:M$722,$B$3:$B$722,$B1380)*SUMIFS(Calculations!$E$3:$E$53,Calculations!$A$3:$A$53,$B1380)</f>
        <v>2.1735960188419344E-3</v>
      </c>
      <c r="N1380" s="44">
        <f>N654/SUMIFS(N$3:N$722,$B$3:$B$722,$B1380)*SUMIFS(Calculations!$E$3:$E$53,Calculations!$A$3:$A$53,$B1380)</f>
        <v>2.206367550741137E-3</v>
      </c>
      <c r="O1380" s="44">
        <f>O654/SUMIFS(O$3:O$722,$B$3:$B$722,$B1380)*SUMIFS(Calculations!$E$3:$E$53,Calculations!$A$3:$A$53,$B1380)</f>
        <v>2.1838184392910425E-3</v>
      </c>
      <c r="P1380" s="44">
        <f>P654/SUMIFS(P$3:P$722,$B$3:$B$722,$B1380)*SUMIFS(Calculations!$E$3:$E$53,Calculations!$A$3:$A$53,$B1380)</f>
        <v>2.1611333417955636E-3</v>
      </c>
      <c r="Q1380" s="44">
        <f>Q654/SUMIFS(Q$3:Q$722,$B$3:$B$722,$B1380)*SUMIFS(Calculations!$E$3:$E$53,Calculations!$A$3:$A$53,$B1380)</f>
        <v>2.192025215853211E-3</v>
      </c>
      <c r="R1380" s="44">
        <f>R654/SUMIFS(R$3:R$722,$B$3:$B$722,$B1380)*SUMIFS(Calculations!$E$3:$E$53,Calculations!$A$3:$A$53,$B1380)</f>
        <v>2.223813052079698E-3</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1.9085519301928342E-4</v>
      </c>
      <c r="G1382" s="44">
        <f>G656/SUMIFS(G$3:G$722,$B$3:$B$722,$B1382)*SUMIFS(Calculations!$E$3:$E$53,Calculations!$A$3:$A$53,$B1382)</f>
        <v>1.8993514646305204E-4</v>
      </c>
      <c r="H1382" s="44">
        <f>H656/SUMIFS(H$3:H$722,$B$3:$B$722,$B1382)*SUMIFS(Calculations!$E$3:$E$53,Calculations!$A$3:$A$53,$B1382)</f>
        <v>1.8902392780000972E-4</v>
      </c>
      <c r="I1382" s="44">
        <f>I656/SUMIFS(I$3:I$722,$B$3:$B$722,$B1382)*SUMIFS(Calculations!$E$3:$E$53,Calculations!$A$3:$A$53,$B1382)</f>
        <v>1.9166195565180916E-4</v>
      </c>
      <c r="J1382" s="44">
        <f>J656/SUMIFS(J$3:J$722,$B$3:$B$722,$B1382)*SUMIFS(Calculations!$E$3:$E$53,Calculations!$A$3:$A$53,$B1382)</f>
        <v>1.9437465858309478E-4</v>
      </c>
      <c r="K1382" s="44">
        <f>K656/SUMIFS(K$3:K$722,$B$3:$B$722,$B1382)*SUMIFS(Calculations!$E$3:$E$53,Calculations!$A$3:$A$53,$B1382)</f>
        <v>1.4806241789692607E-4</v>
      </c>
      <c r="L1382" s="44">
        <f>L656/SUMIFS(L$3:L$722,$B$3:$B$722,$B1382)*SUMIFS(Calculations!$E$3:$E$53,Calculations!$A$3:$A$53,$B1382)</f>
        <v>1.0181413017283781E-4</v>
      </c>
      <c r="M1382" s="44">
        <f>M656/SUMIFS(M$3:M$722,$B$3:$B$722,$B1382)*SUMIFS(Calculations!$E$3:$E$53,Calculations!$A$3:$A$53,$B1382)</f>
        <v>1.2972099170337195E-4</v>
      </c>
      <c r="N1382" s="44">
        <f>N656/SUMIFS(N$3:N$722,$B$3:$B$722,$B1382)*SUMIFS(Calculations!$E$3:$E$53,Calculations!$A$3:$A$53,$B1382)</f>
        <v>1.5846936250695108E-4</v>
      </c>
      <c r="O1382" s="44">
        <f>O656/SUMIFS(O$3:O$722,$B$3:$B$722,$B1382)*SUMIFS(Calculations!$E$3:$E$53,Calculations!$A$3:$A$53,$B1382)</f>
        <v>1.6249961527218753E-4</v>
      </c>
      <c r="P1382" s="44">
        <f>P656/SUMIFS(P$3:P$722,$B$3:$B$722,$B1382)*SUMIFS(Calculations!$E$3:$E$53,Calculations!$A$3:$A$53,$B1382)</f>
        <v>1.6655417312530534E-4</v>
      </c>
      <c r="Q1382" s="44">
        <f>Q656/SUMIFS(Q$3:Q$722,$B$3:$B$722,$B1382)*SUMIFS(Calculations!$E$3:$E$53,Calculations!$A$3:$A$53,$B1382)</f>
        <v>1.4621648501231846E-4</v>
      </c>
      <c r="R1382" s="44">
        <f>R656/SUMIFS(R$3:R$722,$B$3:$B$722,$B1382)*SUMIFS(Calculations!$E$3:$E$53,Calculations!$A$3:$A$53,$B1382)</f>
        <v>1.2528893954341666E-4</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2.9702015396488126E-5</v>
      </c>
      <c r="G1385" s="44">
        <f>G659/SUMIFS(G$3:G$722,$B$3:$B$722,$B1385)*SUMIFS(Calculations!$E$3:$E$53,Calculations!$A$3:$A$53,$B1385)</f>
        <v>2.95588323028224E-5</v>
      </c>
      <c r="H1385" s="44">
        <f>H659/SUMIFS(H$3:H$722,$B$3:$B$722,$B1385)*SUMIFS(Calculations!$E$3:$E$53,Calculations!$A$3:$A$53,$B1385)</f>
        <v>2.9417023058174198E-5</v>
      </c>
      <c r="I1385" s="44">
        <f>I659/SUMIFS(I$3:I$722,$B$3:$B$722,$B1385)*SUMIFS(Calculations!$E$3:$E$53,Calculations!$A$3:$A$53,$B1385)</f>
        <v>2.9827568575070849E-5</v>
      </c>
      <c r="J1385" s="44">
        <f>J659/SUMIFS(J$3:J$722,$B$3:$B$722,$B1385)*SUMIFS(Calculations!$E$3:$E$53,Calculations!$A$3:$A$53,$B1385)</f>
        <v>3.0249735470068583E-5</v>
      </c>
      <c r="K1385" s="44">
        <f>K659/SUMIFS(K$3:K$722,$B$3:$B$722,$B1385)*SUMIFS(Calculations!$E$3:$E$53,Calculations!$A$3:$A$53,$B1385)</f>
        <v>3.0228834982369487E-5</v>
      </c>
      <c r="L1385" s="44">
        <f>L659/SUMIFS(L$3:L$722,$B$3:$B$722,$B1385)*SUMIFS(Calculations!$E$3:$E$53,Calculations!$A$3:$A$53,$B1385)</f>
        <v>3.0207963356329368E-5</v>
      </c>
      <c r="M1385" s="44">
        <f>M659/SUMIFS(M$3:M$722,$B$3:$B$722,$B1385)*SUMIFS(Calculations!$E$3:$E$53,Calculations!$A$3:$A$53,$B1385)</f>
        <v>3.06566470919152E-5</v>
      </c>
      <c r="N1385" s="44">
        <f>N659/SUMIFS(N$3:N$722,$B$3:$B$722,$B1385)*SUMIFS(Calculations!$E$3:$E$53,Calculations!$A$3:$A$53,$B1385)</f>
        <v>3.1118860529640664E-5</v>
      </c>
      <c r="O1385" s="44">
        <f>O659/SUMIFS(O$3:O$722,$B$3:$B$722,$B1385)*SUMIFS(Calculations!$E$3:$E$53,Calculations!$A$3:$A$53,$B1385)</f>
        <v>3.1212412088934325E-5</v>
      </c>
      <c r="P1385" s="44">
        <f>P659/SUMIFS(P$3:P$722,$B$3:$B$722,$B1385)*SUMIFS(Calculations!$E$3:$E$53,Calculations!$A$3:$A$53,$B1385)</f>
        <v>3.1306527825961366E-5</v>
      </c>
      <c r="Q1385" s="44">
        <f>Q659/SUMIFS(Q$3:Q$722,$B$3:$B$722,$B1385)*SUMIFS(Calculations!$E$3:$E$53,Calculations!$A$3:$A$53,$B1385)</f>
        <v>3.1754032519946752E-5</v>
      </c>
      <c r="R1385" s="44">
        <f>R659/SUMIFS(R$3:R$722,$B$3:$B$722,$B1385)*SUMIFS(Calculations!$E$3:$E$53,Calculations!$A$3:$A$53,$B1385)</f>
        <v>3.2214516267111005E-5</v>
      </c>
    </row>
    <row r="1386" spans="2:18" ht="15.75" customHeight="1">
      <c r="B1386" s="44" t="s">
        <v>137</v>
      </c>
      <c r="C1386" s="44" t="s">
        <v>522</v>
      </c>
      <c r="D1386" s="44" t="s">
        <v>537</v>
      </c>
      <c r="E1386" s="44" t="str">
        <f t="shared" si="310"/>
        <v>solar PV</v>
      </c>
      <c r="F1386" s="44">
        <f>F660/SUMIFS(F$3:F$722,$B$3:$B$722,$B1386)*SUMIFS(Calculations!$E$3:$E$53,Calculations!$A$3:$A$53,$B1386)</f>
        <v>6.7242417991642402E-4</v>
      </c>
      <c r="G1386" s="44">
        <f>G660/SUMIFS(G$3:G$722,$B$3:$B$722,$B1386)*SUMIFS(Calculations!$E$3:$E$53,Calculations!$A$3:$A$53,$B1386)</f>
        <v>7.0164226579666673E-4</v>
      </c>
      <c r="H1386" s="44">
        <f>H660/SUMIFS(H$3:H$722,$B$3:$B$722,$B1386)*SUMIFS(Calculations!$E$3:$E$53,Calculations!$A$3:$A$53,$B1386)</f>
        <v>7.3058000266675287E-4</v>
      </c>
      <c r="I1386" s="44">
        <f>I660/SUMIFS(I$3:I$722,$B$3:$B$722,$B1386)*SUMIFS(Calculations!$E$3:$E$53,Calculations!$A$3:$A$53,$B1386)</f>
        <v>7.6299341055120751E-4</v>
      </c>
      <c r="J1386" s="44">
        <f>J660/SUMIFS(J$3:J$722,$B$3:$B$722,$B1386)*SUMIFS(Calculations!$E$3:$E$53,Calculations!$A$3:$A$53,$B1386)</f>
        <v>7.9632434999566434E-4</v>
      </c>
      <c r="K1386" s="44">
        <f>K660/SUMIFS(K$3:K$722,$B$3:$B$722,$B1386)*SUMIFS(Calculations!$E$3:$E$53,Calculations!$A$3:$A$53,$B1386)</f>
        <v>8.1625501515398668E-4</v>
      </c>
      <c r="L1386" s="44">
        <f>L660/SUMIFS(L$3:L$722,$B$3:$B$722,$B1386)*SUMIFS(Calculations!$E$3:$E$53,Calculations!$A$3:$A$53,$B1386)</f>
        <v>8.3615815788942E-4</v>
      </c>
      <c r="M1386" s="44">
        <f>M660/SUMIFS(M$3:M$722,$B$3:$B$722,$B1386)*SUMIFS(Calculations!$E$3:$E$53,Calculations!$A$3:$A$53,$B1386)</f>
        <v>8.7913523889399266E-4</v>
      </c>
      <c r="N1386" s="44">
        <f>N660/SUMIFS(N$3:N$722,$B$3:$B$722,$B1386)*SUMIFS(Calculations!$E$3:$E$53,Calculations!$A$3:$A$53,$B1386)</f>
        <v>9.2340825968578147E-4</v>
      </c>
      <c r="O1386" s="44">
        <f>O660/SUMIFS(O$3:O$722,$B$3:$B$722,$B1386)*SUMIFS(Calculations!$E$3:$E$53,Calculations!$A$3:$A$53,$B1386)</f>
        <v>9.6734972605995537E-4</v>
      </c>
      <c r="P1386" s="44">
        <f>P660/SUMIFS(P$3:P$722,$B$3:$B$722,$B1386)*SUMIFS(Calculations!$E$3:$E$53,Calculations!$A$3:$A$53,$B1386)</f>
        <v>1.0115561885185116E-3</v>
      </c>
      <c r="Q1386" s="44">
        <f>Q660/SUMIFS(Q$3:Q$722,$B$3:$B$722,$B1386)*SUMIFS(Calculations!$E$3:$E$53,Calculations!$A$3:$A$53,$B1386)</f>
        <v>1.081008672621758E-3</v>
      </c>
      <c r="R1386" s="44">
        <f>R660/SUMIFS(R$3:R$722,$B$3:$B$722,$B1386)*SUMIFS(Calculations!$E$3:$E$53,Calculations!$A$3:$A$53,$B1386)</f>
        <v>1.1524754986898956E-3</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7.2478191900527604E-4</v>
      </c>
      <c r="G1388" s="44">
        <f>G662/SUMIFS(G$3:G$722,$B$3:$B$722,$B1388)*SUMIFS(Calculations!$E$3:$E$53,Calculations!$A$3:$A$53,$B1388)</f>
        <v>7.3955770332367833E-4</v>
      </c>
      <c r="H1388" s="44">
        <f>H662/SUMIFS(H$3:H$722,$B$3:$B$722,$B1388)*SUMIFS(Calculations!$E$3:$E$53,Calculations!$A$3:$A$53,$B1388)</f>
        <v>7.5419171324505349E-4</v>
      </c>
      <c r="I1388" s="44">
        <f>I662/SUMIFS(I$3:I$722,$B$3:$B$722,$B1388)*SUMIFS(Calculations!$E$3:$E$53,Calculations!$A$3:$A$53,$B1388)</f>
        <v>7.6471725235691557E-4</v>
      </c>
      <c r="J1388" s="44">
        <f>J662/SUMIFS(J$3:J$722,$B$3:$B$722,$B1388)*SUMIFS(Calculations!$E$3:$E$53,Calculations!$A$3:$A$53,$B1388)</f>
        <v>7.7554073960047658E-4</v>
      </c>
      <c r="K1388" s="44">
        <f>K662/SUMIFS(K$3:K$722,$B$3:$B$722,$B1388)*SUMIFS(Calculations!$E$3:$E$53,Calculations!$A$3:$A$53,$B1388)</f>
        <v>7.7114410332985246E-4</v>
      </c>
      <c r="L1388" s="44">
        <f>L662/SUMIFS(L$3:L$722,$B$3:$B$722,$B1388)*SUMIFS(Calculations!$E$3:$E$53,Calculations!$A$3:$A$53,$B1388)</f>
        <v>7.6675353841117622E-4</v>
      </c>
      <c r="M1388" s="44">
        <f>M662/SUMIFS(M$3:M$722,$B$3:$B$722,$B1388)*SUMIFS(Calculations!$E$3:$E$53,Calculations!$A$3:$A$53,$B1388)</f>
        <v>7.7425681818548786E-4</v>
      </c>
      <c r="N1388" s="44">
        <f>N662/SUMIFS(N$3:N$722,$B$3:$B$722,$B1388)*SUMIFS(Calculations!$E$3:$E$53,Calculations!$A$3:$A$53,$B1388)</f>
        <v>7.8198635340960792E-4</v>
      </c>
      <c r="O1388" s="44">
        <f>O662/SUMIFS(O$3:O$722,$B$3:$B$722,$B1388)*SUMIFS(Calculations!$E$3:$E$53,Calculations!$A$3:$A$53,$B1388)</f>
        <v>7.8042064739398411E-4</v>
      </c>
      <c r="P1388" s="44">
        <f>P662/SUMIFS(P$3:P$722,$B$3:$B$722,$B1388)*SUMIFS(Calculations!$E$3:$E$53,Calculations!$A$3:$A$53,$B1388)</f>
        <v>7.7884549913626684E-4</v>
      </c>
      <c r="Q1388" s="44">
        <f>Q662/SUMIFS(Q$3:Q$722,$B$3:$B$722,$B1388)*SUMIFS(Calculations!$E$3:$E$53,Calculations!$A$3:$A$53,$B1388)</f>
        <v>7.8603554433383357E-4</v>
      </c>
      <c r="R1388" s="44">
        <f>R662/SUMIFS(R$3:R$722,$B$3:$B$722,$B1388)*SUMIFS(Calculations!$E$3:$E$53,Calculations!$A$3:$A$53,$B1388)</f>
        <v>7.9343412360988468E-4</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1.0000000000000002</v>
      </c>
      <c r="H1449" s="70">
        <f t="shared" si="312"/>
        <v>0.99999999999999989</v>
      </c>
      <c r="I1449" s="70">
        <f t="shared" si="312"/>
        <v>1</v>
      </c>
      <c r="J1449" s="70">
        <f t="shared" si="312"/>
        <v>1</v>
      </c>
      <c r="K1449" s="70">
        <f t="shared" si="312"/>
        <v>0.99999999999999989</v>
      </c>
      <c r="L1449" s="70">
        <f t="shared" si="312"/>
        <v>1</v>
      </c>
      <c r="M1449" s="70">
        <f t="shared" si="312"/>
        <v>1.0000000000000002</v>
      </c>
      <c r="N1449" s="70">
        <f t="shared" si="312"/>
        <v>1</v>
      </c>
      <c r="O1449" s="70">
        <f t="shared" si="312"/>
        <v>1.0000000000000004</v>
      </c>
      <c r="P1449" s="70">
        <f t="shared" si="312"/>
        <v>1.0000000000000002</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NY</v>
      </c>
      <c r="C6" s="1">
        <f t="shared" ref="C6:AE6" si="1">SUMIFS(C$20:C$119,$B$20:$B$119,$B$6,$A$20:$A$119,$A$6)</f>
        <v>8822843</v>
      </c>
      <c r="D6" s="1">
        <f t="shared" si="1"/>
        <v>7289273</v>
      </c>
      <c r="E6" s="1">
        <f t="shared" si="1"/>
        <v>15568500</v>
      </c>
      <c r="F6" s="1">
        <f t="shared" si="1"/>
        <v>16892909</v>
      </c>
      <c r="G6" s="1">
        <f t="shared" si="1"/>
        <v>8312118</v>
      </c>
      <c r="H6" s="1">
        <f t="shared" si="1"/>
        <v>4551196</v>
      </c>
      <c r="I6" s="1">
        <f t="shared" si="1"/>
        <v>4962556</v>
      </c>
      <c r="J6" s="1">
        <f t="shared" si="1"/>
        <v>5502267</v>
      </c>
      <c r="K6" s="1">
        <f t="shared" si="1"/>
        <v>4203580</v>
      </c>
      <c r="L6" s="1">
        <f t="shared" si="1"/>
        <v>9454649</v>
      </c>
      <c r="M6" s="1">
        <f t="shared" si="1"/>
        <v>12488371</v>
      </c>
      <c r="N6" s="1">
        <f t="shared" si="1"/>
        <v>7891852</v>
      </c>
      <c r="O6" s="1">
        <f t="shared" si="1"/>
        <v>13822539</v>
      </c>
      <c r="P6" s="1">
        <f t="shared" si="1"/>
        <v>17249636</v>
      </c>
      <c r="Q6" s="1">
        <f t="shared" si="1"/>
        <v>19723083</v>
      </c>
      <c r="R6" s="1">
        <f t="shared" si="1"/>
        <v>13180888</v>
      </c>
      <c r="S6" s="1">
        <f t="shared" si="1"/>
        <v>6013583</v>
      </c>
      <c r="T6" s="1">
        <f t="shared" si="1"/>
        <v>4346118</v>
      </c>
      <c r="U6" s="1">
        <f t="shared" si="1"/>
        <v>3259341</v>
      </c>
      <c r="V6" s="1">
        <f t="shared" si="1"/>
        <v>8832194</v>
      </c>
      <c r="W6" s="1">
        <f t="shared" si="1"/>
        <v>12490415</v>
      </c>
      <c r="X6" s="1">
        <f t="shared" si="1"/>
        <v>7579872</v>
      </c>
      <c r="Y6" s="1">
        <f t="shared" si="1"/>
        <v>2763261</v>
      </c>
      <c r="Z6" s="1">
        <f t="shared" si="1"/>
        <v>6065287</v>
      </c>
      <c r="AA6" s="1">
        <f t="shared" si="1"/>
        <v>5827936</v>
      </c>
      <c r="AB6" s="1">
        <f t="shared" si="1"/>
        <v>4361322</v>
      </c>
      <c r="AC6" s="1">
        <f t="shared" si="1"/>
        <v>6641435</v>
      </c>
      <c r="AD6" s="1">
        <f t="shared" si="1"/>
        <v>11187093</v>
      </c>
      <c r="AE6" s="1">
        <f t="shared" si="1"/>
        <v>12293650</v>
      </c>
      <c r="AF6" s="48">
        <f t="shared" ref="AF6:BK6" si="2">AE6</f>
        <v>12293650</v>
      </c>
      <c r="AG6" s="48">
        <f t="shared" si="2"/>
        <v>12293650</v>
      </c>
      <c r="AH6" s="48">
        <f t="shared" si="2"/>
        <v>12293650</v>
      </c>
      <c r="AI6" s="48">
        <f t="shared" si="2"/>
        <v>12293650</v>
      </c>
      <c r="AJ6" s="48">
        <f t="shared" si="2"/>
        <v>12293650</v>
      </c>
      <c r="AK6" s="48">
        <f t="shared" si="2"/>
        <v>12293650</v>
      </c>
      <c r="AL6" s="48">
        <f t="shared" si="2"/>
        <v>12293650</v>
      </c>
      <c r="AM6" s="48">
        <f t="shared" si="2"/>
        <v>12293650</v>
      </c>
      <c r="AN6" s="48">
        <f t="shared" si="2"/>
        <v>12293650</v>
      </c>
      <c r="AO6" s="48">
        <f t="shared" si="2"/>
        <v>12293650</v>
      </c>
      <c r="AP6" s="48">
        <f t="shared" si="2"/>
        <v>12293650</v>
      </c>
      <c r="AQ6" s="48">
        <f t="shared" si="2"/>
        <v>12293650</v>
      </c>
      <c r="AR6" s="48">
        <f t="shared" si="2"/>
        <v>12293650</v>
      </c>
      <c r="AS6" s="48">
        <f t="shared" si="2"/>
        <v>12293650</v>
      </c>
      <c r="AT6" s="48">
        <f t="shared" si="2"/>
        <v>12293650</v>
      </c>
      <c r="AU6" s="48">
        <f t="shared" si="2"/>
        <v>12293650</v>
      </c>
      <c r="AV6" s="48">
        <f t="shared" si="2"/>
        <v>12293650</v>
      </c>
      <c r="AW6" s="48">
        <f t="shared" si="2"/>
        <v>12293650</v>
      </c>
      <c r="AX6" s="48">
        <f t="shared" si="2"/>
        <v>12293650</v>
      </c>
      <c r="AY6" s="48">
        <f t="shared" si="2"/>
        <v>12293650</v>
      </c>
      <c r="AZ6" s="48">
        <f t="shared" si="2"/>
        <v>12293650</v>
      </c>
      <c r="BA6" s="48">
        <f t="shared" si="2"/>
        <v>12293650</v>
      </c>
      <c r="BB6" s="48">
        <f t="shared" si="2"/>
        <v>12293650</v>
      </c>
      <c r="BC6" s="48">
        <f t="shared" si="2"/>
        <v>12293650</v>
      </c>
      <c r="BD6" s="48">
        <f t="shared" si="2"/>
        <v>12293650</v>
      </c>
      <c r="BE6" s="48">
        <f t="shared" si="2"/>
        <v>12293650</v>
      </c>
      <c r="BF6" s="48">
        <f t="shared" si="2"/>
        <v>12293650</v>
      </c>
      <c r="BG6" s="48">
        <f t="shared" si="2"/>
        <v>12293650</v>
      </c>
      <c r="BH6" s="48">
        <f t="shared" si="2"/>
        <v>12293650</v>
      </c>
      <c r="BI6" s="48">
        <f t="shared" si="2"/>
        <v>12293650</v>
      </c>
      <c r="BJ6" s="48">
        <f t="shared" si="2"/>
        <v>12293650</v>
      </c>
      <c r="BK6" s="48">
        <f t="shared" si="2"/>
        <v>12293650</v>
      </c>
    </row>
    <row r="7" spans="1:63">
      <c r="A7" s="1" t="s">
        <v>546</v>
      </c>
      <c r="B7" s="1" t="str">
        <f>About!B2</f>
        <v>NY</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NY</v>
      </c>
      <c r="C10" s="29">
        <f t="shared" ref="C10:AE10" si="6">SUMIFS(C$122:C$219,$B$122:$B$219,$B$6,$A$122:$A$219,$A$6)</f>
        <v>3802493</v>
      </c>
      <c r="D10" s="29">
        <f t="shared" si="6"/>
        <v>3258823</v>
      </c>
      <c r="E10" s="29">
        <f t="shared" si="6"/>
        <v>3530110</v>
      </c>
      <c r="F10" s="29">
        <f t="shared" si="6"/>
        <v>5768216</v>
      </c>
      <c r="G10" s="29">
        <f t="shared" si="6"/>
        <v>12971432</v>
      </c>
      <c r="H10" s="29">
        <f t="shared" si="6"/>
        <v>9001949</v>
      </c>
      <c r="I10" s="29">
        <f t="shared" si="6"/>
        <v>7510801</v>
      </c>
      <c r="J10" s="29">
        <f t="shared" si="6"/>
        <v>3044692</v>
      </c>
      <c r="K10" s="29">
        <f t="shared" si="6"/>
        <v>2499796</v>
      </c>
      <c r="L10" s="29">
        <f t="shared" si="6"/>
        <v>3169897</v>
      </c>
      <c r="M10" s="29">
        <f t="shared" si="6"/>
        <v>10663363</v>
      </c>
      <c r="N10" s="29">
        <f t="shared" si="6"/>
        <v>11845026</v>
      </c>
      <c r="O10" s="29">
        <f t="shared" si="6"/>
        <v>14075278</v>
      </c>
      <c r="P10" s="29">
        <f t="shared" si="6"/>
        <v>9999750</v>
      </c>
      <c r="Q10" s="29">
        <f t="shared" si="6"/>
        <v>9458010</v>
      </c>
      <c r="R10" s="29">
        <f t="shared" si="6"/>
        <v>10717104</v>
      </c>
      <c r="S10" s="29">
        <f t="shared" si="6"/>
        <v>12495426</v>
      </c>
      <c r="T10" s="29">
        <f t="shared" si="6"/>
        <v>14365902</v>
      </c>
      <c r="U10" s="29">
        <f t="shared" si="6"/>
        <v>16677608</v>
      </c>
      <c r="V10" s="29">
        <f t="shared" si="6"/>
        <v>11254402</v>
      </c>
      <c r="W10" s="29">
        <f t="shared" si="6"/>
        <v>9373320</v>
      </c>
      <c r="X10" s="29">
        <f t="shared" si="6"/>
        <v>12089331</v>
      </c>
      <c r="Y10" s="29">
        <f t="shared" si="6"/>
        <v>16890009</v>
      </c>
      <c r="Z10" s="29">
        <f t="shared" si="6"/>
        <v>18707621</v>
      </c>
      <c r="AA10" s="29">
        <f t="shared" si="6"/>
        <v>17133060</v>
      </c>
      <c r="AB10" s="29">
        <f t="shared" si="6"/>
        <v>17790977</v>
      </c>
      <c r="AC10" s="29">
        <f t="shared" si="6"/>
        <v>18032802</v>
      </c>
      <c r="AD10" s="29">
        <f t="shared" si="6"/>
        <v>16495392</v>
      </c>
      <c r="AE10" s="29">
        <f t="shared" si="6"/>
        <v>15692642</v>
      </c>
      <c r="AF10" s="35">
        <f t="shared" ref="AF10:BK10" si="7">AE10</f>
        <v>15692642</v>
      </c>
      <c r="AG10" s="35">
        <f t="shared" si="7"/>
        <v>15692642</v>
      </c>
      <c r="AH10" s="35">
        <f t="shared" si="7"/>
        <v>15692642</v>
      </c>
      <c r="AI10" s="35">
        <f t="shared" si="7"/>
        <v>15692642</v>
      </c>
      <c r="AJ10" s="35">
        <f t="shared" si="7"/>
        <v>15692642</v>
      </c>
      <c r="AK10" s="35">
        <f t="shared" si="7"/>
        <v>15692642</v>
      </c>
      <c r="AL10" s="35">
        <f t="shared" si="7"/>
        <v>15692642</v>
      </c>
      <c r="AM10" s="35">
        <f t="shared" si="7"/>
        <v>15692642</v>
      </c>
      <c r="AN10" s="35">
        <f t="shared" si="7"/>
        <v>15692642</v>
      </c>
      <c r="AO10" s="35">
        <f t="shared" si="7"/>
        <v>15692642</v>
      </c>
      <c r="AP10" s="35">
        <f t="shared" si="7"/>
        <v>15692642</v>
      </c>
      <c r="AQ10" s="35">
        <f t="shared" si="7"/>
        <v>15692642</v>
      </c>
      <c r="AR10" s="35">
        <f t="shared" si="7"/>
        <v>15692642</v>
      </c>
      <c r="AS10" s="35">
        <f t="shared" si="7"/>
        <v>15692642</v>
      </c>
      <c r="AT10" s="35">
        <f t="shared" si="7"/>
        <v>15692642</v>
      </c>
      <c r="AU10" s="35">
        <f t="shared" si="7"/>
        <v>15692642</v>
      </c>
      <c r="AV10" s="35">
        <f t="shared" si="7"/>
        <v>15692642</v>
      </c>
      <c r="AW10" s="35">
        <f t="shared" si="7"/>
        <v>15692642</v>
      </c>
      <c r="AX10" s="35">
        <f t="shared" si="7"/>
        <v>15692642</v>
      </c>
      <c r="AY10" s="35">
        <f t="shared" si="7"/>
        <v>15692642</v>
      </c>
      <c r="AZ10" s="35">
        <f t="shared" si="7"/>
        <v>15692642</v>
      </c>
      <c r="BA10" s="35">
        <f t="shared" si="7"/>
        <v>15692642</v>
      </c>
      <c r="BB10" s="35">
        <f t="shared" si="7"/>
        <v>15692642</v>
      </c>
      <c r="BC10" s="35">
        <f t="shared" si="7"/>
        <v>15692642</v>
      </c>
      <c r="BD10" s="35">
        <f t="shared" si="7"/>
        <v>15692642</v>
      </c>
      <c r="BE10" s="35">
        <f t="shared" si="7"/>
        <v>15692642</v>
      </c>
      <c r="BF10" s="35">
        <f t="shared" si="7"/>
        <v>15692642</v>
      </c>
      <c r="BG10" s="35">
        <f t="shared" si="7"/>
        <v>15692642</v>
      </c>
      <c r="BH10" s="35">
        <f t="shared" si="7"/>
        <v>15692642</v>
      </c>
      <c r="BI10" s="35">
        <f t="shared" si="7"/>
        <v>15692642</v>
      </c>
      <c r="BJ10" s="35">
        <f t="shared" si="7"/>
        <v>15692642</v>
      </c>
      <c r="BK10" s="35">
        <f t="shared" si="7"/>
        <v>15692642</v>
      </c>
    </row>
    <row r="11" spans="1:63">
      <c r="A11" s="1" t="s">
        <v>546</v>
      </c>
      <c r="B11" s="29" t="str">
        <f>About!B2</f>
        <v>NY</v>
      </c>
      <c r="C11" s="29">
        <f t="shared" ref="C11:AE11" si="8">SUMIFS(C$122:C$219,$B$122:$B$219,$B$7,$A$122:$A$219,$A$7)</f>
        <v>3090232</v>
      </c>
      <c r="D11" s="29">
        <f t="shared" si="8"/>
        <v>201721</v>
      </c>
      <c r="E11" s="29">
        <f t="shared" si="8"/>
        <v>477073</v>
      </c>
      <c r="F11" s="29">
        <f t="shared" si="8"/>
        <v>221849</v>
      </c>
      <c r="G11" s="29">
        <f t="shared" si="8"/>
        <v>189651</v>
      </c>
      <c r="H11" s="29">
        <f t="shared" si="8"/>
        <v>103028</v>
      </c>
      <c r="I11" s="29">
        <f t="shared" si="8"/>
        <v>462109</v>
      </c>
      <c r="J11" s="29">
        <f t="shared" si="8"/>
        <v>1495074</v>
      </c>
      <c r="K11" s="29">
        <f t="shared" si="8"/>
        <v>1673523</v>
      </c>
      <c r="L11" s="29">
        <f t="shared" si="8"/>
        <v>2192729</v>
      </c>
      <c r="M11" s="29">
        <f t="shared" si="8"/>
        <v>1999799</v>
      </c>
      <c r="N11" s="29">
        <f t="shared" si="8"/>
        <v>4082600</v>
      </c>
      <c r="O11" s="29">
        <f t="shared" si="8"/>
        <v>3111262</v>
      </c>
      <c r="P11" s="29">
        <f t="shared" si="8"/>
        <v>4510693</v>
      </c>
      <c r="Q11" s="29">
        <f t="shared" si="8"/>
        <v>4264422</v>
      </c>
      <c r="R11" s="29">
        <f t="shared" si="8"/>
        <v>3436504</v>
      </c>
      <c r="S11" s="29">
        <f t="shared" si="8"/>
        <v>2509908</v>
      </c>
      <c r="T11" s="29">
        <f t="shared" si="8"/>
        <v>3078192</v>
      </c>
      <c r="U11" s="29">
        <f t="shared" si="8"/>
        <v>3361222</v>
      </c>
      <c r="V11" s="29">
        <f t="shared" si="8"/>
        <v>1458858</v>
      </c>
      <c r="W11" s="29">
        <f t="shared" si="8"/>
        <v>2343356</v>
      </c>
      <c r="X11" s="29">
        <f t="shared" si="8"/>
        <v>1637113</v>
      </c>
      <c r="Y11" s="29">
        <f t="shared" si="8"/>
        <v>360868</v>
      </c>
      <c r="Z11" s="29">
        <f t="shared" si="8"/>
        <v>712633</v>
      </c>
      <c r="AA11" s="29">
        <f t="shared" si="8"/>
        <v>1029534</v>
      </c>
      <c r="AB11" s="29">
        <f t="shared" si="8"/>
        <v>495020</v>
      </c>
      <c r="AC11" s="29">
        <f t="shared" si="8"/>
        <v>86999</v>
      </c>
      <c r="AD11" s="29">
        <f t="shared" si="8"/>
        <v>46579</v>
      </c>
      <c r="AE11" s="29">
        <f t="shared" si="8"/>
        <v>138183</v>
      </c>
      <c r="AF11" s="35">
        <f>AVERAGE(W11:AE11)</f>
        <v>761142.77777777775</v>
      </c>
      <c r="AG11" s="35">
        <f t="shared" ref="AG11:BK11" si="9">AF11</f>
        <v>761142.77777777775</v>
      </c>
      <c r="AH11" s="35">
        <f t="shared" si="9"/>
        <v>761142.77777777775</v>
      </c>
      <c r="AI11" s="35">
        <f t="shared" si="9"/>
        <v>761142.77777777775</v>
      </c>
      <c r="AJ11" s="35">
        <f t="shared" si="9"/>
        <v>761142.77777777775</v>
      </c>
      <c r="AK11" s="35">
        <f t="shared" si="9"/>
        <v>761142.77777777775</v>
      </c>
      <c r="AL11" s="35">
        <f t="shared" si="9"/>
        <v>761142.77777777775</v>
      </c>
      <c r="AM11" s="35">
        <f t="shared" si="9"/>
        <v>761142.77777777775</v>
      </c>
      <c r="AN11" s="35">
        <f t="shared" si="9"/>
        <v>761142.77777777775</v>
      </c>
      <c r="AO11" s="35">
        <f t="shared" si="9"/>
        <v>761142.77777777775</v>
      </c>
      <c r="AP11" s="35">
        <f t="shared" si="9"/>
        <v>761142.77777777775</v>
      </c>
      <c r="AQ11" s="35">
        <f t="shared" si="9"/>
        <v>761142.77777777775</v>
      </c>
      <c r="AR11" s="35">
        <f t="shared" si="9"/>
        <v>761142.77777777775</v>
      </c>
      <c r="AS11" s="35">
        <f t="shared" si="9"/>
        <v>761142.77777777775</v>
      </c>
      <c r="AT11" s="35">
        <f t="shared" si="9"/>
        <v>761142.77777777775</v>
      </c>
      <c r="AU11" s="35">
        <f t="shared" si="9"/>
        <v>761142.77777777775</v>
      </c>
      <c r="AV11" s="35">
        <f t="shared" si="9"/>
        <v>761142.77777777775</v>
      </c>
      <c r="AW11" s="35">
        <f t="shared" si="9"/>
        <v>761142.77777777775</v>
      </c>
      <c r="AX11" s="35">
        <f t="shared" si="9"/>
        <v>761142.77777777775</v>
      </c>
      <c r="AY11" s="35">
        <f t="shared" si="9"/>
        <v>761142.77777777775</v>
      </c>
      <c r="AZ11" s="35">
        <f t="shared" si="9"/>
        <v>761142.77777777775</v>
      </c>
      <c r="BA11" s="35">
        <f t="shared" si="9"/>
        <v>761142.77777777775</v>
      </c>
      <c r="BB11" s="35">
        <f t="shared" si="9"/>
        <v>761142.77777777775</v>
      </c>
      <c r="BC11" s="35">
        <f t="shared" si="9"/>
        <v>761142.77777777775</v>
      </c>
      <c r="BD11" s="35">
        <f t="shared" si="9"/>
        <v>761142.77777777775</v>
      </c>
      <c r="BE11" s="35">
        <f t="shared" si="9"/>
        <v>761142.77777777775</v>
      </c>
      <c r="BF11" s="35">
        <f t="shared" si="9"/>
        <v>761142.77777777775</v>
      </c>
      <c r="BG11" s="35">
        <f t="shared" si="9"/>
        <v>761142.77777777775</v>
      </c>
      <c r="BH11" s="35">
        <f t="shared" si="9"/>
        <v>761142.77777777775</v>
      </c>
      <c r="BI11" s="35">
        <f t="shared" si="9"/>
        <v>761142.77777777775</v>
      </c>
      <c r="BJ11" s="35">
        <f t="shared" si="9"/>
        <v>761142.77777777775</v>
      </c>
      <c r="BK11" s="35">
        <f t="shared" si="9"/>
        <v>761142.77777777775</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NY</v>
      </c>
      <c r="C14" s="29">
        <f t="shared" ref="C14:AH14" si="11">IF(C10&gt;C11,C10-C11,0)</f>
        <v>712261</v>
      </c>
      <c r="D14" s="29">
        <f t="shared" si="11"/>
        <v>3057102</v>
      </c>
      <c r="E14" s="29">
        <f t="shared" si="11"/>
        <v>3053037</v>
      </c>
      <c r="F14" s="29">
        <f t="shared" si="11"/>
        <v>5546367</v>
      </c>
      <c r="G14" s="29">
        <f t="shared" si="11"/>
        <v>12781781</v>
      </c>
      <c r="H14" s="29">
        <f t="shared" si="11"/>
        <v>8898921</v>
      </c>
      <c r="I14" s="29">
        <f t="shared" si="11"/>
        <v>7048692</v>
      </c>
      <c r="J14" s="29">
        <f t="shared" si="11"/>
        <v>1549618</v>
      </c>
      <c r="K14" s="29">
        <f t="shared" si="11"/>
        <v>826273</v>
      </c>
      <c r="L14" s="29">
        <f t="shared" si="11"/>
        <v>977168</v>
      </c>
      <c r="M14" s="29">
        <f t="shared" si="11"/>
        <v>8663564</v>
      </c>
      <c r="N14" s="29">
        <f t="shared" si="11"/>
        <v>7762426</v>
      </c>
      <c r="O14" s="29">
        <f t="shared" si="11"/>
        <v>10964016</v>
      </c>
      <c r="P14" s="29">
        <f t="shared" si="11"/>
        <v>5489057</v>
      </c>
      <c r="Q14" s="29">
        <f t="shared" si="11"/>
        <v>5193588</v>
      </c>
      <c r="R14" s="29">
        <f t="shared" si="11"/>
        <v>7280600</v>
      </c>
      <c r="S14" s="29">
        <f t="shared" si="11"/>
        <v>9985518</v>
      </c>
      <c r="T14" s="29">
        <f t="shared" si="11"/>
        <v>11287710</v>
      </c>
      <c r="U14" s="29">
        <f t="shared" si="11"/>
        <v>13316386</v>
      </c>
      <c r="V14" s="29">
        <f t="shared" si="11"/>
        <v>9795544</v>
      </c>
      <c r="W14" s="29">
        <f t="shared" si="11"/>
        <v>7029964</v>
      </c>
      <c r="X14" s="29">
        <f t="shared" si="11"/>
        <v>10452218</v>
      </c>
      <c r="Y14" s="29">
        <f t="shared" si="11"/>
        <v>16529141</v>
      </c>
      <c r="Z14" s="29">
        <f t="shared" si="11"/>
        <v>17994988</v>
      </c>
      <c r="AA14" s="29">
        <f t="shared" si="11"/>
        <v>16103526</v>
      </c>
      <c r="AB14" s="29">
        <f t="shared" si="11"/>
        <v>17295957</v>
      </c>
      <c r="AC14" s="29">
        <f t="shared" si="11"/>
        <v>17945803</v>
      </c>
      <c r="AD14" s="29">
        <f t="shared" si="11"/>
        <v>16448813</v>
      </c>
      <c r="AE14" s="29">
        <f t="shared" si="11"/>
        <v>15554459</v>
      </c>
      <c r="AF14" s="29">
        <f t="shared" si="11"/>
        <v>14931499.222222222</v>
      </c>
      <c r="AG14" s="29">
        <f t="shared" si="11"/>
        <v>14931499.222222222</v>
      </c>
      <c r="AH14" s="29">
        <f t="shared" si="11"/>
        <v>14931499.222222222</v>
      </c>
      <c r="AI14" s="29">
        <f t="shared" ref="AI14:BK14" si="12">IF(AI10&gt;AI11,AI10-AI11,0)</f>
        <v>14931499.222222222</v>
      </c>
      <c r="AJ14" s="29">
        <f t="shared" si="12"/>
        <v>14931499.222222222</v>
      </c>
      <c r="AK14" s="29">
        <f t="shared" si="12"/>
        <v>14931499.222222222</v>
      </c>
      <c r="AL14" s="29">
        <f t="shared" si="12"/>
        <v>14931499.222222222</v>
      </c>
      <c r="AM14" s="29">
        <f t="shared" si="12"/>
        <v>14931499.222222222</v>
      </c>
      <c r="AN14" s="29">
        <f t="shared" si="12"/>
        <v>14931499.222222222</v>
      </c>
      <c r="AO14" s="29">
        <f t="shared" si="12"/>
        <v>14931499.222222222</v>
      </c>
      <c r="AP14" s="29">
        <f t="shared" si="12"/>
        <v>14931499.222222222</v>
      </c>
      <c r="AQ14" s="29">
        <f t="shared" si="12"/>
        <v>14931499.222222222</v>
      </c>
      <c r="AR14" s="29">
        <f t="shared" si="12"/>
        <v>14931499.222222222</v>
      </c>
      <c r="AS14" s="29">
        <f t="shared" si="12"/>
        <v>14931499.222222222</v>
      </c>
      <c r="AT14" s="29">
        <f t="shared" si="12"/>
        <v>14931499.222222222</v>
      </c>
      <c r="AU14" s="29">
        <f t="shared" si="12"/>
        <v>14931499.222222222</v>
      </c>
      <c r="AV14" s="29">
        <f t="shared" si="12"/>
        <v>14931499.222222222</v>
      </c>
      <c r="AW14" s="29">
        <f t="shared" si="12"/>
        <v>14931499.222222222</v>
      </c>
      <c r="AX14" s="29">
        <f t="shared" si="12"/>
        <v>14931499.222222222</v>
      </c>
      <c r="AY14" s="29">
        <f t="shared" si="12"/>
        <v>14931499.222222222</v>
      </c>
      <c r="AZ14" s="29">
        <f t="shared" si="12"/>
        <v>14931499.222222222</v>
      </c>
      <c r="BA14" s="29">
        <f t="shared" si="12"/>
        <v>14931499.222222222</v>
      </c>
      <c r="BB14" s="29">
        <f t="shared" si="12"/>
        <v>14931499.222222222</v>
      </c>
      <c r="BC14" s="29">
        <f t="shared" si="12"/>
        <v>14931499.222222222</v>
      </c>
      <c r="BD14" s="29">
        <f t="shared" si="12"/>
        <v>14931499.222222222</v>
      </c>
      <c r="BE14" s="29">
        <f t="shared" si="12"/>
        <v>14931499.222222222</v>
      </c>
      <c r="BF14" s="29">
        <f t="shared" si="12"/>
        <v>14931499.222222222</v>
      </c>
      <c r="BG14" s="29">
        <f t="shared" si="12"/>
        <v>14931499.222222222</v>
      </c>
      <c r="BH14" s="29">
        <f t="shared" si="12"/>
        <v>14931499.222222222</v>
      </c>
      <c r="BI14" s="29">
        <f t="shared" si="12"/>
        <v>14931499.222222222</v>
      </c>
      <c r="BJ14" s="29">
        <f t="shared" si="12"/>
        <v>14931499.222222222</v>
      </c>
      <c r="BK14" s="29">
        <f t="shared" si="12"/>
        <v>14931499.222222222</v>
      </c>
    </row>
    <row r="15" spans="1:63">
      <c r="A15" s="1" t="s">
        <v>546</v>
      </c>
      <c r="B15" s="29" t="str">
        <f>About!B2</f>
        <v>NY</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New York</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22480634</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2286174.9518210939</v>
      </c>
      <c r="C7" s="130">
        <f>B7/SUM($B$7:$B$22)</f>
        <v>8.1689098070623037E-2</v>
      </c>
      <c r="D7" s="131">
        <f>SUM(C7:C22)</f>
        <v>0.99999999999999989</v>
      </c>
      <c r="E7" s="94"/>
      <c r="F7" s="94"/>
      <c r="G7" s="94"/>
      <c r="H7" s="94"/>
      <c r="I7" s="94"/>
      <c r="J7" s="94"/>
      <c r="K7" s="94"/>
      <c r="L7" s="94"/>
    </row>
    <row r="8" spans="1:12" ht="15" customHeight="1">
      <c r="A8" s="83" t="s">
        <v>488</v>
      </c>
      <c r="B8" s="84">
        <f>(Calculations!B61*'EIA SEDS data'!AF$6)+('EIA SEDS data'!AF$10*IF(About!$N$12,Calculations!$B115,Calculations!B93))</f>
        <v>7493355.7371911388</v>
      </c>
      <c r="C8" s="130">
        <f t="shared" ref="C8:C22" si="0">B8/SUM($B$7:$B$22)</f>
        <v>0.26775093096259894</v>
      </c>
      <c r="E8" s="94"/>
      <c r="F8" s="94"/>
      <c r="G8" s="94"/>
      <c r="H8" s="94"/>
      <c r="I8" s="94"/>
      <c r="J8" s="94"/>
      <c r="K8" s="94"/>
      <c r="L8" s="94"/>
    </row>
    <row r="9" spans="1:12" ht="15" customHeight="1">
      <c r="A9" s="83" t="s">
        <v>489</v>
      </c>
      <c r="B9" s="84">
        <f>(Calculations!B62*'EIA SEDS data'!AF$6)+('EIA SEDS data'!AF$10*IF(About!$N$12,Calculations!$B116,Calculations!B94))</f>
        <v>5597325.7833033353</v>
      </c>
      <c r="C9" s="130">
        <f t="shared" si="0"/>
        <v>0.20000240772530112</v>
      </c>
      <c r="E9" s="94"/>
      <c r="F9" s="94"/>
      <c r="G9" s="94"/>
      <c r="H9" s="94"/>
      <c r="I9" s="94"/>
      <c r="J9" s="94"/>
      <c r="K9" s="94"/>
      <c r="L9" s="94"/>
    </row>
    <row r="10" spans="1:12" ht="15" customHeight="1">
      <c r="A10" s="83" t="s">
        <v>490</v>
      </c>
      <c r="B10" s="84">
        <f>(Calculations!B63*'EIA SEDS data'!AF$6)+('EIA SEDS data'!AF$10*IF(About!$N$12,Calculations!$B117,Calculations!B95))</f>
        <v>10993886.464932747</v>
      </c>
      <c r="C10" s="130">
        <f t="shared" si="0"/>
        <v>0.39283112121222569</v>
      </c>
      <c r="F10" s="94"/>
      <c r="G10" s="128"/>
      <c r="H10" s="129"/>
    </row>
    <row r="11" spans="1:12" ht="15" customHeight="1">
      <c r="A11" s="83" t="s">
        <v>491</v>
      </c>
      <c r="B11" s="84">
        <f>(Calculations!B64*'EIA SEDS data'!AF$6)+('EIA SEDS data'!AF$10*IF(About!$N$12,Calculations!$B118,Calculations!B96))</f>
        <v>862240.77163764508</v>
      </c>
      <c r="C11" s="130">
        <f t="shared" si="0"/>
        <v>3.0809396673115708E-2</v>
      </c>
      <c r="F11" s="94"/>
      <c r="G11" s="128"/>
      <c r="H11" s="129"/>
    </row>
    <row r="12" spans="1:12" ht="15" customHeight="1">
      <c r="A12" s="83" t="s">
        <v>492</v>
      </c>
      <c r="B12" s="84">
        <f>(Calculations!B65*'EIA SEDS data'!AF$6)+('EIA SEDS data'!AF$10*IF(About!$N$12,Calculations!$B119,Calculations!B97))</f>
        <v>354744.46232507896</v>
      </c>
      <c r="C12" s="130">
        <f t="shared" si="0"/>
        <v>1.2675650719469331E-2</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94265.421910571022</v>
      </c>
      <c r="C14" s="130">
        <f t="shared" si="0"/>
        <v>3.3682712204450302E-3</v>
      </c>
      <c r="F14" s="94"/>
      <c r="G14" s="128"/>
      <c r="H14" s="129"/>
    </row>
    <row r="15" spans="1:12" ht="15" customHeight="1">
      <c r="A15" s="83" t="s">
        <v>495</v>
      </c>
      <c r="B15" s="84">
        <f>(Calculations!B68*'EIA SEDS data'!AF$6)+('EIA SEDS data'!AF$10*IF(About!$N$12,Calculations!$B122,Calculations!B100))</f>
        <v>90447.46610032297</v>
      </c>
      <c r="C15" s="130">
        <f t="shared" si="0"/>
        <v>3.2318488673069991E-3</v>
      </c>
      <c r="F15" s="94"/>
      <c r="G15" s="128"/>
      <c r="H15" s="129"/>
    </row>
    <row r="16" spans="1:12" ht="15" customHeight="1">
      <c r="A16" s="83" t="s">
        <v>496</v>
      </c>
      <c r="B16" s="84">
        <f>(Calculations!B69*'EIA SEDS data'!AF$6)+('EIA SEDS data'!AF$10*IF(About!$N$12,Calculations!$B123,Calculations!B101))</f>
        <v>59847.121194893887</v>
      </c>
      <c r="C16" s="130">
        <f t="shared" si="0"/>
        <v>2.1384441066681454E-3</v>
      </c>
      <c r="F16" s="94"/>
      <c r="G16" s="128"/>
      <c r="H16" s="129"/>
    </row>
    <row r="17" spans="1:8" ht="15" customHeight="1">
      <c r="A17" s="83" t="s">
        <v>497</v>
      </c>
      <c r="B17" s="84">
        <f>(Calculations!B70*'EIA SEDS data'!AF$6)+('EIA SEDS data'!AF$10*IF(About!$N$12,Calculations!$B124,Calculations!B102))</f>
        <v>17256.759508416464</v>
      </c>
      <c r="C17" s="130">
        <f t="shared" si="0"/>
        <v>6.1661471653395373E-4</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136747.06007476433</v>
      </c>
      <c r="C20" s="130">
        <f t="shared" si="0"/>
        <v>4.8862157257118692E-3</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1836422.7155157826</v>
      </c>
      <c r="C25" s="89"/>
      <c r="F25" s="94"/>
      <c r="G25" s="128"/>
      <c r="H25" s="129"/>
    </row>
    <row r="26" spans="1:8" ht="15" customHeight="1">
      <c r="A26" s="83" t="s">
        <v>488</v>
      </c>
      <c r="B26" s="88">
        <f t="shared" ref="B26:B40" si="1">IF($B$2&gt;0, $B$2*C8, 0)</f>
        <v>6019210.6821294548</v>
      </c>
      <c r="C26" s="89"/>
      <c r="F26" s="94"/>
      <c r="G26" s="128"/>
      <c r="H26" s="129"/>
    </row>
    <row r="27" spans="1:8" ht="15" customHeight="1">
      <c r="A27" s="83" t="s">
        <v>489</v>
      </c>
      <c r="B27" s="88">
        <f t="shared" si="1"/>
        <v>4496180.9271912668</v>
      </c>
      <c r="C27" s="89"/>
      <c r="F27" s="94"/>
      <c r="G27" s="128"/>
      <c r="H27" s="129"/>
    </row>
    <row r="28" spans="1:8" ht="15" customHeight="1">
      <c r="A28" s="83" t="s">
        <v>490</v>
      </c>
      <c r="B28" s="88">
        <f t="shared" si="1"/>
        <v>8831092.6597816814</v>
      </c>
      <c r="C28" s="89"/>
      <c r="F28" s="94"/>
      <c r="G28" s="128"/>
      <c r="H28" s="129"/>
    </row>
    <row r="29" spans="1:8" ht="15" customHeight="1">
      <c r="A29" s="83" t="s">
        <v>491</v>
      </c>
      <c r="B29" s="88">
        <f t="shared" si="1"/>
        <v>692614.77036913193</v>
      </c>
      <c r="C29" s="89"/>
      <c r="F29" s="94"/>
      <c r="G29" s="128"/>
      <c r="H29" s="129"/>
    </row>
    <row r="30" spans="1:8" ht="15" customHeight="1">
      <c r="A30" s="83" t="s">
        <v>492</v>
      </c>
      <c r="B30" s="88">
        <f t="shared" si="1"/>
        <v>284956.66453622672</v>
      </c>
      <c r="C30" s="89"/>
      <c r="F30" s="94"/>
      <c r="G30" s="128"/>
      <c r="H30" s="129"/>
    </row>
    <row r="31" spans="1:8" ht="15" customHeight="1">
      <c r="A31" s="83" t="s">
        <v>493</v>
      </c>
      <c r="B31" s="88">
        <f t="shared" si="1"/>
        <v>0</v>
      </c>
      <c r="C31" s="89"/>
      <c r="F31" s="94"/>
      <c r="G31" s="128"/>
      <c r="H31" s="129"/>
    </row>
    <row r="32" spans="1:8" ht="15" customHeight="1">
      <c r="A32" s="83" t="s">
        <v>494</v>
      </c>
      <c r="B32" s="88">
        <f t="shared" si="1"/>
        <v>75720.872519558048</v>
      </c>
      <c r="C32" s="89"/>
      <c r="F32" s="94"/>
      <c r="G32" s="128"/>
      <c r="H32" s="129"/>
    </row>
    <row r="33" spans="1:34" ht="15" customHeight="1">
      <c r="A33" s="83" t="s">
        <v>495</v>
      </c>
      <c r="B33" s="88">
        <f t="shared" si="1"/>
        <v>72654.011529243217</v>
      </c>
      <c r="C33" s="89"/>
      <c r="F33" s="94"/>
      <c r="G33" s="128"/>
      <c r="H33" s="129"/>
    </row>
    <row r="34" spans="1:34" ht="15" customHeight="1">
      <c r="A34" s="83" t="s">
        <v>496</v>
      </c>
      <c r="B34" s="88">
        <f t="shared" si="1"/>
        <v>48073.579291463539</v>
      </c>
      <c r="C34" s="89"/>
      <c r="F34" s="94"/>
      <c r="G34" s="128"/>
      <c r="H34" s="129"/>
    </row>
    <row r="35" spans="1:34" ht="15" customHeight="1">
      <c r="A35" s="83" t="s">
        <v>497</v>
      </c>
      <c r="B35" s="88">
        <f t="shared" si="1"/>
        <v>13861.889761413562</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109845.22737477292</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0</v>
      </c>
      <c r="F44" s="136">
        <f>E44</f>
        <v>0</v>
      </c>
      <c r="G44" s="136">
        <f t="shared" ref="G44:AH44" si="2">F44</f>
        <v>0</v>
      </c>
      <c r="H44" s="136">
        <f t="shared" si="2"/>
        <v>0</v>
      </c>
      <c r="I44" s="136">
        <f t="shared" si="2"/>
        <v>0</v>
      </c>
      <c r="J44" s="136">
        <f t="shared" si="2"/>
        <v>0</v>
      </c>
      <c r="K44" s="136">
        <f t="shared" si="2"/>
        <v>0</v>
      </c>
      <c r="L44" s="136">
        <f t="shared" si="2"/>
        <v>0</v>
      </c>
      <c r="M44" s="136">
        <f t="shared" si="2"/>
        <v>0</v>
      </c>
      <c r="N44" s="136">
        <f t="shared" si="2"/>
        <v>0</v>
      </c>
      <c r="O44" s="136">
        <f t="shared" si="2"/>
        <v>0</v>
      </c>
      <c r="P44" s="136">
        <f t="shared" si="2"/>
        <v>0</v>
      </c>
      <c r="Q44" s="136">
        <f t="shared" si="2"/>
        <v>0</v>
      </c>
      <c r="R44" s="136">
        <f t="shared" si="2"/>
        <v>0</v>
      </c>
      <c r="S44" s="136">
        <f t="shared" si="2"/>
        <v>0</v>
      </c>
      <c r="T44" s="136">
        <f t="shared" si="2"/>
        <v>0</v>
      </c>
      <c r="U44" s="136">
        <f t="shared" si="2"/>
        <v>0</v>
      </c>
      <c r="V44" s="136">
        <f t="shared" si="2"/>
        <v>0</v>
      </c>
      <c r="W44" s="136">
        <f t="shared" si="2"/>
        <v>0</v>
      </c>
      <c r="X44" s="136">
        <f t="shared" si="2"/>
        <v>0</v>
      </c>
      <c r="Y44" s="136">
        <f t="shared" si="2"/>
        <v>0</v>
      </c>
      <c r="Z44" s="136">
        <f t="shared" si="2"/>
        <v>0</v>
      </c>
      <c r="AA44" s="136">
        <f t="shared" si="2"/>
        <v>0</v>
      </c>
      <c r="AB44" s="136">
        <f t="shared" si="2"/>
        <v>0</v>
      </c>
      <c r="AC44" s="136">
        <f t="shared" si="2"/>
        <v>0</v>
      </c>
      <c r="AD44" s="136">
        <f t="shared" si="2"/>
        <v>0</v>
      </c>
      <c r="AE44" s="136">
        <f t="shared" si="2"/>
        <v>0</v>
      </c>
      <c r="AF44" s="136">
        <f t="shared" si="2"/>
        <v>0</v>
      </c>
      <c r="AG44" s="136">
        <f t="shared" si="2"/>
        <v>0</v>
      </c>
      <c r="AH44"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1836422.7155157826</v>
      </c>
      <c r="C2" s="95">
        <f>B2</f>
        <v>1836422.7155157826</v>
      </c>
      <c r="D2" s="95">
        <f t="shared" ref="D2:AG10" si="0">C2</f>
        <v>1836422.7155157826</v>
      </c>
      <c r="E2" s="95">
        <f t="shared" si="0"/>
        <v>1836422.7155157826</v>
      </c>
      <c r="F2" s="95">
        <f t="shared" si="0"/>
        <v>1836422.7155157826</v>
      </c>
      <c r="G2" s="95">
        <f t="shared" si="0"/>
        <v>1836422.7155157826</v>
      </c>
      <c r="H2" s="95">
        <f t="shared" si="0"/>
        <v>1836422.7155157826</v>
      </c>
      <c r="I2" s="95">
        <f t="shared" si="0"/>
        <v>1836422.7155157826</v>
      </c>
      <c r="J2" s="95">
        <f t="shared" si="0"/>
        <v>1836422.7155157826</v>
      </c>
      <c r="K2" s="95">
        <f t="shared" si="0"/>
        <v>1836422.7155157826</v>
      </c>
      <c r="L2" s="95">
        <f t="shared" si="0"/>
        <v>1836422.7155157826</v>
      </c>
      <c r="M2" s="95">
        <f t="shared" si="0"/>
        <v>1836422.7155157826</v>
      </c>
      <c r="N2" s="95">
        <f t="shared" si="0"/>
        <v>1836422.7155157826</v>
      </c>
      <c r="O2" s="95">
        <f t="shared" si="0"/>
        <v>1836422.7155157826</v>
      </c>
      <c r="P2" s="95">
        <f t="shared" si="0"/>
        <v>1836422.7155157826</v>
      </c>
      <c r="Q2" s="95">
        <f t="shared" si="0"/>
        <v>1836422.7155157826</v>
      </c>
      <c r="R2" s="95">
        <f t="shared" si="0"/>
        <v>1836422.7155157826</v>
      </c>
      <c r="S2" s="95">
        <f t="shared" si="0"/>
        <v>1836422.7155157826</v>
      </c>
      <c r="T2" s="95">
        <f t="shared" si="0"/>
        <v>1836422.7155157826</v>
      </c>
      <c r="U2" s="95">
        <f t="shared" si="0"/>
        <v>1836422.7155157826</v>
      </c>
      <c r="V2" s="95">
        <f t="shared" si="0"/>
        <v>1836422.7155157826</v>
      </c>
      <c r="W2" s="95">
        <f t="shared" si="0"/>
        <v>1836422.7155157826</v>
      </c>
      <c r="X2" s="95">
        <f t="shared" si="0"/>
        <v>1836422.7155157826</v>
      </c>
      <c r="Y2" s="95">
        <f t="shared" si="0"/>
        <v>1836422.7155157826</v>
      </c>
      <c r="Z2" s="95">
        <f t="shared" si="0"/>
        <v>1836422.7155157826</v>
      </c>
      <c r="AA2" s="95">
        <f t="shared" si="0"/>
        <v>1836422.7155157826</v>
      </c>
      <c r="AB2" s="95">
        <f t="shared" si="0"/>
        <v>1836422.7155157826</v>
      </c>
      <c r="AC2" s="95">
        <f t="shared" si="0"/>
        <v>1836422.7155157826</v>
      </c>
      <c r="AD2" s="95">
        <f t="shared" si="0"/>
        <v>1836422.7155157826</v>
      </c>
      <c r="AE2" s="95">
        <f t="shared" si="0"/>
        <v>1836422.7155157826</v>
      </c>
      <c r="AF2" s="95">
        <f t="shared" si="0"/>
        <v>1836422.7155157826</v>
      </c>
      <c r="AG2" s="95">
        <f t="shared" si="0"/>
        <v>1836422.7155157826</v>
      </c>
    </row>
    <row r="3" spans="1:33">
      <c r="A3" s="4" t="s">
        <v>488</v>
      </c>
      <c r="B3" s="95">
        <f>'Manual Adjustment'!$B26</f>
        <v>6019210.6821294548</v>
      </c>
      <c r="C3" s="95">
        <f t="shared" ref="C3:R17" si="1">B3</f>
        <v>6019210.6821294548</v>
      </c>
      <c r="D3" s="95">
        <f t="shared" si="1"/>
        <v>6019210.6821294548</v>
      </c>
      <c r="E3" s="95">
        <f t="shared" si="1"/>
        <v>6019210.6821294548</v>
      </c>
      <c r="F3" s="95">
        <f t="shared" si="1"/>
        <v>6019210.6821294548</v>
      </c>
      <c r="G3" s="95">
        <f t="shared" si="1"/>
        <v>6019210.6821294548</v>
      </c>
      <c r="H3" s="95">
        <f t="shared" si="1"/>
        <v>6019210.6821294548</v>
      </c>
      <c r="I3" s="95">
        <f t="shared" si="1"/>
        <v>6019210.6821294548</v>
      </c>
      <c r="J3" s="95">
        <f t="shared" si="1"/>
        <v>6019210.6821294548</v>
      </c>
      <c r="K3" s="95">
        <f t="shared" si="1"/>
        <v>6019210.6821294548</v>
      </c>
      <c r="L3" s="95">
        <f t="shared" si="1"/>
        <v>6019210.6821294548</v>
      </c>
      <c r="M3" s="95">
        <f t="shared" si="1"/>
        <v>6019210.6821294548</v>
      </c>
      <c r="N3" s="95">
        <f t="shared" si="1"/>
        <v>6019210.6821294548</v>
      </c>
      <c r="O3" s="95">
        <f t="shared" si="1"/>
        <v>6019210.6821294548</v>
      </c>
      <c r="P3" s="95">
        <f t="shared" si="1"/>
        <v>6019210.6821294548</v>
      </c>
      <c r="Q3" s="95">
        <f t="shared" si="1"/>
        <v>6019210.6821294548</v>
      </c>
      <c r="R3" s="95">
        <f t="shared" si="1"/>
        <v>6019210.6821294548</v>
      </c>
      <c r="S3" s="95">
        <f t="shared" si="0"/>
        <v>6019210.6821294548</v>
      </c>
      <c r="T3" s="95">
        <f t="shared" si="0"/>
        <v>6019210.6821294548</v>
      </c>
      <c r="U3" s="95">
        <f t="shared" si="0"/>
        <v>6019210.6821294548</v>
      </c>
      <c r="V3" s="95">
        <f t="shared" si="0"/>
        <v>6019210.6821294548</v>
      </c>
      <c r="W3" s="95">
        <f t="shared" si="0"/>
        <v>6019210.6821294548</v>
      </c>
      <c r="X3" s="95">
        <f t="shared" si="0"/>
        <v>6019210.6821294548</v>
      </c>
      <c r="Y3" s="95">
        <f t="shared" si="0"/>
        <v>6019210.6821294548</v>
      </c>
      <c r="Z3" s="95">
        <f t="shared" si="0"/>
        <v>6019210.6821294548</v>
      </c>
      <c r="AA3" s="95">
        <f t="shared" si="0"/>
        <v>6019210.6821294548</v>
      </c>
      <c r="AB3" s="95">
        <f t="shared" si="0"/>
        <v>6019210.6821294548</v>
      </c>
      <c r="AC3" s="95">
        <f t="shared" si="0"/>
        <v>6019210.6821294548</v>
      </c>
      <c r="AD3" s="95">
        <f t="shared" si="0"/>
        <v>6019210.6821294548</v>
      </c>
      <c r="AE3" s="95">
        <f t="shared" si="0"/>
        <v>6019210.6821294548</v>
      </c>
      <c r="AF3" s="95">
        <f t="shared" si="0"/>
        <v>6019210.6821294548</v>
      </c>
      <c r="AG3" s="95">
        <f t="shared" si="0"/>
        <v>6019210.6821294548</v>
      </c>
    </row>
    <row r="4" spans="1:33">
      <c r="A4" s="4" t="s">
        <v>489</v>
      </c>
      <c r="B4" s="95">
        <f>'Manual Adjustment'!$B27</f>
        <v>4496180.9271912668</v>
      </c>
      <c r="C4" s="95">
        <f t="shared" si="1"/>
        <v>4496180.9271912668</v>
      </c>
      <c r="D4" s="95">
        <f t="shared" si="0"/>
        <v>4496180.9271912668</v>
      </c>
      <c r="E4" s="95">
        <f t="shared" si="0"/>
        <v>4496180.9271912668</v>
      </c>
      <c r="F4" s="95">
        <f t="shared" si="0"/>
        <v>4496180.9271912668</v>
      </c>
      <c r="G4" s="95">
        <f t="shared" si="0"/>
        <v>4496180.9271912668</v>
      </c>
      <c r="H4" s="95">
        <f t="shared" si="0"/>
        <v>4496180.9271912668</v>
      </c>
      <c r="I4" s="95">
        <f t="shared" si="0"/>
        <v>4496180.9271912668</v>
      </c>
      <c r="J4" s="95">
        <f t="shared" si="0"/>
        <v>4496180.9271912668</v>
      </c>
      <c r="K4" s="95">
        <f t="shared" si="0"/>
        <v>4496180.9271912668</v>
      </c>
      <c r="L4" s="95">
        <f t="shared" si="0"/>
        <v>4496180.9271912668</v>
      </c>
      <c r="M4" s="95">
        <f t="shared" si="0"/>
        <v>4496180.9271912668</v>
      </c>
      <c r="N4" s="95">
        <f t="shared" si="0"/>
        <v>4496180.9271912668</v>
      </c>
      <c r="O4" s="95">
        <f t="shared" si="0"/>
        <v>4496180.9271912668</v>
      </c>
      <c r="P4" s="95">
        <f t="shared" si="0"/>
        <v>4496180.9271912668</v>
      </c>
      <c r="Q4" s="95">
        <f t="shared" si="0"/>
        <v>4496180.9271912668</v>
      </c>
      <c r="R4" s="95">
        <f t="shared" si="0"/>
        <v>4496180.9271912668</v>
      </c>
      <c r="S4" s="95">
        <f t="shared" si="0"/>
        <v>4496180.9271912668</v>
      </c>
      <c r="T4" s="95">
        <f t="shared" si="0"/>
        <v>4496180.9271912668</v>
      </c>
      <c r="U4" s="95">
        <f t="shared" si="0"/>
        <v>4496180.9271912668</v>
      </c>
      <c r="V4" s="95">
        <f t="shared" si="0"/>
        <v>4496180.9271912668</v>
      </c>
      <c r="W4" s="95">
        <f t="shared" si="0"/>
        <v>4496180.9271912668</v>
      </c>
      <c r="X4" s="95">
        <f t="shared" si="0"/>
        <v>4496180.9271912668</v>
      </c>
      <c r="Y4" s="95">
        <f t="shared" si="0"/>
        <v>4496180.9271912668</v>
      </c>
      <c r="Z4" s="95">
        <f t="shared" si="0"/>
        <v>4496180.9271912668</v>
      </c>
      <c r="AA4" s="95">
        <f t="shared" si="0"/>
        <v>4496180.9271912668</v>
      </c>
      <c r="AB4" s="95">
        <f t="shared" si="0"/>
        <v>4496180.9271912668</v>
      </c>
      <c r="AC4" s="95">
        <f t="shared" si="0"/>
        <v>4496180.9271912668</v>
      </c>
      <c r="AD4" s="95">
        <f t="shared" si="0"/>
        <v>4496180.9271912668</v>
      </c>
      <c r="AE4" s="95">
        <f t="shared" si="0"/>
        <v>4496180.9271912668</v>
      </c>
      <c r="AF4" s="95">
        <f t="shared" si="0"/>
        <v>4496180.9271912668</v>
      </c>
      <c r="AG4" s="95">
        <f t="shared" si="0"/>
        <v>4496180.9271912668</v>
      </c>
    </row>
    <row r="5" spans="1:33">
      <c r="A5" s="4" t="s">
        <v>490</v>
      </c>
      <c r="B5" s="95">
        <f>'Manual Adjustment'!$B28</f>
        <v>8831092.6597816814</v>
      </c>
      <c r="C5" s="95">
        <f t="shared" si="1"/>
        <v>8831092.6597816814</v>
      </c>
      <c r="D5" s="95">
        <f t="shared" si="0"/>
        <v>8831092.6597816814</v>
      </c>
      <c r="E5" s="95">
        <f t="shared" si="0"/>
        <v>8831092.6597816814</v>
      </c>
      <c r="F5" s="95">
        <f t="shared" si="0"/>
        <v>8831092.6597816814</v>
      </c>
      <c r="G5" s="95">
        <f t="shared" si="0"/>
        <v>8831092.6597816814</v>
      </c>
      <c r="H5" s="95">
        <f t="shared" si="0"/>
        <v>8831092.6597816814</v>
      </c>
      <c r="I5" s="95">
        <f t="shared" si="0"/>
        <v>8831092.6597816814</v>
      </c>
      <c r="J5" s="95">
        <f t="shared" si="0"/>
        <v>8831092.6597816814</v>
      </c>
      <c r="K5" s="95">
        <f t="shared" si="0"/>
        <v>8831092.6597816814</v>
      </c>
      <c r="L5" s="95">
        <f t="shared" si="0"/>
        <v>8831092.6597816814</v>
      </c>
      <c r="M5" s="95">
        <f t="shared" si="0"/>
        <v>8831092.6597816814</v>
      </c>
      <c r="N5" s="95">
        <f t="shared" si="0"/>
        <v>8831092.6597816814</v>
      </c>
      <c r="O5" s="95">
        <f t="shared" si="0"/>
        <v>8831092.6597816814</v>
      </c>
      <c r="P5" s="95">
        <f t="shared" si="0"/>
        <v>8831092.6597816814</v>
      </c>
      <c r="Q5" s="95">
        <f t="shared" si="0"/>
        <v>8831092.6597816814</v>
      </c>
      <c r="R5" s="95">
        <f t="shared" si="0"/>
        <v>8831092.6597816814</v>
      </c>
      <c r="S5" s="95">
        <f t="shared" si="0"/>
        <v>8831092.6597816814</v>
      </c>
      <c r="T5" s="95">
        <f t="shared" si="0"/>
        <v>8831092.6597816814</v>
      </c>
      <c r="U5" s="95">
        <f t="shared" si="0"/>
        <v>8831092.6597816814</v>
      </c>
      <c r="V5" s="95">
        <f t="shared" si="0"/>
        <v>8831092.6597816814</v>
      </c>
      <c r="W5" s="95">
        <f t="shared" si="0"/>
        <v>8831092.6597816814</v>
      </c>
      <c r="X5" s="95">
        <f t="shared" si="0"/>
        <v>8831092.6597816814</v>
      </c>
      <c r="Y5" s="95">
        <f t="shared" si="0"/>
        <v>8831092.6597816814</v>
      </c>
      <c r="Z5" s="95">
        <f t="shared" si="0"/>
        <v>8831092.6597816814</v>
      </c>
      <c r="AA5" s="95">
        <f t="shared" si="0"/>
        <v>8831092.6597816814</v>
      </c>
      <c r="AB5" s="95">
        <f t="shared" si="0"/>
        <v>8831092.6597816814</v>
      </c>
      <c r="AC5" s="95">
        <f t="shared" si="0"/>
        <v>8831092.6597816814</v>
      </c>
      <c r="AD5" s="95">
        <f t="shared" si="0"/>
        <v>8831092.6597816814</v>
      </c>
      <c r="AE5" s="95">
        <f t="shared" si="0"/>
        <v>8831092.6597816814</v>
      </c>
      <c r="AF5" s="95">
        <f t="shared" si="0"/>
        <v>8831092.6597816814</v>
      </c>
      <c r="AG5" s="95">
        <f t="shared" si="0"/>
        <v>8831092.6597816814</v>
      </c>
    </row>
    <row r="6" spans="1:33">
      <c r="A6" s="4" t="s">
        <v>491</v>
      </c>
      <c r="B6" s="95">
        <f>'Manual Adjustment'!$B29</f>
        <v>692614.77036913193</v>
      </c>
      <c r="C6" s="95">
        <f t="shared" si="1"/>
        <v>692614.77036913193</v>
      </c>
      <c r="D6" s="95">
        <f t="shared" si="0"/>
        <v>692614.77036913193</v>
      </c>
      <c r="E6" s="95">
        <f t="shared" si="0"/>
        <v>692614.77036913193</v>
      </c>
      <c r="F6" s="95">
        <f t="shared" si="0"/>
        <v>692614.77036913193</v>
      </c>
      <c r="G6" s="95">
        <f t="shared" si="0"/>
        <v>692614.77036913193</v>
      </c>
      <c r="H6" s="95">
        <f t="shared" si="0"/>
        <v>692614.77036913193</v>
      </c>
      <c r="I6" s="95">
        <f t="shared" si="0"/>
        <v>692614.77036913193</v>
      </c>
      <c r="J6" s="95">
        <f t="shared" si="0"/>
        <v>692614.77036913193</v>
      </c>
      <c r="K6" s="95">
        <f t="shared" si="0"/>
        <v>692614.77036913193</v>
      </c>
      <c r="L6" s="95">
        <f t="shared" si="0"/>
        <v>692614.77036913193</v>
      </c>
      <c r="M6" s="95">
        <f t="shared" si="0"/>
        <v>692614.77036913193</v>
      </c>
      <c r="N6" s="95">
        <f t="shared" si="0"/>
        <v>692614.77036913193</v>
      </c>
      <c r="O6" s="95">
        <f t="shared" si="0"/>
        <v>692614.77036913193</v>
      </c>
      <c r="P6" s="95">
        <f t="shared" si="0"/>
        <v>692614.77036913193</v>
      </c>
      <c r="Q6" s="95">
        <f t="shared" si="0"/>
        <v>692614.77036913193</v>
      </c>
      <c r="R6" s="95">
        <f t="shared" si="0"/>
        <v>692614.77036913193</v>
      </c>
      <c r="S6" s="95">
        <f t="shared" si="0"/>
        <v>692614.77036913193</v>
      </c>
      <c r="T6" s="95">
        <f t="shared" si="0"/>
        <v>692614.77036913193</v>
      </c>
      <c r="U6" s="95">
        <f t="shared" si="0"/>
        <v>692614.77036913193</v>
      </c>
      <c r="V6" s="95">
        <f t="shared" si="0"/>
        <v>692614.77036913193</v>
      </c>
      <c r="W6" s="95">
        <f t="shared" si="0"/>
        <v>692614.77036913193</v>
      </c>
      <c r="X6" s="95">
        <f t="shared" si="0"/>
        <v>692614.77036913193</v>
      </c>
      <c r="Y6" s="95">
        <f t="shared" si="0"/>
        <v>692614.77036913193</v>
      </c>
      <c r="Z6" s="95">
        <f t="shared" si="0"/>
        <v>692614.77036913193</v>
      </c>
      <c r="AA6" s="95">
        <f t="shared" si="0"/>
        <v>692614.77036913193</v>
      </c>
      <c r="AB6" s="95">
        <f t="shared" si="0"/>
        <v>692614.77036913193</v>
      </c>
      <c r="AC6" s="95">
        <f t="shared" si="0"/>
        <v>692614.77036913193</v>
      </c>
      <c r="AD6" s="95">
        <f t="shared" si="0"/>
        <v>692614.77036913193</v>
      </c>
      <c r="AE6" s="95">
        <f t="shared" si="0"/>
        <v>692614.77036913193</v>
      </c>
      <c r="AF6" s="95">
        <f t="shared" si="0"/>
        <v>692614.77036913193</v>
      </c>
      <c r="AG6" s="95">
        <f t="shared" si="0"/>
        <v>692614.77036913193</v>
      </c>
    </row>
    <row r="7" spans="1:33">
      <c r="A7" s="4" t="s">
        <v>492</v>
      </c>
      <c r="B7" s="95">
        <f>'Manual Adjustment'!$B30</f>
        <v>284956.66453622672</v>
      </c>
      <c r="C7" s="95">
        <f t="shared" si="1"/>
        <v>284956.66453622672</v>
      </c>
      <c r="D7" s="95">
        <f t="shared" si="0"/>
        <v>284956.66453622672</v>
      </c>
      <c r="E7" s="95">
        <f t="shared" si="0"/>
        <v>284956.66453622672</v>
      </c>
      <c r="F7" s="95">
        <f t="shared" si="0"/>
        <v>284956.66453622672</v>
      </c>
      <c r="G7" s="95">
        <f t="shared" si="0"/>
        <v>284956.66453622672</v>
      </c>
      <c r="H7" s="95">
        <f t="shared" si="0"/>
        <v>284956.66453622672</v>
      </c>
      <c r="I7" s="95">
        <f t="shared" si="0"/>
        <v>284956.66453622672</v>
      </c>
      <c r="J7" s="95">
        <f t="shared" si="0"/>
        <v>284956.66453622672</v>
      </c>
      <c r="K7" s="95">
        <f t="shared" si="0"/>
        <v>284956.66453622672</v>
      </c>
      <c r="L7" s="95">
        <f t="shared" si="0"/>
        <v>284956.66453622672</v>
      </c>
      <c r="M7" s="95">
        <f t="shared" si="0"/>
        <v>284956.66453622672</v>
      </c>
      <c r="N7" s="95">
        <f t="shared" si="0"/>
        <v>284956.66453622672</v>
      </c>
      <c r="O7" s="95">
        <f t="shared" si="0"/>
        <v>284956.66453622672</v>
      </c>
      <c r="P7" s="95">
        <f t="shared" si="0"/>
        <v>284956.66453622672</v>
      </c>
      <c r="Q7" s="95">
        <f t="shared" si="0"/>
        <v>284956.66453622672</v>
      </c>
      <c r="R7" s="95">
        <f t="shared" si="0"/>
        <v>284956.66453622672</v>
      </c>
      <c r="S7" s="95">
        <f t="shared" si="0"/>
        <v>284956.66453622672</v>
      </c>
      <c r="T7" s="95">
        <f t="shared" si="0"/>
        <v>284956.66453622672</v>
      </c>
      <c r="U7" s="95">
        <f t="shared" si="0"/>
        <v>284956.66453622672</v>
      </c>
      <c r="V7" s="95">
        <f t="shared" si="0"/>
        <v>284956.66453622672</v>
      </c>
      <c r="W7" s="95">
        <f t="shared" si="0"/>
        <v>284956.66453622672</v>
      </c>
      <c r="X7" s="95">
        <f t="shared" si="0"/>
        <v>284956.66453622672</v>
      </c>
      <c r="Y7" s="95">
        <f t="shared" si="0"/>
        <v>284956.66453622672</v>
      </c>
      <c r="Z7" s="95">
        <f t="shared" si="0"/>
        <v>284956.66453622672</v>
      </c>
      <c r="AA7" s="95">
        <f t="shared" si="0"/>
        <v>284956.66453622672</v>
      </c>
      <c r="AB7" s="95">
        <f t="shared" si="0"/>
        <v>284956.66453622672</v>
      </c>
      <c r="AC7" s="95">
        <f t="shared" si="0"/>
        <v>284956.66453622672</v>
      </c>
      <c r="AD7" s="95">
        <f t="shared" si="0"/>
        <v>284956.66453622672</v>
      </c>
      <c r="AE7" s="95">
        <f t="shared" si="0"/>
        <v>284956.66453622672</v>
      </c>
      <c r="AF7" s="95">
        <f t="shared" si="0"/>
        <v>284956.66453622672</v>
      </c>
      <c r="AG7" s="95">
        <f t="shared" si="0"/>
        <v>284956.66453622672</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75720.872519558048</v>
      </c>
      <c r="C9" s="95">
        <f t="shared" si="1"/>
        <v>75720.872519558048</v>
      </c>
      <c r="D9" s="95">
        <f t="shared" si="0"/>
        <v>75720.872519558048</v>
      </c>
      <c r="E9" s="95">
        <f t="shared" si="0"/>
        <v>75720.872519558048</v>
      </c>
      <c r="F9" s="95">
        <f t="shared" si="0"/>
        <v>75720.872519558048</v>
      </c>
      <c r="G9" s="95">
        <f t="shared" si="0"/>
        <v>75720.872519558048</v>
      </c>
      <c r="H9" s="95">
        <f t="shared" si="0"/>
        <v>75720.872519558048</v>
      </c>
      <c r="I9" s="95">
        <f t="shared" si="0"/>
        <v>75720.872519558048</v>
      </c>
      <c r="J9" s="95">
        <f t="shared" si="0"/>
        <v>75720.872519558048</v>
      </c>
      <c r="K9" s="95">
        <f t="shared" si="0"/>
        <v>75720.872519558048</v>
      </c>
      <c r="L9" s="95">
        <f t="shared" si="0"/>
        <v>75720.872519558048</v>
      </c>
      <c r="M9" s="95">
        <f t="shared" si="0"/>
        <v>75720.872519558048</v>
      </c>
      <c r="N9" s="95">
        <f t="shared" si="0"/>
        <v>75720.872519558048</v>
      </c>
      <c r="O9" s="95">
        <f t="shared" si="0"/>
        <v>75720.872519558048</v>
      </c>
      <c r="P9" s="95">
        <f t="shared" si="0"/>
        <v>75720.872519558048</v>
      </c>
      <c r="Q9" s="95">
        <f t="shared" si="0"/>
        <v>75720.872519558048</v>
      </c>
      <c r="R9" s="95">
        <f t="shared" si="0"/>
        <v>75720.872519558048</v>
      </c>
      <c r="S9" s="95">
        <f t="shared" si="0"/>
        <v>75720.872519558048</v>
      </c>
      <c r="T9" s="95">
        <f t="shared" si="0"/>
        <v>75720.872519558048</v>
      </c>
      <c r="U9" s="95">
        <f t="shared" si="0"/>
        <v>75720.872519558048</v>
      </c>
      <c r="V9" s="95">
        <f t="shared" si="0"/>
        <v>75720.872519558048</v>
      </c>
      <c r="W9" s="95">
        <f t="shared" si="0"/>
        <v>75720.872519558048</v>
      </c>
      <c r="X9" s="95">
        <f t="shared" si="0"/>
        <v>75720.872519558048</v>
      </c>
      <c r="Y9" s="95">
        <f t="shared" si="0"/>
        <v>75720.872519558048</v>
      </c>
      <c r="Z9" s="95">
        <f t="shared" si="0"/>
        <v>75720.872519558048</v>
      </c>
      <c r="AA9" s="95">
        <f t="shared" si="0"/>
        <v>75720.872519558048</v>
      </c>
      <c r="AB9" s="95">
        <f t="shared" si="0"/>
        <v>75720.872519558048</v>
      </c>
      <c r="AC9" s="95">
        <f t="shared" si="0"/>
        <v>75720.872519558048</v>
      </c>
      <c r="AD9" s="95">
        <f t="shared" si="0"/>
        <v>75720.872519558048</v>
      </c>
      <c r="AE9" s="95">
        <f t="shared" si="0"/>
        <v>75720.872519558048</v>
      </c>
      <c r="AF9" s="95">
        <f t="shared" si="0"/>
        <v>75720.872519558048</v>
      </c>
      <c r="AG9" s="95">
        <f t="shared" si="0"/>
        <v>75720.872519558048</v>
      </c>
    </row>
    <row r="10" spans="1:33">
      <c r="A10" s="4" t="s">
        <v>495</v>
      </c>
      <c r="B10" s="95">
        <f>'Manual Adjustment'!$B33</f>
        <v>72654.011529243217</v>
      </c>
      <c r="C10" s="95">
        <f t="shared" si="1"/>
        <v>72654.011529243217</v>
      </c>
      <c r="D10" s="95">
        <f t="shared" si="0"/>
        <v>72654.011529243217</v>
      </c>
      <c r="E10" s="95">
        <f t="shared" si="0"/>
        <v>72654.011529243217</v>
      </c>
      <c r="F10" s="95">
        <f t="shared" si="0"/>
        <v>72654.011529243217</v>
      </c>
      <c r="G10" s="95">
        <f t="shared" si="0"/>
        <v>72654.011529243217</v>
      </c>
      <c r="H10" s="95">
        <f t="shared" si="0"/>
        <v>72654.011529243217</v>
      </c>
      <c r="I10" s="95">
        <f t="shared" si="0"/>
        <v>72654.011529243217</v>
      </c>
      <c r="J10" s="95">
        <f t="shared" si="0"/>
        <v>72654.011529243217</v>
      </c>
      <c r="K10" s="95">
        <f t="shared" si="0"/>
        <v>72654.011529243217</v>
      </c>
      <c r="L10" s="95">
        <f t="shared" si="0"/>
        <v>72654.011529243217</v>
      </c>
      <c r="M10" s="95">
        <f t="shared" si="0"/>
        <v>72654.011529243217</v>
      </c>
      <c r="N10" s="95">
        <f t="shared" si="0"/>
        <v>72654.011529243217</v>
      </c>
      <c r="O10" s="95">
        <f t="shared" si="0"/>
        <v>72654.011529243217</v>
      </c>
      <c r="P10" s="95">
        <f t="shared" si="0"/>
        <v>72654.011529243217</v>
      </c>
      <c r="Q10" s="95">
        <f t="shared" si="0"/>
        <v>72654.011529243217</v>
      </c>
      <c r="R10" s="95">
        <f t="shared" si="0"/>
        <v>72654.011529243217</v>
      </c>
      <c r="S10" s="95">
        <f t="shared" si="0"/>
        <v>72654.011529243217</v>
      </c>
      <c r="T10" s="95">
        <f t="shared" si="0"/>
        <v>72654.011529243217</v>
      </c>
      <c r="U10" s="95">
        <f t="shared" si="0"/>
        <v>72654.011529243217</v>
      </c>
      <c r="V10" s="95">
        <f t="shared" si="0"/>
        <v>72654.011529243217</v>
      </c>
      <c r="W10" s="95">
        <f t="shared" si="0"/>
        <v>72654.011529243217</v>
      </c>
      <c r="X10" s="95">
        <f t="shared" si="0"/>
        <v>72654.011529243217</v>
      </c>
      <c r="Y10" s="95">
        <f t="shared" si="0"/>
        <v>72654.011529243217</v>
      </c>
      <c r="Z10" s="95">
        <f t="shared" si="0"/>
        <v>72654.011529243217</v>
      </c>
      <c r="AA10" s="95">
        <f t="shared" si="0"/>
        <v>72654.011529243217</v>
      </c>
      <c r="AB10" s="95">
        <f t="shared" si="0"/>
        <v>72654.011529243217</v>
      </c>
      <c r="AC10" s="95">
        <f t="shared" si="0"/>
        <v>72654.011529243217</v>
      </c>
      <c r="AD10" s="95">
        <f t="shared" si="0"/>
        <v>72654.011529243217</v>
      </c>
      <c r="AE10" s="95">
        <f t="shared" si="0"/>
        <v>72654.011529243217</v>
      </c>
      <c r="AF10" s="95">
        <f t="shared" si="0"/>
        <v>72654.011529243217</v>
      </c>
      <c r="AG10" s="95">
        <f t="shared" si="0"/>
        <v>72654.011529243217</v>
      </c>
    </row>
    <row r="11" spans="1:33">
      <c r="A11" s="4" t="s">
        <v>496</v>
      </c>
      <c r="B11" s="95">
        <f>'Manual Adjustment'!$B34</f>
        <v>48073.579291463539</v>
      </c>
      <c r="C11" s="95">
        <f t="shared" si="1"/>
        <v>48073.579291463539</v>
      </c>
      <c r="D11" s="95">
        <f t="shared" ref="D11:AG17" si="2">C11</f>
        <v>48073.579291463539</v>
      </c>
      <c r="E11" s="95">
        <f t="shared" si="2"/>
        <v>48073.579291463539</v>
      </c>
      <c r="F11" s="95">
        <f t="shared" si="2"/>
        <v>48073.579291463539</v>
      </c>
      <c r="G11" s="95">
        <f t="shared" si="2"/>
        <v>48073.579291463539</v>
      </c>
      <c r="H11" s="95">
        <f t="shared" si="2"/>
        <v>48073.579291463539</v>
      </c>
      <c r="I11" s="95">
        <f t="shared" si="2"/>
        <v>48073.579291463539</v>
      </c>
      <c r="J11" s="95">
        <f t="shared" si="2"/>
        <v>48073.579291463539</v>
      </c>
      <c r="K11" s="95">
        <f t="shared" si="2"/>
        <v>48073.579291463539</v>
      </c>
      <c r="L11" s="95">
        <f t="shared" si="2"/>
        <v>48073.579291463539</v>
      </c>
      <c r="M11" s="95">
        <f t="shared" si="2"/>
        <v>48073.579291463539</v>
      </c>
      <c r="N11" s="95">
        <f t="shared" si="2"/>
        <v>48073.579291463539</v>
      </c>
      <c r="O11" s="95">
        <f t="shared" si="2"/>
        <v>48073.579291463539</v>
      </c>
      <c r="P11" s="95">
        <f t="shared" si="2"/>
        <v>48073.579291463539</v>
      </c>
      <c r="Q11" s="95">
        <f t="shared" si="2"/>
        <v>48073.579291463539</v>
      </c>
      <c r="R11" s="95">
        <f t="shared" si="2"/>
        <v>48073.579291463539</v>
      </c>
      <c r="S11" s="95">
        <f t="shared" si="2"/>
        <v>48073.579291463539</v>
      </c>
      <c r="T11" s="95">
        <f t="shared" si="2"/>
        <v>48073.579291463539</v>
      </c>
      <c r="U11" s="95">
        <f t="shared" si="2"/>
        <v>48073.579291463539</v>
      </c>
      <c r="V11" s="95">
        <f t="shared" si="2"/>
        <v>48073.579291463539</v>
      </c>
      <c r="W11" s="95">
        <f t="shared" si="2"/>
        <v>48073.579291463539</v>
      </c>
      <c r="X11" s="95">
        <f t="shared" si="2"/>
        <v>48073.579291463539</v>
      </c>
      <c r="Y11" s="95">
        <f t="shared" si="2"/>
        <v>48073.579291463539</v>
      </c>
      <c r="Z11" s="95">
        <f t="shared" si="2"/>
        <v>48073.579291463539</v>
      </c>
      <c r="AA11" s="95">
        <f t="shared" si="2"/>
        <v>48073.579291463539</v>
      </c>
      <c r="AB11" s="95">
        <f t="shared" si="2"/>
        <v>48073.579291463539</v>
      </c>
      <c r="AC11" s="95">
        <f t="shared" si="2"/>
        <v>48073.579291463539</v>
      </c>
      <c r="AD11" s="95">
        <f t="shared" si="2"/>
        <v>48073.579291463539</v>
      </c>
      <c r="AE11" s="95">
        <f t="shared" si="2"/>
        <v>48073.579291463539</v>
      </c>
      <c r="AF11" s="95">
        <f t="shared" si="2"/>
        <v>48073.579291463539</v>
      </c>
      <c r="AG11" s="95">
        <f t="shared" si="2"/>
        <v>48073.579291463539</v>
      </c>
    </row>
    <row r="12" spans="1:33">
      <c r="A12" s="4" t="s">
        <v>497</v>
      </c>
      <c r="B12" s="95">
        <f>'Manual Adjustment'!$B35</f>
        <v>13861.889761413562</v>
      </c>
      <c r="C12" s="95">
        <f t="shared" si="1"/>
        <v>13861.889761413562</v>
      </c>
      <c r="D12" s="95">
        <f t="shared" si="2"/>
        <v>13861.889761413562</v>
      </c>
      <c r="E12" s="95">
        <f t="shared" si="2"/>
        <v>13861.889761413562</v>
      </c>
      <c r="F12" s="95">
        <f t="shared" si="2"/>
        <v>13861.889761413562</v>
      </c>
      <c r="G12" s="95">
        <f t="shared" si="2"/>
        <v>13861.889761413562</v>
      </c>
      <c r="H12" s="95">
        <f t="shared" si="2"/>
        <v>13861.889761413562</v>
      </c>
      <c r="I12" s="95">
        <f t="shared" si="2"/>
        <v>13861.889761413562</v>
      </c>
      <c r="J12" s="95">
        <f t="shared" si="2"/>
        <v>13861.889761413562</v>
      </c>
      <c r="K12" s="95">
        <f t="shared" si="2"/>
        <v>13861.889761413562</v>
      </c>
      <c r="L12" s="95">
        <f t="shared" si="2"/>
        <v>13861.889761413562</v>
      </c>
      <c r="M12" s="95">
        <f t="shared" si="2"/>
        <v>13861.889761413562</v>
      </c>
      <c r="N12" s="95">
        <f t="shared" si="2"/>
        <v>13861.889761413562</v>
      </c>
      <c r="O12" s="95">
        <f t="shared" si="2"/>
        <v>13861.889761413562</v>
      </c>
      <c r="P12" s="95">
        <f t="shared" si="2"/>
        <v>13861.889761413562</v>
      </c>
      <c r="Q12" s="95">
        <f t="shared" si="2"/>
        <v>13861.889761413562</v>
      </c>
      <c r="R12" s="95">
        <f t="shared" si="2"/>
        <v>13861.889761413562</v>
      </c>
      <c r="S12" s="95">
        <f t="shared" si="2"/>
        <v>13861.889761413562</v>
      </c>
      <c r="T12" s="95">
        <f t="shared" si="2"/>
        <v>13861.889761413562</v>
      </c>
      <c r="U12" s="95">
        <f t="shared" si="2"/>
        <v>13861.889761413562</v>
      </c>
      <c r="V12" s="95">
        <f t="shared" si="2"/>
        <v>13861.889761413562</v>
      </c>
      <c r="W12" s="95">
        <f t="shared" si="2"/>
        <v>13861.889761413562</v>
      </c>
      <c r="X12" s="95">
        <f t="shared" si="2"/>
        <v>13861.889761413562</v>
      </c>
      <c r="Y12" s="95">
        <f t="shared" si="2"/>
        <v>13861.889761413562</v>
      </c>
      <c r="Z12" s="95">
        <f t="shared" si="2"/>
        <v>13861.889761413562</v>
      </c>
      <c r="AA12" s="95">
        <f t="shared" si="2"/>
        <v>13861.889761413562</v>
      </c>
      <c r="AB12" s="95">
        <f t="shared" si="2"/>
        <v>13861.889761413562</v>
      </c>
      <c r="AC12" s="95">
        <f t="shared" si="2"/>
        <v>13861.889761413562</v>
      </c>
      <c r="AD12" s="95">
        <f t="shared" si="2"/>
        <v>13861.889761413562</v>
      </c>
      <c r="AE12" s="95">
        <f t="shared" si="2"/>
        <v>13861.889761413562</v>
      </c>
      <c r="AF12" s="95">
        <f t="shared" si="2"/>
        <v>13861.889761413562</v>
      </c>
      <c r="AG12" s="95">
        <f t="shared" si="2"/>
        <v>13861.889761413562</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109845.22737477292</v>
      </c>
      <c r="C15" s="95">
        <f t="shared" si="1"/>
        <v>109845.22737477292</v>
      </c>
      <c r="D15" s="95">
        <f t="shared" si="2"/>
        <v>109845.22737477292</v>
      </c>
      <c r="E15" s="95">
        <f t="shared" si="2"/>
        <v>109845.22737477292</v>
      </c>
      <c r="F15" s="95">
        <f t="shared" si="2"/>
        <v>109845.22737477292</v>
      </c>
      <c r="G15" s="95">
        <f t="shared" si="2"/>
        <v>109845.22737477292</v>
      </c>
      <c r="H15" s="95">
        <f t="shared" si="2"/>
        <v>109845.22737477292</v>
      </c>
      <c r="I15" s="95">
        <f t="shared" si="2"/>
        <v>109845.22737477292</v>
      </c>
      <c r="J15" s="95">
        <f t="shared" si="2"/>
        <v>109845.22737477292</v>
      </c>
      <c r="K15" s="95">
        <f t="shared" si="2"/>
        <v>109845.22737477292</v>
      </c>
      <c r="L15" s="95">
        <f t="shared" si="2"/>
        <v>109845.22737477292</v>
      </c>
      <c r="M15" s="95">
        <f t="shared" si="2"/>
        <v>109845.22737477292</v>
      </c>
      <c r="N15" s="95">
        <f t="shared" si="2"/>
        <v>109845.22737477292</v>
      </c>
      <c r="O15" s="95">
        <f t="shared" si="2"/>
        <v>109845.22737477292</v>
      </c>
      <c r="P15" s="95">
        <f t="shared" si="2"/>
        <v>109845.22737477292</v>
      </c>
      <c r="Q15" s="95">
        <f t="shared" si="2"/>
        <v>109845.22737477292</v>
      </c>
      <c r="R15" s="95">
        <f t="shared" si="2"/>
        <v>109845.22737477292</v>
      </c>
      <c r="S15" s="95">
        <f t="shared" si="2"/>
        <v>109845.22737477292</v>
      </c>
      <c r="T15" s="95">
        <f t="shared" si="2"/>
        <v>109845.22737477292</v>
      </c>
      <c r="U15" s="95">
        <f t="shared" si="2"/>
        <v>109845.22737477292</v>
      </c>
      <c r="V15" s="95">
        <f t="shared" si="2"/>
        <v>109845.22737477292</v>
      </c>
      <c r="W15" s="95">
        <f t="shared" si="2"/>
        <v>109845.22737477292</v>
      </c>
      <c r="X15" s="95">
        <f t="shared" si="2"/>
        <v>109845.22737477292</v>
      </c>
      <c r="Y15" s="95">
        <f t="shared" si="2"/>
        <v>109845.22737477292</v>
      </c>
      <c r="Z15" s="95">
        <f t="shared" si="2"/>
        <v>109845.22737477292</v>
      </c>
      <c r="AA15" s="95">
        <f t="shared" si="2"/>
        <v>109845.22737477292</v>
      </c>
      <c r="AB15" s="95">
        <f t="shared" si="2"/>
        <v>109845.22737477292</v>
      </c>
      <c r="AC15" s="95">
        <f t="shared" si="2"/>
        <v>109845.22737477292</v>
      </c>
      <c r="AD15" s="95">
        <f t="shared" si="2"/>
        <v>109845.22737477292</v>
      </c>
      <c r="AE15" s="95">
        <f t="shared" si="2"/>
        <v>109845.22737477292</v>
      </c>
      <c r="AF15" s="95">
        <f t="shared" si="2"/>
        <v>109845.22737477292</v>
      </c>
      <c r="AG15" s="95">
        <f t="shared" si="2"/>
        <v>109845.22737477292</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0</v>
      </c>
      <c r="E2" s="1">
        <f>'Manual Adjustment'!F44</f>
        <v>0</v>
      </c>
      <c r="F2" s="1">
        <f>'Manual Adjustment'!G44</f>
        <v>0</v>
      </c>
      <c r="G2" s="1">
        <f>'Manual Adjustment'!H44</f>
        <v>0</v>
      </c>
      <c r="H2" s="1">
        <f>'Manual Adjustment'!I44</f>
        <v>0</v>
      </c>
      <c r="I2" s="1">
        <f>'Manual Adjustment'!J44</f>
        <v>0</v>
      </c>
      <c r="J2" s="1">
        <f>'Manual Adjustment'!K44</f>
        <v>0</v>
      </c>
      <c r="K2" s="1">
        <f>'Manual Adjustment'!L44</f>
        <v>0</v>
      </c>
      <c r="L2" s="1">
        <f>'Manual Adjustment'!M44</f>
        <v>0</v>
      </c>
      <c r="M2" s="1">
        <f>'Manual Adjustment'!N44</f>
        <v>0</v>
      </c>
      <c r="N2" s="1">
        <f>'Manual Adjustment'!O44</f>
        <v>0</v>
      </c>
      <c r="O2" s="1">
        <f>'Manual Adjustment'!P44</f>
        <v>0</v>
      </c>
      <c r="P2" s="1">
        <f>'Manual Adjustment'!Q44</f>
        <v>0</v>
      </c>
      <c r="Q2" s="1">
        <f>'Manual Adjustment'!R44</f>
        <v>0</v>
      </c>
      <c r="R2" s="1">
        <f>'Manual Adjustment'!S44</f>
        <v>0</v>
      </c>
      <c r="S2" s="1">
        <f>'Manual Adjustment'!T44</f>
        <v>0</v>
      </c>
      <c r="T2" s="1">
        <f>'Manual Adjustment'!U44</f>
        <v>0</v>
      </c>
      <c r="U2" s="1">
        <f>'Manual Adjustment'!V44</f>
        <v>0</v>
      </c>
      <c r="V2" s="1">
        <f>'Manual Adjustment'!W44</f>
        <v>0</v>
      </c>
      <c r="W2" s="1">
        <f>'Manual Adjustment'!X44</f>
        <v>0</v>
      </c>
      <c r="X2" s="1">
        <f>'Manual Adjustment'!Y44</f>
        <v>0</v>
      </c>
      <c r="Y2" s="1">
        <f>'Manual Adjustment'!Z44</f>
        <v>0</v>
      </c>
      <c r="Z2" s="1">
        <f>'Manual Adjustment'!AA44</f>
        <v>0</v>
      </c>
      <c r="AA2" s="1">
        <f>'Manual Adjustment'!AB44</f>
        <v>0</v>
      </c>
      <c r="AB2" s="1">
        <f>'Manual Adjustment'!AC44</f>
        <v>0</v>
      </c>
      <c r="AC2" s="1">
        <f>'Manual Adjustment'!AD44</f>
        <v>0</v>
      </c>
      <c r="AD2" s="1">
        <f>'Manual Adjustment'!AE44</f>
        <v>0</v>
      </c>
      <c r="AE2" s="1">
        <f>'Manual Adjustment'!AF44</f>
        <v>0</v>
      </c>
      <c r="AF2" s="1">
        <f>'Manual Adjustment'!AG44</f>
        <v>0</v>
      </c>
      <c r="AG2" s="1">
        <f>'Manual Adjustment'!AH44</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79.105984477555722</v>
      </c>
      <c r="C2" s="66">
        <f>SUMIFS('State Generation Costs Calcs'!C105:C155,'State Generation Costs Calcs'!$A$105:$A$155,About!$B$2)*About!$A$52</f>
        <v>75.164244273788057</v>
      </c>
      <c r="D2" s="66">
        <f>SUMIFS('State Generation Costs Calcs'!D105:D155,'State Generation Costs Calcs'!$A$105:$A$155,About!$B$2)*About!$A$52</f>
        <v>74.486334021863627</v>
      </c>
      <c r="E2" s="66">
        <f>SUMIFS('State Generation Costs Calcs'!E105:E155,'State Generation Costs Calcs'!$A$105:$A$155,About!$B$2)*About!$A$52</f>
        <v>73.406632825192162</v>
      </c>
      <c r="F2" s="66">
        <f>SUMIFS('State Generation Costs Calcs'!F105:F155,'State Generation Costs Calcs'!$A$105:$A$155,About!$B$2)*About!$A$52</f>
        <v>72.460657424303491</v>
      </c>
      <c r="G2" s="66">
        <f>SUMIFS('State Generation Costs Calcs'!G105:G155,'State Generation Costs Calcs'!$A$105:$A$155,About!$B$2)*About!$A$52</f>
        <v>72.585262765195921</v>
      </c>
      <c r="H2" s="66">
        <f>SUMIFS('State Generation Costs Calcs'!H105:H155,'State Generation Costs Calcs'!$A$105:$A$155,About!$B$2)*About!$A$52</f>
        <v>73.203241104371585</v>
      </c>
      <c r="I2" s="66">
        <f>SUMIFS('State Generation Costs Calcs'!I105:I155,'State Generation Costs Calcs'!$A$105:$A$155,About!$B$2)*About!$A$52</f>
        <v>73.743893984133166</v>
      </c>
      <c r="J2" s="66">
        <f>SUMIFS('State Generation Costs Calcs'!J105:J155,'State Generation Costs Calcs'!$A$105:$A$155,About!$B$2)*About!$A$52</f>
        <v>73.922131593821717</v>
      </c>
      <c r="K2" s="66">
        <f>SUMIFS('State Generation Costs Calcs'!K105:K155,'State Generation Costs Calcs'!$A$105:$A$155,About!$B$2)*About!$A$52</f>
        <v>72.918639348291649</v>
      </c>
      <c r="L2" s="66">
        <f>SUMIFS('State Generation Costs Calcs'!L105:L155,'State Generation Costs Calcs'!$A$105:$A$155,About!$B$2)*About!$A$52</f>
        <v>71.824188165670563</v>
      </c>
      <c r="M2" s="66">
        <f>SUMIFS('State Generation Costs Calcs'!M105:M155,'State Generation Costs Calcs'!$A$105:$A$155,About!$B$2)*About!$A$52</f>
        <v>71.007051498807272</v>
      </c>
      <c r="N2" s="66">
        <f>SUMIFS('State Generation Costs Calcs'!N105:N155,'State Generation Costs Calcs'!$A$105:$A$155,About!$B$2)*About!$A$52</f>
        <v>69.886414167039447</v>
      </c>
      <c r="O2" s="66">
        <f>SUMIFS('State Generation Costs Calcs'!O105:O155,'State Generation Costs Calcs'!$A$105:$A$155,About!$B$2)*About!$A$52</f>
        <v>68.829644128156474</v>
      </c>
      <c r="P2" s="66">
        <f>SUMIFS('State Generation Costs Calcs'!P105:P155,'State Generation Costs Calcs'!$A$105:$A$155,About!$B$2)*About!$A$52</f>
        <v>68.838958715541864</v>
      </c>
      <c r="Q2" s="66">
        <f>SUMIFS('State Generation Costs Calcs'!Q105:Q155,'State Generation Costs Calcs'!$A$105:$A$155,About!$B$2)*About!$A$52</f>
        <v>68.523084120785995</v>
      </c>
      <c r="R2" s="66">
        <f>SUMIFS('State Generation Costs Calcs'!R105:R155,'State Generation Costs Calcs'!$A$105:$A$155,About!$B$2)*About!$A$52</f>
        <v>67.464882764204319</v>
      </c>
      <c r="S2" s="66">
        <f>SUMIFS('State Generation Costs Calcs'!S105:S155,'State Generation Costs Calcs'!$A$105:$A$155,About!$B$2)*About!$A$52</f>
        <v>66.897724124412278</v>
      </c>
      <c r="T2" s="66">
        <f>SUMIFS('State Generation Costs Calcs'!T105:T155,'State Generation Costs Calcs'!$A$105:$A$155,About!$B$2)*About!$A$52</f>
        <v>66.347932311318118</v>
      </c>
      <c r="U2" s="66">
        <f>SUMIFS('State Generation Costs Calcs'!U105:U155,'State Generation Costs Calcs'!$A$105:$A$155,About!$B$2)*About!$A$52</f>
        <v>66.455329021389801</v>
      </c>
      <c r="V2" s="66">
        <f>SUMIFS('State Generation Costs Calcs'!V105:V155,'State Generation Costs Calcs'!$A$105:$A$155,About!$B$2)*About!$A$52</f>
        <v>65.967934934946655</v>
      </c>
      <c r="W2" s="66">
        <f>SUMIFS('State Generation Costs Calcs'!W105:W155,'State Generation Costs Calcs'!$A$105:$A$155,About!$B$2)*About!$A$52</f>
        <v>65.120260753500872</v>
      </c>
      <c r="X2" s="66">
        <f>SUMIFS('State Generation Costs Calcs'!X105:X155,'State Generation Costs Calcs'!$A$105:$A$155,About!$B$2)*About!$A$52</f>
        <v>64.714518139395111</v>
      </c>
      <c r="Y2" s="66">
        <f>SUMIFS('State Generation Costs Calcs'!Y105:Y155,'State Generation Costs Calcs'!$A$105:$A$155,About!$B$2)*About!$A$52</f>
        <v>64.301571437958415</v>
      </c>
      <c r="Z2" s="66">
        <f>SUMIFS('State Generation Costs Calcs'!Z105:Z155,'State Generation Costs Calcs'!$A$105:$A$155,About!$B$2)*About!$A$52</f>
        <v>63.854676899951521</v>
      </c>
      <c r="AA2" s="66">
        <f>SUMIFS('State Generation Costs Calcs'!AA105:AA155,'State Generation Costs Calcs'!$A$105:$A$155,About!$B$2)*About!$A$52</f>
        <v>63.794998657490808</v>
      </c>
      <c r="AB2" s="66">
        <f>SUMIFS('State Generation Costs Calcs'!AB105:AB155,'State Generation Costs Calcs'!$A$105:$A$155,About!$B$2)*About!$A$52</f>
        <v>63.516352370804839</v>
      </c>
      <c r="AC2" s="66">
        <f>SUMIFS('State Generation Costs Calcs'!AC105:AC155,'State Generation Costs Calcs'!$A$105:$A$155,About!$B$2)*About!$A$52</f>
        <v>63.209332417845033</v>
      </c>
      <c r="AD2" s="66">
        <f>SUMIFS('State Generation Costs Calcs'!AD105:AD155,'State Generation Costs Calcs'!$A$105:$A$155,About!$B$2)*About!$A$52</f>
        <v>63.413070857102042</v>
      </c>
      <c r="AE2" s="66">
        <f>SUMIFS('State Generation Costs Calcs'!AE105:AE155,'State Generation Costs Calcs'!$A$105:$A$155,About!$B$2)*About!$A$52</f>
        <v>63.29627039078499</v>
      </c>
      <c r="AF2" s="66">
        <f>SUMIFS('State Generation Costs Calcs'!AF105:AF155,'State Generation Costs Calcs'!$A$105:$A$155,About!$B$2)*About!$A$52</f>
        <v>63.10076800405205</v>
      </c>
      <c r="AG2" s="66">
        <f>SUMIFS('State Generation Costs Calcs'!AG105:AG155,'State Generation Costs Calcs'!$A$105:$A$155,About!$B$2)*About!$A$52</f>
        <v>63.165677688538914</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79.105984477555722</v>
      </c>
      <c r="C2" s="67">
        <f>SUMIFS('State Generation Costs Calcs'!C105:C155,'State Generation Costs Calcs'!$A$105:$A$155,About!$B$2)*About!$A$52</f>
        <v>75.164244273788057</v>
      </c>
      <c r="D2" s="67">
        <f>SUMIFS('State Generation Costs Calcs'!D105:D155,'State Generation Costs Calcs'!$A$105:$A$155,About!$B$2)*About!$A$52</f>
        <v>74.486334021863627</v>
      </c>
      <c r="E2" s="67">
        <f>SUMIFS('State Generation Costs Calcs'!E105:E155,'State Generation Costs Calcs'!$A$105:$A$155,About!$B$2)*About!$A$52</f>
        <v>73.406632825192162</v>
      </c>
      <c r="F2" s="67">
        <f>SUMIFS('State Generation Costs Calcs'!F105:F155,'State Generation Costs Calcs'!$A$105:$A$155,About!$B$2)*About!$A$52</f>
        <v>72.460657424303491</v>
      </c>
      <c r="G2" s="67">
        <f>SUMIFS('State Generation Costs Calcs'!G105:G155,'State Generation Costs Calcs'!$A$105:$A$155,About!$B$2)*About!$A$52</f>
        <v>72.585262765195921</v>
      </c>
      <c r="H2" s="67">
        <f>SUMIFS('State Generation Costs Calcs'!H105:H155,'State Generation Costs Calcs'!$A$105:$A$155,About!$B$2)*About!$A$52</f>
        <v>73.203241104371585</v>
      </c>
      <c r="I2" s="67">
        <f>SUMIFS('State Generation Costs Calcs'!I105:I155,'State Generation Costs Calcs'!$A$105:$A$155,About!$B$2)*About!$A$52</f>
        <v>73.743893984133166</v>
      </c>
      <c r="J2" s="67">
        <f>SUMIFS('State Generation Costs Calcs'!J105:J155,'State Generation Costs Calcs'!$A$105:$A$155,About!$B$2)*About!$A$52</f>
        <v>73.922131593821717</v>
      </c>
      <c r="K2" s="67">
        <f>SUMIFS('State Generation Costs Calcs'!K105:K155,'State Generation Costs Calcs'!$A$105:$A$155,About!$B$2)*About!$A$52</f>
        <v>72.918639348291649</v>
      </c>
      <c r="L2" s="67">
        <f>SUMIFS('State Generation Costs Calcs'!L105:L155,'State Generation Costs Calcs'!$A$105:$A$155,About!$B$2)*About!$A$52</f>
        <v>71.824188165670563</v>
      </c>
      <c r="M2" s="67">
        <f>SUMIFS('State Generation Costs Calcs'!M105:M155,'State Generation Costs Calcs'!$A$105:$A$155,About!$B$2)*About!$A$52</f>
        <v>71.007051498807272</v>
      </c>
      <c r="N2" s="67">
        <f>SUMIFS('State Generation Costs Calcs'!N105:N155,'State Generation Costs Calcs'!$A$105:$A$155,About!$B$2)*About!$A$52</f>
        <v>69.886414167039447</v>
      </c>
      <c r="O2" s="67">
        <f>SUMIFS('State Generation Costs Calcs'!O105:O155,'State Generation Costs Calcs'!$A$105:$A$155,About!$B$2)*About!$A$52</f>
        <v>68.829644128156474</v>
      </c>
      <c r="P2" s="67">
        <f>SUMIFS('State Generation Costs Calcs'!P105:P155,'State Generation Costs Calcs'!$A$105:$A$155,About!$B$2)*About!$A$52</f>
        <v>68.838958715541864</v>
      </c>
      <c r="Q2" s="67">
        <f>SUMIFS('State Generation Costs Calcs'!Q105:Q155,'State Generation Costs Calcs'!$A$105:$A$155,About!$B$2)*About!$A$52</f>
        <v>68.523084120785995</v>
      </c>
      <c r="R2" s="67">
        <f>SUMIFS('State Generation Costs Calcs'!R105:R155,'State Generation Costs Calcs'!$A$105:$A$155,About!$B$2)*About!$A$52</f>
        <v>67.464882764204319</v>
      </c>
      <c r="S2" s="67">
        <f>SUMIFS('State Generation Costs Calcs'!S105:S155,'State Generation Costs Calcs'!$A$105:$A$155,About!$B$2)*About!$A$52</f>
        <v>66.897724124412278</v>
      </c>
      <c r="T2" s="67">
        <f>SUMIFS('State Generation Costs Calcs'!T105:T155,'State Generation Costs Calcs'!$A$105:$A$155,About!$B$2)*About!$A$52</f>
        <v>66.347932311318118</v>
      </c>
      <c r="U2" s="67">
        <f>SUMIFS('State Generation Costs Calcs'!U105:U155,'State Generation Costs Calcs'!$A$105:$A$155,About!$B$2)*About!$A$52</f>
        <v>66.455329021389801</v>
      </c>
      <c r="V2" s="67">
        <f>SUMIFS('State Generation Costs Calcs'!V105:V155,'State Generation Costs Calcs'!$A$105:$A$155,About!$B$2)*About!$A$52</f>
        <v>65.967934934946655</v>
      </c>
      <c r="W2" s="67">
        <f>SUMIFS('State Generation Costs Calcs'!W105:W155,'State Generation Costs Calcs'!$A$105:$A$155,About!$B$2)*About!$A$52</f>
        <v>65.120260753500872</v>
      </c>
      <c r="X2" s="67">
        <f>SUMIFS('State Generation Costs Calcs'!X105:X155,'State Generation Costs Calcs'!$A$105:$A$155,About!$B$2)*About!$A$52</f>
        <v>64.714518139395111</v>
      </c>
      <c r="Y2" s="67">
        <f>SUMIFS('State Generation Costs Calcs'!Y105:Y155,'State Generation Costs Calcs'!$A$105:$A$155,About!$B$2)*About!$A$52</f>
        <v>64.301571437958415</v>
      </c>
      <c r="Z2" s="67">
        <f>SUMIFS('State Generation Costs Calcs'!Z105:Z155,'State Generation Costs Calcs'!$A$105:$A$155,About!$B$2)*About!$A$52</f>
        <v>63.854676899951521</v>
      </c>
      <c r="AA2" s="67">
        <f>SUMIFS('State Generation Costs Calcs'!AA105:AA155,'State Generation Costs Calcs'!$A$105:$A$155,About!$B$2)*About!$A$52</f>
        <v>63.794998657490808</v>
      </c>
      <c r="AB2" s="67">
        <f>SUMIFS('State Generation Costs Calcs'!AB105:AB155,'State Generation Costs Calcs'!$A$105:$A$155,About!$B$2)*About!$A$52</f>
        <v>63.516352370804839</v>
      </c>
      <c r="AC2" s="67">
        <f>SUMIFS('State Generation Costs Calcs'!AC105:AC155,'State Generation Costs Calcs'!$A$105:$A$155,About!$B$2)*About!$A$52</f>
        <v>63.209332417845033</v>
      </c>
      <c r="AD2" s="67">
        <f>SUMIFS('State Generation Costs Calcs'!AD105:AD155,'State Generation Costs Calcs'!$A$105:$A$155,About!$B$2)*About!$A$52</f>
        <v>63.413070857102042</v>
      </c>
      <c r="AE2" s="67">
        <f>SUMIFS('State Generation Costs Calcs'!AE105:AE155,'State Generation Costs Calcs'!$A$105:$A$155,About!$B$2)*About!$A$52</f>
        <v>63.29627039078499</v>
      </c>
      <c r="AF2" s="67">
        <f>SUMIFS('State Generation Costs Calcs'!AF105:AF155,'State Generation Costs Calcs'!$A$105:$A$155,About!$B$2)*About!$A$52</f>
        <v>63.10076800405205</v>
      </c>
      <c r="AG2" s="67">
        <f>SUMIFS('State Generation Costs Calcs'!AG105:AG155,'State Generation Costs Calcs'!$A$105:$A$155,About!$B$2)*About!$A$52</f>
        <v>63.165677688538914</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2022-09-13T00:59:42Z</dcterms:modified>
</cp:coreProperties>
</file>