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Y\bldgs\SYDEC\"/>
    </mc:Choice>
  </mc:AlternateContent>
  <xr:revisionPtr revIDLastSave="0" documentId="8_{3BA5E127-C44A-4DE2-96DE-F4C7413B8D2A}"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6"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<sst xmlns="http://schemas.openxmlformats.org/spreadsheetml/2006/main" count="51018" uniqueCount="1393">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</sst>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71</v>
      </c>
      <c r="C1" s="17">
        <v>45330</v>
      </c>
      <c r="D1" s="2"/>
      <c r="E1" s="2"/>
      <c r="F1" s="19" t="s">
        <v>145</v>
      </c>
      <c r="G1" s="19" t="s">
        <v>145</v>
      </c>
    </row>
    <row r="2" spans="1:7" ht="14.25" customHeight="1" x14ac:dyDescent="0.25">
      <c r="A2" s="1"/>
      <c r="B2" s="18" t="str">
        <f>LOOKUP(B1,F2:G51,G2:G51)</f>
        <v>NY</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b">
        <f>IF(A36=About!$B$1,SUM('BDESC-rural-residential'!$AF$8,'BDESC-urban-residential'!$AF$8,'BDESC-commercial'!$AF$8)='REEDS calc'!Q36,"NA")</f>
        <v>1</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NEW YORK</v>
      </c>
    </row>
    <row r="3" spans="1:7" x14ac:dyDescent="0.2">
      <c r="A3" s="18" t="s">
        <v>94</v>
      </c>
      <c r="B3" s="18">
        <v>0.59</v>
      </c>
      <c r="C3" s="18">
        <v>0.41</v>
      </c>
      <c r="F3" s="14" t="s">
        <v>12</v>
      </c>
      <c r="G3">
        <f>SUMIFS(B:B,A:A,G2)</f>
        <v>0.879</v>
      </c>
    </row>
    <row r="4" spans="1:7" x14ac:dyDescent="0.2">
      <c r="A4" s="18" t="s">
        <v>95</v>
      </c>
      <c r="B4" s="18">
        <v>0.66</v>
      </c>
      <c r="C4" s="18">
        <v>0.33999999999999903</v>
      </c>
      <c r="F4" s="14" t="s">
        <v>13</v>
      </c>
      <c r="G4">
        <f>SUMIFS(C:C,A:A,G2)</f>
        <v>0.121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101.85844556643947</v>
      </c>
      <c r="C8" s="71">
        <f>INDEX('REEDS calc'!$C$64:$AG$113,MATCH(About!$B$2,'REEDS calc'!$B$64:$B$113,0),MATCH(C$1,'REEDS calc'!$C$63:$AG$63,0))*SUMIFS('res v com'!$E$3:$E$52,'res v com'!$B$3:$B$52,About!$B$2)*SUMIFS('Urban and Rural'!$C$2:$C$53,'Urban and Rural'!$A$2:$A$53,About!$B$1)</f>
        <v>101.85844556643947</v>
      </c>
      <c r="D8" s="71">
        <f>INDEX('REEDS calc'!$C$64:$AG$113,MATCH(About!$B$2,'REEDS calc'!$B$64:$B$113,0),MATCH(D$1,'REEDS calc'!$C$63:$AG$63,0))*SUMIFS('res v com'!$E$3:$E$52,'res v com'!$B$3:$B$52,About!$B$2)*SUMIFS('Urban and Rural'!$C$2:$C$53,'Urban and Rural'!$A$2:$A$53,About!$B$1)</f>
        <v>101.85844556643947</v>
      </c>
      <c r="E8" s="71">
        <f>INDEX('REEDS calc'!$C$64:$AG$113,MATCH(About!$B$2,'REEDS calc'!$B$64:$B$113,0),MATCH(E$1,'REEDS calc'!$C$63:$AG$63,0))*SUMIFS('res v com'!$E$3:$E$52,'res v com'!$B$3:$B$52,About!$B$2)*SUMIFS('Urban and Rural'!$C$2:$C$53,'Urban and Rural'!$A$2:$A$53,About!$B$1)</f>
        <v>105.29717628176945</v>
      </c>
      <c r="F8" s="71">
        <f>INDEX('REEDS calc'!$C$64:$AG$113,MATCH(About!$B$2,'REEDS calc'!$B$64:$B$113,0),MATCH(F$1,'REEDS calc'!$C$63:$AG$63,0))*SUMIFS('res v com'!$E$3:$E$52,'res v com'!$B$3:$B$52,About!$B$2)*SUMIFS('Urban and Rural'!$C$2:$C$53,'Urban and Rural'!$A$2:$A$53,About!$B$1)</f>
        <v>108.73590699709943</v>
      </c>
      <c r="G8" s="71">
        <f>INDEX('REEDS calc'!$C$64:$AG$113,MATCH(About!$B$2,'REEDS calc'!$B$64:$B$113,0),MATCH(G$1,'REEDS calc'!$C$63:$AG$63,0))*SUMIFS('res v com'!$E$3:$E$52,'res v com'!$B$3:$B$52,About!$B$2)*SUMIFS('Urban and Rural'!$C$2:$C$53,'Urban and Rural'!$A$2:$A$53,About!$B$1)</f>
        <v>117.36746712509994</v>
      </c>
      <c r="H8" s="71">
        <f>INDEX('REEDS calc'!$C$64:$AG$113,MATCH(About!$B$2,'REEDS calc'!$B$64:$B$113,0),MATCH(H$1,'REEDS calc'!$C$63:$AG$63,0))*SUMIFS('res v com'!$E$3:$E$52,'res v com'!$B$3:$B$52,About!$B$2)*SUMIFS('Urban and Rural'!$C$2:$C$53,'Urban and Rural'!$A$2:$A$53,About!$B$1)</f>
        <v>125.99902725310049</v>
      </c>
      <c r="I8" s="71">
        <f>INDEX('REEDS calc'!$C$64:$AG$113,MATCH(About!$B$2,'REEDS calc'!$B$64:$B$113,0),MATCH(I$1,'REEDS calc'!$C$63:$AG$63,0))*SUMIFS('res v com'!$E$3:$E$52,'res v com'!$B$3:$B$52,About!$B$2)*SUMIFS('Urban and Rural'!$C$2:$C$53,'Urban and Rural'!$A$2:$A$53,About!$B$1)</f>
        <v>138.57145551646462</v>
      </c>
      <c r="J8" s="71">
        <f>INDEX('REEDS calc'!$C$64:$AG$113,MATCH(About!$B$2,'REEDS calc'!$B$64:$B$113,0),MATCH(J$1,'REEDS calc'!$C$63:$AG$63,0))*SUMIFS('res v com'!$E$3:$E$52,'res v com'!$B$3:$B$52,About!$B$2)*SUMIFS('Urban and Rural'!$C$2:$C$53,'Urban and Rural'!$A$2:$A$53,About!$B$1)</f>
        <v>151.14388377982877</v>
      </c>
      <c r="K8" s="71">
        <f>INDEX('REEDS calc'!$C$64:$AG$113,MATCH(About!$B$2,'REEDS calc'!$B$64:$B$113,0),MATCH(K$1,'REEDS calc'!$C$63:$AG$63,0))*SUMIFS('res v com'!$E$3:$E$52,'res v com'!$B$3:$B$52,About!$B$2)*SUMIFS('Urban and Rural'!$C$2:$C$53,'Urban and Rural'!$A$2:$A$53,About!$B$1)</f>
        <v>170.35597368011642</v>
      </c>
      <c r="L8" s="71">
        <f>INDEX('REEDS calc'!$C$64:$AG$113,MATCH(About!$B$2,'REEDS calc'!$B$64:$B$113,0),MATCH(L$1,'REEDS calc'!$C$63:$AG$63,0))*SUMIFS('res v com'!$E$3:$E$52,'res v com'!$B$3:$B$52,About!$B$2)*SUMIFS('Urban and Rural'!$C$2:$C$53,'Urban and Rural'!$A$2:$A$53,About!$B$1)</f>
        <v>189.56806358040404</v>
      </c>
      <c r="M8" s="71">
        <f>INDEX('REEDS calc'!$C$64:$AG$113,MATCH(About!$B$2,'REEDS calc'!$B$64:$B$113,0),MATCH(M$1,'REEDS calc'!$C$63:$AG$63,0))*SUMIFS('res v com'!$E$3:$E$52,'res v com'!$B$3:$B$52,About!$B$2)*SUMIFS('Urban and Rural'!$C$2:$C$53,'Urban and Rural'!$A$2:$A$53,About!$B$1)</f>
        <v>203.84333609978955</v>
      </c>
      <c r="N8" s="71">
        <f>INDEX('REEDS calc'!$C$64:$AG$113,MATCH(About!$B$2,'REEDS calc'!$B$64:$B$113,0),MATCH(N$1,'REEDS calc'!$C$63:$AG$63,0))*SUMIFS('res v com'!$E$3:$E$52,'res v com'!$B$3:$B$52,About!$B$2)*SUMIFS('Urban and Rural'!$C$2:$C$53,'Urban and Rural'!$A$2:$A$53,About!$B$1)</f>
        <v>218.11860861917501</v>
      </c>
      <c r="O8" s="71">
        <f>INDEX('REEDS calc'!$C$64:$AG$113,MATCH(About!$B$2,'REEDS calc'!$B$64:$B$113,0),MATCH(O$1,'REEDS calc'!$C$63:$AG$63,0))*SUMIFS('res v com'!$E$3:$E$52,'res v com'!$B$3:$B$52,About!$B$2)*SUMIFS('Urban and Rural'!$C$2:$C$53,'Urban and Rural'!$A$2:$A$53,About!$B$1)</f>
        <v>227.41699683398724</v>
      </c>
      <c r="P8" s="71">
        <f>INDEX('REEDS calc'!$C$64:$AG$113,MATCH(About!$B$2,'REEDS calc'!$B$64:$B$113,0),MATCH(P$1,'REEDS calc'!$C$63:$AG$63,0))*SUMIFS('res v com'!$E$3:$E$52,'res v com'!$B$3:$B$52,About!$B$2)*SUMIFS('Urban and Rural'!$C$2:$C$53,'Urban and Rural'!$A$2:$A$53,About!$B$1)</f>
        <v>236.7153850487995</v>
      </c>
      <c r="Q8" s="71">
        <f>INDEX('REEDS calc'!$C$64:$AG$113,MATCH(About!$B$2,'REEDS calc'!$B$64:$B$113,0),MATCH(Q$1,'REEDS calc'!$C$63:$AG$63,0))*SUMIFS('res v com'!$E$3:$E$52,'res v com'!$B$3:$B$52,About!$B$2)*SUMIFS('Urban and Rural'!$C$2:$C$53,'Urban and Rural'!$A$2:$A$53,About!$B$1)</f>
        <v>238.0175600681099</v>
      </c>
      <c r="R8" s="71">
        <f>INDEX('REEDS calc'!$C$64:$AG$113,MATCH(About!$B$2,'REEDS calc'!$B$64:$B$113,0),MATCH(R$1,'REEDS calc'!$C$63:$AG$63,0))*SUMIFS('res v com'!$E$3:$E$52,'res v com'!$B$3:$B$52,About!$B$2)*SUMIFS('Urban and Rural'!$C$2:$C$53,'Urban and Rural'!$A$2:$A$53,About!$B$1)</f>
        <v>239.31973508742036</v>
      </c>
      <c r="S8" s="71">
        <f>INDEX('REEDS calc'!$C$64:$AG$113,MATCH(About!$B$2,'REEDS calc'!$B$64:$B$113,0),MATCH(S$1,'REEDS calc'!$C$63:$AG$63,0))*SUMIFS('res v com'!$E$3:$E$52,'res v com'!$B$3:$B$52,About!$B$2)*SUMIFS('Urban and Rural'!$C$2:$C$53,'Urban and Rural'!$A$2:$A$53,About!$B$1)</f>
        <v>241.16567549940984</v>
      </c>
      <c r="T8" s="71">
        <f>INDEX('REEDS calc'!$C$64:$AG$113,MATCH(About!$B$2,'REEDS calc'!$B$64:$B$113,0),MATCH(T$1,'REEDS calc'!$C$63:$AG$63,0))*SUMIFS('res v com'!$E$3:$E$52,'res v com'!$B$3:$B$52,About!$B$2)*SUMIFS('Urban and Rural'!$C$2:$C$53,'Urban and Rural'!$A$2:$A$53,About!$B$1)</f>
        <v>243.01161591139936</v>
      </c>
      <c r="U8" s="71">
        <f>INDEX('REEDS calc'!$C$64:$AG$113,MATCH(About!$B$2,'REEDS calc'!$B$64:$B$113,0),MATCH(U$1,'REEDS calc'!$C$63:$AG$63,0))*SUMIFS('res v com'!$E$3:$E$52,'res v com'!$B$3:$B$52,About!$B$2)*SUMIFS('Urban and Rural'!$C$2:$C$53,'Urban and Rural'!$A$2:$A$53,About!$B$1)</f>
        <v>248.55516099360659</v>
      </c>
      <c r="V8" s="71">
        <f>INDEX('REEDS calc'!$C$64:$AG$113,MATCH(About!$B$2,'REEDS calc'!$B$64:$B$113,0),MATCH(V$1,'REEDS calc'!$C$63:$AG$63,0))*SUMIFS('res v com'!$E$3:$E$52,'res v com'!$B$3:$B$52,About!$B$2)*SUMIFS('Urban and Rural'!$C$2:$C$53,'Urban and Rural'!$A$2:$A$53,About!$B$1)</f>
        <v>254.09870607581382</v>
      </c>
      <c r="W8" s="71">
        <f>INDEX('REEDS calc'!$C$64:$AG$113,MATCH(About!$B$2,'REEDS calc'!$B$64:$B$113,0),MATCH(W$1,'REEDS calc'!$C$63:$AG$63,0))*SUMIFS('res v com'!$E$3:$E$52,'res v com'!$B$3:$B$52,About!$B$2)*SUMIFS('Urban and Rural'!$C$2:$C$53,'Urban and Rural'!$A$2:$A$53,About!$B$1)</f>
        <v>261.41091964578771</v>
      </c>
      <c r="X8" s="71">
        <f>INDEX('REEDS calc'!$C$64:$AG$113,MATCH(About!$B$2,'REEDS calc'!$B$64:$B$113,0),MATCH(X$1,'REEDS calc'!$C$63:$AG$63,0))*SUMIFS('res v com'!$E$3:$E$52,'res v com'!$B$3:$B$52,About!$B$2)*SUMIFS('Urban and Rural'!$C$2:$C$53,'Urban and Rural'!$A$2:$A$53,About!$B$1)</f>
        <v>268.72313321576161</v>
      </c>
      <c r="Y8" s="71">
        <f>INDEX('REEDS calc'!$C$64:$AG$113,MATCH(About!$B$2,'REEDS calc'!$B$64:$B$113,0),MATCH(Y$1,'REEDS calc'!$C$63:$AG$63,0))*SUMIFS('res v com'!$E$3:$E$52,'res v com'!$B$3:$B$52,About!$B$2)*SUMIFS('Urban and Rural'!$C$2:$C$53,'Urban and Rural'!$A$2:$A$53,About!$B$1)</f>
        <v>277.10570603237755</v>
      </c>
      <c r="Z8" s="71">
        <f>INDEX('REEDS calc'!$C$64:$AG$113,MATCH(About!$B$2,'REEDS calc'!$B$64:$B$113,0),MATCH(Z$1,'REEDS calc'!$C$63:$AG$63,0))*SUMIFS('res v com'!$E$3:$E$52,'res v com'!$B$3:$B$52,About!$B$2)*SUMIFS('Urban and Rural'!$C$2:$C$53,'Urban and Rural'!$A$2:$A$53,About!$B$1)</f>
        <v>285.48827884899339</v>
      </c>
      <c r="AA8" s="71">
        <f>INDEX('REEDS calc'!$C$64:$AG$113,MATCH(About!$B$2,'REEDS calc'!$B$64:$B$113,0),MATCH(AA$1,'REEDS calc'!$C$63:$AG$63,0))*SUMIFS('res v com'!$E$3:$E$52,'res v com'!$B$3:$B$52,About!$B$2)*SUMIFS('Urban and Rural'!$C$2:$C$53,'Urban and Rural'!$A$2:$A$53,About!$B$1)</f>
        <v>295.44204745813994</v>
      </c>
      <c r="AB8" s="71">
        <f>INDEX('REEDS calc'!$C$64:$AG$113,MATCH(About!$B$2,'REEDS calc'!$B$64:$B$113,0),MATCH(AB$1,'REEDS calc'!$C$63:$AG$63,0))*SUMIFS('res v com'!$E$3:$E$52,'res v com'!$B$3:$B$52,About!$B$2)*SUMIFS('Urban and Rural'!$C$2:$C$53,'Urban and Rural'!$A$2:$A$53,About!$B$1)</f>
        <v>305.39581606728643</v>
      </c>
      <c r="AC8" s="71">
        <f>INDEX('REEDS calc'!$C$64:$AG$113,MATCH(About!$B$2,'REEDS calc'!$B$64:$B$113,0),MATCH(AC$1,'REEDS calc'!$C$63:$AG$63,0))*SUMIFS('res v com'!$E$3:$E$52,'res v com'!$B$3:$B$52,About!$B$2)*SUMIFS('Urban and Rural'!$C$2:$C$53,'Urban and Rural'!$A$2:$A$53,About!$B$1)</f>
        <v>315.33813698395539</v>
      </c>
      <c r="AD8" s="71">
        <f>INDEX('REEDS calc'!$C$64:$AG$113,MATCH(About!$B$2,'REEDS calc'!$B$64:$B$113,0),MATCH(AD$1,'REEDS calc'!$C$63:$AG$63,0))*SUMIFS('res v com'!$E$3:$E$52,'res v com'!$B$3:$B$52,About!$B$2)*SUMIFS('Urban and Rural'!$C$2:$C$53,'Urban and Rural'!$A$2:$A$53,About!$B$1)</f>
        <v>325.28045790062441</v>
      </c>
      <c r="AE8" s="71">
        <f>INDEX('REEDS calc'!$C$64:$AG$113,MATCH(About!$B$2,'REEDS calc'!$B$64:$B$113,0),MATCH(AE$1,'REEDS calc'!$C$63:$AG$63,0))*SUMIFS('res v com'!$E$3:$E$52,'res v com'!$B$3:$B$52,About!$B$2)*SUMIFS('Urban and Rural'!$C$2:$C$53,'Urban and Rural'!$A$2:$A$53,About!$B$1)</f>
        <v>328.41426371632753</v>
      </c>
      <c r="AF8" s="71">
        <f>INDEX('REEDS calc'!$C$64:$AG$113,MATCH(About!$B$2,'REEDS calc'!$B$64:$B$113,0),MATCH(AF$1,'REEDS calc'!$C$63:$AG$63,0))*SUMIFS('res v com'!$E$3:$E$52,'res v com'!$B$3:$B$52,About!$B$2)*SUMIFS('Urban and Rural'!$C$2:$C$53,'Urban and Rural'!$A$2:$A$53,About!$B$1)</f>
        <v>331.54806953203064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739.94688969339086</v>
      </c>
      <c r="C8" s="71">
        <f>INDEX('REEDS calc'!$C$64:$AG$113,MATCH(About!$B$2,'REEDS calc'!$B$64:$B$113,0),MATCH(C$1,'REEDS calc'!$C$63:$AG$63,0))*SUMIFS('res v com'!$E$3:$E$52,'res v com'!$B$3:$B$52,About!$B$2)*SUMIFS('Urban and Rural'!$B$2:$B$53,'Urban and Rural'!$A$2:$A$53,About!$B$1)</f>
        <v>739.94688969339086</v>
      </c>
      <c r="D8" s="71">
        <f>INDEX('REEDS calc'!$C$64:$AG$113,MATCH(About!$B$2,'REEDS calc'!$B$64:$B$113,0),MATCH(D$1,'REEDS calc'!$C$63:$AG$63,0))*SUMIFS('res v com'!$E$3:$E$52,'res v com'!$B$3:$B$52,About!$B$2)*SUMIFS('Urban and Rural'!$B$2:$B$53,'Urban and Rural'!$A$2:$A$53,About!$B$1)</f>
        <v>739.94688969339086</v>
      </c>
      <c r="E8" s="71">
        <f>INDEX('REEDS calc'!$C$64:$AG$113,MATCH(About!$B$2,'REEDS calc'!$B$64:$B$113,0),MATCH(E$1,'REEDS calc'!$C$63:$AG$63,0))*SUMIFS('res v com'!$E$3:$E$52,'res v com'!$B$3:$B$52,About!$B$2)*SUMIFS('Urban and Rural'!$B$2:$B$53,'Urban and Rural'!$A$2:$A$53,About!$B$1)</f>
        <v>764.92742108822608</v>
      </c>
      <c r="F8" s="71">
        <f>INDEX('REEDS calc'!$C$64:$AG$113,MATCH(About!$B$2,'REEDS calc'!$B$64:$B$113,0),MATCH(F$1,'REEDS calc'!$C$63:$AG$63,0))*SUMIFS('res v com'!$E$3:$E$52,'res v com'!$B$3:$B$52,About!$B$2)*SUMIFS('Urban and Rural'!$B$2:$B$53,'Urban and Rural'!$A$2:$A$53,About!$B$1)</f>
        <v>789.90795248306119</v>
      </c>
      <c r="G8" s="71">
        <f>INDEX('REEDS calc'!$C$64:$AG$113,MATCH(About!$B$2,'REEDS calc'!$B$64:$B$113,0),MATCH(G$1,'REEDS calc'!$C$63:$AG$63,0))*SUMIFS('res v com'!$E$3:$E$52,'res v com'!$B$3:$B$52,About!$B$2)*SUMIFS('Urban and Rural'!$B$2:$B$53,'Urban and Rural'!$A$2:$A$53,About!$B$1)</f>
        <v>852.61160002448639</v>
      </c>
      <c r="H8" s="71">
        <f>INDEX('REEDS calc'!$C$64:$AG$113,MATCH(About!$B$2,'REEDS calc'!$B$64:$B$113,0),MATCH(H$1,'REEDS calc'!$C$63:$AG$63,0))*SUMIFS('res v com'!$E$3:$E$52,'res v com'!$B$3:$B$52,About!$B$2)*SUMIFS('Urban and Rural'!$B$2:$B$53,'Urban and Rural'!$A$2:$A$53,About!$B$1)</f>
        <v>915.31524756591182</v>
      </c>
      <c r="I8" s="71">
        <f>INDEX('REEDS calc'!$C$64:$AG$113,MATCH(About!$B$2,'REEDS calc'!$B$64:$B$113,0),MATCH(I$1,'REEDS calc'!$C$63:$AG$63,0))*SUMIFS('res v com'!$E$3:$E$52,'res v com'!$B$3:$B$52,About!$B$2)*SUMIFS('Urban and Rural'!$B$2:$B$53,'Urban and Rural'!$A$2:$A$53,About!$B$1)</f>
        <v>1006.6471851154744</v>
      </c>
      <c r="J8" s="71">
        <f>INDEX('REEDS calc'!$C$64:$AG$113,MATCH(About!$B$2,'REEDS calc'!$B$64:$B$113,0),MATCH(J$1,'REEDS calc'!$C$63:$AG$63,0))*SUMIFS('res v com'!$E$3:$E$52,'res v com'!$B$3:$B$52,About!$B$2)*SUMIFS('Urban and Rural'!$B$2:$B$53,'Urban and Rural'!$A$2:$A$53,About!$B$1)</f>
        <v>1097.9791226650373</v>
      </c>
      <c r="K8" s="71">
        <f>INDEX('REEDS calc'!$C$64:$AG$113,MATCH(About!$B$2,'REEDS calc'!$B$64:$B$113,0),MATCH(K$1,'REEDS calc'!$C$63:$AG$63,0))*SUMIFS('res v com'!$E$3:$E$52,'res v com'!$B$3:$B$52,About!$B$2)*SUMIFS('Urban and Rural'!$B$2:$B$53,'Urban and Rural'!$A$2:$A$53,About!$B$1)</f>
        <v>1237.5446352464655</v>
      </c>
      <c r="L8" s="71">
        <f>INDEX('REEDS calc'!$C$64:$AG$113,MATCH(About!$B$2,'REEDS calc'!$B$64:$B$113,0),MATCH(L$1,'REEDS calc'!$C$63:$AG$63,0))*SUMIFS('res v com'!$E$3:$E$52,'res v com'!$B$3:$B$52,About!$B$2)*SUMIFS('Urban and Rural'!$B$2:$B$53,'Urban and Rural'!$A$2:$A$53,About!$B$1)</f>
        <v>1377.110147827894</v>
      </c>
      <c r="M8" s="71">
        <f>INDEX('REEDS calc'!$C$64:$AG$113,MATCH(About!$B$2,'REEDS calc'!$B$64:$B$113,0),MATCH(M$1,'REEDS calc'!$C$63:$AG$63,0))*SUMIFS('res v com'!$E$3:$E$52,'res v com'!$B$3:$B$52,About!$B$2)*SUMIFS('Urban and Rural'!$B$2:$B$53,'Urban and Rural'!$A$2:$A$53,About!$B$1)</f>
        <v>1480.8123341464052</v>
      </c>
      <c r="N8" s="71">
        <f>INDEX('REEDS calc'!$C$64:$AG$113,MATCH(About!$B$2,'REEDS calc'!$B$64:$B$113,0),MATCH(N$1,'REEDS calc'!$C$63:$AG$63,0))*SUMIFS('res v com'!$E$3:$E$52,'res v com'!$B$3:$B$52,About!$B$2)*SUMIFS('Urban and Rural'!$B$2:$B$53,'Urban and Rural'!$A$2:$A$53,About!$B$1)</f>
        <v>1584.5145204649159</v>
      </c>
      <c r="O8" s="71">
        <f>INDEX('REEDS calc'!$C$64:$AG$113,MATCH(About!$B$2,'REEDS calc'!$B$64:$B$113,0),MATCH(O$1,'REEDS calc'!$C$63:$AG$63,0))*SUMIFS('res v com'!$E$3:$E$52,'res v com'!$B$3:$B$52,About!$B$2)*SUMIFS('Urban and Rural'!$B$2:$B$53,'Urban and Rural'!$A$2:$A$53,About!$B$1)</f>
        <v>1652.0623158435933</v>
      </c>
      <c r="P8" s="71">
        <f>INDEX('REEDS calc'!$C$64:$AG$113,MATCH(About!$B$2,'REEDS calc'!$B$64:$B$113,0),MATCH(P$1,'REEDS calc'!$C$63:$AG$63,0))*SUMIFS('res v com'!$E$3:$E$52,'res v com'!$B$3:$B$52,About!$B$2)*SUMIFS('Urban and Rural'!$B$2:$B$53,'Urban and Rural'!$A$2:$A$53,About!$B$1)</f>
        <v>1719.6101112222707</v>
      </c>
      <c r="Q8" s="71">
        <f>INDEX('REEDS calc'!$C$64:$AG$113,MATCH(About!$B$2,'REEDS calc'!$B$64:$B$113,0),MATCH(Q$1,'REEDS calc'!$C$63:$AG$63,0))*SUMIFS('res v com'!$E$3:$E$52,'res v com'!$B$3:$B$52,About!$B$2)*SUMIFS('Urban and Rural'!$B$2:$B$53,'Urban and Rural'!$A$2:$A$53,About!$B$1)</f>
        <v>1729.0697132220546</v>
      </c>
      <c r="R8" s="71">
        <f>INDEX('REEDS calc'!$C$64:$AG$113,MATCH(About!$B$2,'REEDS calc'!$B$64:$B$113,0),MATCH(R$1,'REEDS calc'!$C$63:$AG$63,0))*SUMIFS('res v com'!$E$3:$E$52,'res v com'!$B$3:$B$52,About!$B$2)*SUMIFS('Urban and Rural'!$B$2:$B$53,'Urban and Rural'!$A$2:$A$53,About!$B$1)</f>
        <v>1738.5293152218387</v>
      </c>
      <c r="S8" s="71">
        <f>INDEX('REEDS calc'!$C$64:$AG$113,MATCH(About!$B$2,'REEDS calc'!$B$64:$B$113,0),MATCH(S$1,'REEDS calc'!$C$63:$AG$63,0))*SUMIFS('res v com'!$E$3:$E$52,'res v com'!$B$3:$B$52,About!$B$2)*SUMIFS('Urban and Rural'!$B$2:$B$53,'Urban and Rural'!$A$2:$A$53,About!$B$1)</f>
        <v>1751.9390806940601</v>
      </c>
      <c r="T8" s="71">
        <f>INDEX('REEDS calc'!$C$64:$AG$113,MATCH(About!$B$2,'REEDS calc'!$B$64:$B$113,0),MATCH(T$1,'REEDS calc'!$C$63:$AG$63,0))*SUMIFS('res v com'!$E$3:$E$52,'res v com'!$B$3:$B$52,About!$B$2)*SUMIFS('Urban and Rural'!$B$2:$B$53,'Urban and Rural'!$A$2:$A$53,About!$B$1)</f>
        <v>1765.3488461662814</v>
      </c>
      <c r="U8" s="71">
        <f>INDEX('REEDS calc'!$C$64:$AG$113,MATCH(About!$B$2,'REEDS calc'!$B$64:$B$113,0),MATCH(U$1,'REEDS calc'!$C$63:$AG$63,0))*SUMIFS('res v com'!$E$3:$E$52,'res v com'!$B$3:$B$52,About!$B$2)*SUMIFS('Urban and Rural'!$B$2:$B$53,'Urban and Rural'!$A$2:$A$53,About!$B$1)</f>
        <v>1805.619723251076</v>
      </c>
      <c r="V8" s="71">
        <f>INDEX('REEDS calc'!$C$64:$AG$113,MATCH(About!$B$2,'REEDS calc'!$B$64:$B$113,0),MATCH(V$1,'REEDS calc'!$C$63:$AG$63,0))*SUMIFS('res v com'!$E$3:$E$52,'res v com'!$B$3:$B$52,About!$B$2)*SUMIFS('Urban and Rural'!$B$2:$B$53,'Urban and Rural'!$A$2:$A$53,About!$B$1)</f>
        <v>1845.8906003358707</v>
      </c>
      <c r="W8" s="71">
        <f>INDEX('REEDS calc'!$C$64:$AG$113,MATCH(About!$B$2,'REEDS calc'!$B$64:$B$113,0),MATCH(W$1,'REEDS calc'!$C$63:$AG$63,0))*SUMIFS('res v com'!$E$3:$E$52,'res v com'!$B$3:$B$52,About!$B$2)*SUMIFS('Urban and Rural'!$B$2:$B$53,'Urban and Rural'!$A$2:$A$53,About!$B$1)</f>
        <v>1899.0099038731189</v>
      </c>
      <c r="X8" s="71">
        <f>INDEX('REEDS calc'!$C$64:$AG$113,MATCH(About!$B$2,'REEDS calc'!$B$64:$B$113,0),MATCH(X$1,'REEDS calc'!$C$63:$AG$63,0))*SUMIFS('res v com'!$E$3:$E$52,'res v com'!$B$3:$B$52,About!$B$2)*SUMIFS('Urban and Rural'!$B$2:$B$53,'Urban and Rural'!$A$2:$A$53,About!$B$1)</f>
        <v>1952.1292074103676</v>
      </c>
      <c r="Y8" s="71">
        <f>INDEX('REEDS calc'!$C$64:$AG$113,MATCH(About!$B$2,'REEDS calc'!$B$64:$B$113,0),MATCH(Y$1,'REEDS calc'!$C$63:$AG$63,0))*SUMIFS('res v com'!$E$3:$E$52,'res v com'!$B$3:$B$52,About!$B$2)*SUMIFS('Urban and Rural'!$B$2:$B$53,'Urban and Rural'!$A$2:$A$53,About!$B$1)</f>
        <v>2013.0240958880979</v>
      </c>
      <c r="Z8" s="71">
        <f>INDEX('REEDS calc'!$C$64:$AG$113,MATCH(About!$B$2,'REEDS calc'!$B$64:$B$113,0),MATCH(Z$1,'REEDS calc'!$C$63:$AG$63,0))*SUMIFS('res v com'!$E$3:$E$52,'res v com'!$B$3:$B$52,About!$B$2)*SUMIFS('Urban and Rural'!$B$2:$B$53,'Urban and Rural'!$A$2:$A$53,About!$B$1)</f>
        <v>2073.9189843658278</v>
      </c>
      <c r="AA8" s="71">
        <f>INDEX('REEDS calc'!$C$64:$AG$113,MATCH(About!$B$2,'REEDS calc'!$B$64:$B$113,0),MATCH(AA$1,'REEDS calc'!$C$63:$AG$63,0))*SUMIFS('res v com'!$E$3:$E$52,'res v com'!$B$3:$B$52,About!$B$2)*SUMIFS('Urban and Rural'!$B$2:$B$53,'Urban and Rural'!$A$2:$A$53,About!$B$1)</f>
        <v>2146.2277662454962</v>
      </c>
      <c r="AB8" s="71">
        <f>INDEX('REEDS calc'!$C$64:$AG$113,MATCH(About!$B$2,'REEDS calc'!$B$64:$B$113,0),MATCH(AB$1,'REEDS calc'!$C$63:$AG$63,0))*SUMIFS('res v com'!$E$3:$E$52,'res v com'!$B$3:$B$52,About!$B$2)*SUMIFS('Urban and Rural'!$B$2:$B$53,'Urban and Rural'!$A$2:$A$53,About!$B$1)</f>
        <v>2218.5365481251633</v>
      </c>
      <c r="AC8" s="71">
        <f>INDEX('REEDS calc'!$C$64:$AG$113,MATCH(About!$B$2,'REEDS calc'!$B$64:$B$113,0),MATCH(AC$1,'REEDS calc'!$C$63:$AG$63,0))*SUMIFS('res v com'!$E$3:$E$52,'res v com'!$B$3:$B$52,About!$B$2)*SUMIFS('Urban and Rural'!$B$2:$B$53,'Urban and Rural'!$A$2:$A$53,About!$B$1)</f>
        <v>2290.7621686685688</v>
      </c>
      <c r="AD8" s="71">
        <f>INDEX('REEDS calc'!$C$64:$AG$113,MATCH(About!$B$2,'REEDS calc'!$B$64:$B$113,0),MATCH(AD$1,'REEDS calc'!$C$63:$AG$63,0))*SUMIFS('res v com'!$E$3:$E$52,'res v com'!$B$3:$B$52,About!$B$2)*SUMIFS('Urban and Rural'!$B$2:$B$53,'Urban and Rural'!$A$2:$A$53,About!$B$1)</f>
        <v>2362.9877892119744</v>
      </c>
      <c r="AE8" s="71">
        <f>INDEX('REEDS calc'!$C$64:$AG$113,MATCH(About!$B$2,'REEDS calc'!$B$64:$B$113,0),MATCH(AE$1,'REEDS calc'!$C$63:$AG$63,0))*SUMIFS('res v com'!$E$3:$E$52,'res v com'!$B$3:$B$52,About!$B$2)*SUMIFS('Urban and Rural'!$B$2:$B$53,'Urban and Rural'!$A$2:$A$53,About!$B$1)</f>
        <v>2385.753205013652</v>
      </c>
      <c r="AF8" s="71">
        <f>INDEX('REEDS calc'!$C$64:$AG$113,MATCH(About!$B$2,'REEDS calc'!$B$64:$B$113,0),MATCH(AF$1,'REEDS calc'!$C$63:$AG$63,0))*SUMIFS('res v com'!$E$3:$E$52,'res v com'!$B$3:$B$52,About!$B$2)*SUMIFS('Urban and Rural'!$B$2:$B$53,'Urban and Rural'!$A$2:$A$53,About!$B$1)</f>
        <v>2408.51862081533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937.7401192856197</v>
      </c>
      <c r="C8" s="71">
        <f>INDEX('REEDS calc'!$C$64:$AG$113,MATCH(About!$B$2,'REEDS calc'!$B$64:$B$113,0),MATCH(C$1,'REEDS calc'!$C$63:$AG$63,0))*SUMIFS('res v com'!$F$3:$F$52,'res v com'!$B$3:$B$52,About!$B$2)</f>
        <v>937.7401192856197</v>
      </c>
      <c r="D8" s="71">
        <f>INDEX('REEDS calc'!$C$64:$AG$113,MATCH(About!$B$2,'REEDS calc'!$B$64:$B$113,0),MATCH(D$1,'REEDS calc'!$C$63:$AG$63,0))*SUMIFS('res v com'!$F$3:$F$52,'res v com'!$B$3:$B$52,About!$B$2)</f>
        <v>937.7401192856197</v>
      </c>
      <c r="E8" s="71">
        <f>INDEX('REEDS calc'!$C$64:$AG$113,MATCH(About!$B$2,'REEDS calc'!$B$64:$B$113,0),MATCH(E$1,'REEDS calc'!$C$63:$AG$63,0))*SUMIFS('res v com'!$F$3:$F$52,'res v com'!$B$3:$B$52,About!$B$2)</f>
        <v>969.39812990272969</v>
      </c>
      <c r="F8" s="71">
        <f>INDEX('REEDS calc'!$C$64:$AG$113,MATCH(About!$B$2,'REEDS calc'!$B$64:$B$113,0),MATCH(F$1,'REEDS calc'!$C$63:$AG$63,0))*SUMIFS('res v com'!$F$3:$F$52,'res v com'!$B$3:$B$52,About!$B$2)</f>
        <v>1001.0561405198396</v>
      </c>
      <c r="G8" s="71">
        <f>INDEX('REEDS calc'!$C$64:$AG$113,MATCH(About!$B$2,'REEDS calc'!$B$64:$B$113,0),MATCH(G$1,'REEDS calc'!$C$63:$AG$63,0))*SUMIFS('res v com'!$F$3:$F$52,'res v com'!$B$3:$B$52,About!$B$2)</f>
        <v>1080.5209328504138</v>
      </c>
      <c r="H8" s="71">
        <f>INDEX('REEDS calc'!$C$64:$AG$113,MATCH(About!$B$2,'REEDS calc'!$B$64:$B$113,0),MATCH(H$1,'REEDS calc'!$C$63:$AG$63,0))*SUMIFS('res v com'!$F$3:$F$52,'res v com'!$B$3:$B$52,About!$B$2)</f>
        <v>1159.9857251809881</v>
      </c>
      <c r="I8" s="71">
        <f>INDEX('REEDS calc'!$C$64:$AG$113,MATCH(About!$B$2,'REEDS calc'!$B$64:$B$113,0),MATCH(I$1,'REEDS calc'!$C$63:$AG$63,0))*SUMIFS('res v com'!$F$3:$F$52,'res v com'!$B$3:$B$52,About!$B$2)</f>
        <v>1275.731359368061</v>
      </c>
      <c r="J8" s="71">
        <f>INDEX('REEDS calc'!$C$64:$AG$113,MATCH(About!$B$2,'REEDS calc'!$B$64:$B$113,0),MATCH(J$1,'REEDS calc'!$C$63:$AG$63,0))*SUMIFS('res v com'!$F$3:$F$52,'res v com'!$B$3:$B$52,About!$B$2)</f>
        <v>1391.4769935551342</v>
      </c>
      <c r="K8" s="71">
        <f>INDEX('REEDS calc'!$C$64:$AG$113,MATCH(About!$B$2,'REEDS calc'!$B$64:$B$113,0),MATCH(K$1,'REEDS calc'!$C$63:$AG$63,0))*SUMIFS('res v com'!$F$3:$F$52,'res v com'!$B$3:$B$52,About!$B$2)</f>
        <v>1568.3493910734182</v>
      </c>
      <c r="L8" s="71">
        <f>INDEX('REEDS calc'!$C$64:$AG$113,MATCH(About!$B$2,'REEDS calc'!$B$64:$B$113,0),MATCH(L$1,'REEDS calc'!$C$63:$AG$63,0))*SUMIFS('res v com'!$F$3:$F$52,'res v com'!$B$3:$B$52,About!$B$2)</f>
        <v>1745.2217885917023</v>
      </c>
      <c r="M8" s="71">
        <f>INDEX('REEDS calc'!$C$64:$AG$113,MATCH(About!$B$2,'REEDS calc'!$B$64:$B$113,0),MATCH(M$1,'REEDS calc'!$C$63:$AG$63,0))*SUMIFS('res v com'!$F$3:$F$52,'res v com'!$B$3:$B$52,About!$B$2)</f>
        <v>1876.6443297538058</v>
      </c>
      <c r="N8" s="71">
        <f>INDEX('REEDS calc'!$C$64:$AG$113,MATCH(About!$B$2,'REEDS calc'!$B$64:$B$113,0),MATCH(N$1,'REEDS calc'!$C$63:$AG$63,0))*SUMIFS('res v com'!$F$3:$F$52,'res v com'!$B$3:$B$52,About!$B$2)</f>
        <v>2008.066870915909</v>
      </c>
      <c r="O8" s="71">
        <f>INDEX('REEDS calc'!$C$64:$AG$113,MATCH(About!$B$2,'REEDS calc'!$B$64:$B$113,0),MATCH(O$1,'REEDS calc'!$C$63:$AG$63,0))*SUMIFS('res v com'!$F$3:$F$52,'res v com'!$B$3:$B$52,About!$B$2)</f>
        <v>2093.6706873224198</v>
      </c>
      <c r="P8" s="71">
        <f>INDEX('REEDS calc'!$C$64:$AG$113,MATCH(About!$B$2,'REEDS calc'!$B$64:$B$113,0),MATCH(P$1,'REEDS calc'!$C$63:$AG$63,0))*SUMIFS('res v com'!$F$3:$F$52,'res v com'!$B$3:$B$52,About!$B$2)</f>
        <v>2179.2745037289301</v>
      </c>
      <c r="Q8" s="71">
        <f>INDEX('REEDS calc'!$C$64:$AG$113,MATCH(About!$B$2,'REEDS calc'!$B$64:$B$113,0),MATCH(Q$1,'REEDS calc'!$C$63:$AG$63,0))*SUMIFS('res v com'!$F$3:$F$52,'res v com'!$B$3:$B$52,About!$B$2)</f>
        <v>2191.262726709836</v>
      </c>
      <c r="R8" s="71">
        <f>INDEX('REEDS calc'!$C$64:$AG$113,MATCH(About!$B$2,'REEDS calc'!$B$64:$B$113,0),MATCH(R$1,'REEDS calc'!$C$63:$AG$63,0))*SUMIFS('res v com'!$F$3:$F$52,'res v com'!$B$3:$B$52,About!$B$2)</f>
        <v>2203.2509496907414</v>
      </c>
      <c r="S8" s="71">
        <f>INDEX('REEDS calc'!$C$64:$AG$113,MATCH(About!$B$2,'REEDS calc'!$B$64:$B$113,0),MATCH(S$1,'REEDS calc'!$C$63:$AG$63,0))*SUMIFS('res v com'!$F$3:$F$52,'res v com'!$B$3:$B$52,About!$B$2)</f>
        <v>2220.2452438065307</v>
      </c>
      <c r="T8" s="71">
        <f>INDEX('REEDS calc'!$C$64:$AG$113,MATCH(About!$B$2,'REEDS calc'!$B$64:$B$113,0),MATCH(T$1,'REEDS calc'!$C$63:$AG$63,0))*SUMIFS('res v com'!$F$3:$F$52,'res v com'!$B$3:$B$52,About!$B$2)</f>
        <v>2237.2395379223199</v>
      </c>
      <c r="U8" s="71">
        <f>INDEX('REEDS calc'!$C$64:$AG$113,MATCH(About!$B$2,'REEDS calc'!$B$64:$B$113,0),MATCH(U$1,'REEDS calc'!$C$63:$AG$63,0))*SUMIFS('res v com'!$F$3:$F$52,'res v com'!$B$3:$B$52,About!$B$2)</f>
        <v>2288.2751157553184</v>
      </c>
      <c r="V8" s="71">
        <f>INDEX('REEDS calc'!$C$64:$AG$113,MATCH(About!$B$2,'REEDS calc'!$B$64:$B$113,0),MATCH(V$1,'REEDS calc'!$C$63:$AG$63,0))*SUMIFS('res v com'!$F$3:$F$52,'res v com'!$B$3:$B$52,About!$B$2)</f>
        <v>2339.3106935883161</v>
      </c>
      <c r="W8" s="71">
        <f>INDEX('REEDS calc'!$C$64:$AG$113,MATCH(About!$B$2,'REEDS calc'!$B$64:$B$113,0),MATCH(W$1,'REEDS calc'!$C$63:$AG$63,0))*SUMIFS('res v com'!$F$3:$F$52,'res v com'!$B$3:$B$52,About!$B$2)</f>
        <v>2406.6291764810935</v>
      </c>
      <c r="X8" s="71">
        <f>INDEX('REEDS calc'!$C$64:$AG$113,MATCH(About!$B$2,'REEDS calc'!$B$64:$B$113,0),MATCH(X$1,'REEDS calc'!$C$63:$AG$63,0))*SUMIFS('res v com'!$F$3:$F$52,'res v com'!$B$3:$B$52,About!$B$2)</f>
        <v>2473.9476593738709</v>
      </c>
      <c r="Y8" s="71">
        <f>INDEX('REEDS calc'!$C$64:$AG$113,MATCH(About!$B$2,'REEDS calc'!$B$64:$B$113,0),MATCH(Y$1,'REEDS calc'!$C$63:$AG$63,0))*SUMIFS('res v com'!$F$3:$F$52,'res v com'!$B$3:$B$52,About!$B$2)</f>
        <v>2551.1201980795249</v>
      </c>
      <c r="Z8" s="71">
        <f>INDEX('REEDS calc'!$C$64:$AG$113,MATCH(About!$B$2,'REEDS calc'!$B$64:$B$113,0),MATCH(Z$1,'REEDS calc'!$C$63:$AG$63,0))*SUMIFS('res v com'!$F$3:$F$52,'res v com'!$B$3:$B$52,About!$B$2)</f>
        <v>2628.2927367851785</v>
      </c>
      <c r="AA8" s="71">
        <f>INDEX('REEDS calc'!$C$64:$AG$113,MATCH(About!$B$2,'REEDS calc'!$B$64:$B$113,0),MATCH(AA$1,'REEDS calc'!$C$63:$AG$63,0))*SUMIFS('res v com'!$F$3:$F$52,'res v com'!$B$3:$B$52,About!$B$2)</f>
        <v>2719.9301862963648</v>
      </c>
      <c r="AB8" s="71">
        <f>INDEX('REEDS calc'!$C$64:$AG$113,MATCH(About!$B$2,'REEDS calc'!$B$64:$B$113,0),MATCH(AB$1,'REEDS calc'!$C$63:$AG$63,0))*SUMIFS('res v com'!$F$3:$F$52,'res v com'!$B$3:$B$52,About!$B$2)</f>
        <v>2811.5676358075507</v>
      </c>
      <c r="AC8" s="71">
        <f>INDEX('REEDS calc'!$C$64:$AG$113,MATCH(About!$B$2,'REEDS calc'!$B$64:$B$113,0),MATCH(AC$1,'REEDS calc'!$C$63:$AG$63,0))*SUMIFS('res v com'!$F$3:$F$52,'res v com'!$B$3:$B$52,About!$B$2)</f>
        <v>2903.0996943474761</v>
      </c>
      <c r="AD8" s="71">
        <f>INDEX('REEDS calc'!$C$64:$AG$113,MATCH(About!$B$2,'REEDS calc'!$B$64:$B$113,0),MATCH(AD$1,'REEDS calc'!$C$63:$AG$63,0))*SUMIFS('res v com'!$F$3:$F$52,'res v com'!$B$3:$B$52,About!$B$2)</f>
        <v>2994.631752887401</v>
      </c>
      <c r="AE8" s="71">
        <f>INDEX('REEDS calc'!$C$64:$AG$113,MATCH(About!$B$2,'REEDS calc'!$B$64:$B$113,0),MATCH(AE$1,'REEDS calc'!$C$63:$AG$63,0))*SUMIFS('res v com'!$F$3:$F$52,'res v com'!$B$3:$B$52,About!$B$2)</f>
        <v>3023.48253127002</v>
      </c>
      <c r="AF8" s="71">
        <f>INDEX('REEDS calc'!$C$64:$AG$113,MATCH(About!$B$2,'REEDS calc'!$B$64:$B$113,0),MATCH(AF$1,'REEDS calc'!$C$63:$AG$63,0))*SUMIFS('res v com'!$F$3:$F$52,'res v com'!$B$3:$B$52,About!$B$2)</f>
        <v>3052.3333096526389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739.94688969339086</v>
      </c>
      <c r="C8" s="24">
        <f>'BDESC-rural-residential'!B8</f>
        <v>101.85844556643947</v>
      </c>
      <c r="D8" s="24">
        <f>'BDESC-commercial'!B8</f>
        <v>937.7401192856197</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2024-02-08T19:18:02Z</dcterms:modified>
</cp:coreProperties>
</file>