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elec\EIaE\"/>
    </mc:Choice>
  </mc:AlternateContent>
  <xr:revisionPtr revIDLastSave="0" documentId="8_{1F3362C8-BD7D-4A0F-A635-47F39C171CD7}"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4"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W15" i="26"/>
  <c r="J15" i="26"/>
  <c r="P14" i="26"/>
  <c r="AC14" i="26"/>
  <c r="AB15" i="26"/>
  <c r="E14"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G1242"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O1284" i="22" s="1"/>
  <c r="E48" i="23"/>
  <c r="P1371" i="22" s="1"/>
  <c r="E52" i="23"/>
  <c r="E3" i="23"/>
  <c r="E42" i="23"/>
  <c r="E14" i="23"/>
  <c r="E11" i="23"/>
  <c r="E45" i="23"/>
  <c r="E44" i="23"/>
  <c r="P1303" i="22" s="1"/>
  <c r="E34" i="23"/>
  <c r="L1156" i="22" s="1"/>
  <c r="E37" i="23"/>
  <c r="E39" i="23"/>
  <c r="E30" i="23"/>
  <c r="E36" i="23"/>
  <c r="E17" i="23"/>
  <c r="E19" i="23"/>
  <c r="E38" i="23"/>
  <c r="R1212" i="22" s="1"/>
  <c r="E53" i="23"/>
  <c r="Q1443" i="22" s="1"/>
  <c r="E46" i="23"/>
  <c r="E32" i="23"/>
  <c r="E15" i="23"/>
  <c r="E33" i="23"/>
  <c r="E35" i="23"/>
  <c r="E25" i="23"/>
  <c r="E41" i="23"/>
  <c r="O1266"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K1288" i="22"/>
  <c r="P1298" i="22"/>
  <c r="Q1293" i="22"/>
  <c r="P1290" i="22"/>
  <c r="Q1285" i="22"/>
  <c r="O1298" i="22"/>
  <c r="P1293" i="22"/>
  <c r="O1290" i="22"/>
  <c r="P1285" i="22"/>
  <c r="P1296" i="22"/>
  <c r="O1293" i="22"/>
  <c r="N1290" i="22"/>
  <c r="J1286" i="22"/>
  <c r="L1284" i="22"/>
  <c r="L1295" i="22"/>
  <c r="N1293" i="22"/>
  <c r="M1290" i="22"/>
  <c r="O1288" i="22"/>
  <c r="N1285" i="22"/>
  <c r="K1298" i="22"/>
  <c r="J1295" i="22"/>
  <c r="L1293" i="22"/>
  <c r="K1290" i="22"/>
  <c r="M1288" i="22"/>
  <c r="L1285" i="22"/>
  <c r="R1298" i="22"/>
  <c r="Q1295" i="22"/>
  <c r="F1294" i="22"/>
  <c r="K1293" i="22"/>
  <c r="R1290" i="22"/>
  <c r="G1289" i="22"/>
  <c r="L1288" i="22"/>
  <c r="F1286" i="22"/>
  <c r="H1284" i="22"/>
  <c r="K1295" i="22"/>
  <c r="Q1289" i="22"/>
  <c r="I1289" i="22"/>
  <c r="J1284" i="22"/>
  <c r="Q1297" i="22"/>
  <c r="I1297" i="22"/>
  <c r="J1292" i="22"/>
  <c r="P1286"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R1267" i="22"/>
  <c r="J1267" i="22"/>
  <c r="Q1264" i="22"/>
  <c r="F1263" i="22"/>
  <c r="K1262" i="22"/>
  <c r="R1259" i="22"/>
  <c r="G1258" i="22"/>
  <c r="L1257" i="22"/>
  <c r="F1255" i="22"/>
  <c r="Q1267" i="22"/>
  <c r="I1267" i="22"/>
  <c r="P1264" i="22"/>
  <c r="R1262" i="22"/>
  <c r="J1262" i="22"/>
  <c r="Q1259" i="22"/>
  <c r="F1258" i="22"/>
  <c r="K1257" i="22"/>
  <c r="R1254" i="22"/>
  <c r="P1267" i="22"/>
  <c r="H1267" i="22"/>
  <c r="O1264" i="22"/>
  <c r="Q1262" i="22"/>
  <c r="I1262" i="22"/>
  <c r="P1259" i="22"/>
  <c r="R1257" i="22"/>
  <c r="J1257" i="22"/>
  <c r="Q1254" i="22"/>
  <c r="J1268" i="22"/>
  <c r="O1267" i="22"/>
  <c r="I1265" i="22"/>
  <c r="K1263" i="22"/>
  <c r="P1262" i="22"/>
  <c r="J1260" i="22"/>
  <c r="L1258" i="22"/>
  <c r="Q1257" i="22"/>
  <c r="K1255" i="22"/>
  <c r="Q1268" i="22"/>
  <c r="I1268" i="22"/>
  <c r="P1265" i="22"/>
  <c r="R1263" i="22"/>
  <c r="J1263" i="22"/>
  <c r="Q1260" i="22"/>
  <c r="F1259" i="22"/>
  <c r="K1258" i="22"/>
  <c r="R1255" i="22"/>
  <c r="G1254" i="22"/>
  <c r="P1268" i="22"/>
  <c r="J1266" i="22"/>
  <c r="L1264" i="22"/>
  <c r="Q1263" i="22"/>
  <c r="K1261" i="22"/>
  <c r="M1259" i="22"/>
  <c r="R1258" i="22"/>
  <c r="L1256" i="22"/>
  <c r="N1254" i="22"/>
  <c r="F1254" i="22"/>
  <c r="Q1266" i="22"/>
  <c r="F1265" i="22"/>
  <c r="K1264" i="22"/>
  <c r="R1261" i="22"/>
  <c r="G1260" i="22"/>
  <c r="L1259" i="22"/>
  <c r="F1257" i="22"/>
  <c r="H1255" i="22"/>
  <c r="M1254" i="22"/>
  <c r="P1266" i="22"/>
  <c r="R1264" i="22"/>
  <c r="J1264" i="22"/>
  <c r="Q1261" i="22"/>
  <c r="F1260" i="22"/>
  <c r="K1259" i="22"/>
  <c r="R1256"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O1255" i="22" l="1"/>
  <c r="N1260" i="22"/>
  <c r="M1265" i="22"/>
  <c r="P1255" i="22"/>
  <c r="O1260" i="22"/>
  <c r="N1265" i="22"/>
  <c r="I1255" i="22"/>
  <c r="H1260" i="22"/>
  <c r="G1265" i="22"/>
  <c r="O1254" i="22"/>
  <c r="N1259" i="22"/>
  <c r="M1264" i="22"/>
  <c r="H1254" i="22"/>
  <c r="G1259" i="22"/>
  <c r="F1264" i="22"/>
  <c r="R1268" i="22"/>
  <c r="M1258" i="22"/>
  <c r="L1263" i="22"/>
  <c r="K1268" i="22"/>
  <c r="N1258" i="22"/>
  <c r="M1263" i="22"/>
  <c r="L1268" i="22"/>
  <c r="O1258" i="22"/>
  <c r="N1263" i="22"/>
  <c r="M1268" i="22"/>
  <c r="G1291" i="22"/>
  <c r="F1288" i="22"/>
  <c r="H1294" i="22"/>
  <c r="P1284" i="22"/>
  <c r="O1289" i="22"/>
  <c r="N1294" i="22"/>
  <c r="I1284" i="22"/>
  <c r="H1289" i="22"/>
  <c r="G1294" i="22"/>
  <c r="K1284" i="22"/>
  <c r="J1289" i="22"/>
  <c r="I1294" i="22"/>
  <c r="G1285" i="22"/>
  <c r="I1291" i="22"/>
  <c r="N1298" i="22"/>
  <c r="J1291" i="22"/>
  <c r="F1284" i="22"/>
  <c r="K1291" i="22"/>
  <c r="G1210" i="22"/>
  <c r="L1219" i="22"/>
  <c r="N1299" i="22"/>
  <c r="L1308" i="22"/>
  <c r="N1249" i="22"/>
  <c r="K1247" i="22"/>
  <c r="I1222" i="22"/>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297" i="22"/>
  <c r="O1292" i="22"/>
  <c r="P1287" i="22"/>
  <c r="F1297" i="22"/>
  <c r="G1292" i="22"/>
  <c r="H1287" i="22"/>
  <c r="M1297" i="22"/>
  <c r="N1292" i="22"/>
  <c r="O1287" i="22"/>
  <c r="G1298" i="22"/>
  <c r="H1293" i="22"/>
  <c r="I1288" i="22"/>
  <c r="F1298" i="22"/>
  <c r="G1293" i="22"/>
  <c r="H1288" i="22"/>
  <c r="K1296" i="22"/>
  <c r="L1291" i="22"/>
  <c r="M1286" i="22"/>
  <c r="R1296" i="22"/>
  <c r="F1292" i="22"/>
  <c r="G1287" i="22"/>
  <c r="L1297" i="22"/>
  <c r="M1292" i="22"/>
  <c r="N1287" i="22"/>
  <c r="K1297" i="22"/>
  <c r="L1292" i="22"/>
  <c r="M1287" i="22"/>
  <c r="J1297" i="22"/>
  <c r="P1295" i="22"/>
  <c r="H1295" i="22"/>
  <c r="I1290" i="22"/>
  <c r="J1285" i="22"/>
  <c r="Q1298" i="22"/>
  <c r="R1293" i="22"/>
  <c r="F1289" i="22"/>
  <c r="G1284" i="22"/>
  <c r="L1294" i="22"/>
  <c r="M1289" i="22"/>
  <c r="N1284" i="22"/>
  <c r="F1295" i="22"/>
  <c r="G1290" i="22"/>
  <c r="H128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J1256" i="22"/>
  <c r="I1261" i="22"/>
  <c r="H1266" i="22"/>
  <c r="K1256" i="22"/>
  <c r="J1261" i="22"/>
  <c r="I1266" i="22"/>
  <c r="Q1255" i="22"/>
  <c r="P1260" i="22"/>
  <c r="O1265" i="22"/>
  <c r="J1255" i="22"/>
  <c r="I1260" i="22"/>
  <c r="H1265" i="22"/>
  <c r="P1254" i="22"/>
  <c r="O1259" i="22"/>
  <c r="N1264" i="22"/>
  <c r="I1254" i="22"/>
  <c r="H1259" i="22"/>
  <c r="G1264" i="22"/>
  <c r="J1254" i="22"/>
  <c r="I1259" i="22"/>
  <c r="H1264" i="22"/>
  <c r="K1254" i="22"/>
  <c r="J1259" i="22"/>
  <c r="I1264" i="22"/>
  <c r="F1296" i="22"/>
  <c r="R1292" i="22"/>
  <c r="R1284" i="22"/>
  <c r="K1285" i="22"/>
  <c r="J1290" i="22"/>
  <c r="I1295" i="22"/>
  <c r="Q1284" i="22"/>
  <c r="P1289" i="22"/>
  <c r="O1294" i="22"/>
  <c r="F1285" i="22"/>
  <c r="R1289" i="22"/>
  <c r="Q1294" i="22"/>
  <c r="O1285" i="22"/>
  <c r="Q1291" i="22"/>
  <c r="M1284" i="22"/>
  <c r="R1291" i="22"/>
  <c r="I1285" i="22"/>
  <c r="I1293" i="22"/>
  <c r="R1285" i="22"/>
  <c r="F1215" i="22"/>
  <c r="G1209" i="22"/>
  <c r="Q1217" i="22"/>
  <c r="M1304" i="22"/>
  <c r="K1313" i="22"/>
  <c r="O1308" i="22"/>
  <c r="J1242" i="22"/>
  <c r="J1252" i="22"/>
  <c r="F1247" i="22"/>
  <c r="I1247" i="22"/>
  <c r="M1242" i="22"/>
  <c r="R1251" i="22"/>
  <c r="M1257" i="22"/>
  <c r="L1262" i="22"/>
  <c r="K1267" i="22"/>
  <c r="N1257" i="22"/>
  <c r="M1262" i="22"/>
  <c r="L1267" i="22"/>
  <c r="G1257" i="22"/>
  <c r="F1262" i="22"/>
  <c r="R1266" i="22"/>
  <c r="M1256" i="22"/>
  <c r="L1261" i="22"/>
  <c r="K1266" i="22"/>
  <c r="F1256" i="22"/>
  <c r="R1260" i="22"/>
  <c r="Q1265" i="22"/>
  <c r="L1255" i="22"/>
  <c r="K1260" i="22"/>
  <c r="J1265" i="22"/>
  <c r="M1255" i="22"/>
  <c r="L1260" i="22"/>
  <c r="K1265" i="22"/>
  <c r="N1255" i="22"/>
  <c r="M1260" i="22"/>
  <c r="L1265" i="22"/>
  <c r="O1291" i="22"/>
  <c r="N1288" i="22"/>
  <c r="P1294" i="22"/>
  <c r="N1286" i="22"/>
  <c r="M1291" i="22"/>
  <c r="L1296" i="22"/>
  <c r="G1286" i="22"/>
  <c r="F1291" i="22"/>
  <c r="R1295" i="22"/>
  <c r="I1286" i="22"/>
  <c r="H1291" i="22"/>
  <c r="G1296" i="22"/>
  <c r="R1286" i="22"/>
  <c r="J1294" i="22"/>
  <c r="K1286" i="22"/>
  <c r="K1294" i="22"/>
  <c r="L1286" i="22"/>
  <c r="G1295" i="22"/>
  <c r="N1289" i="22"/>
  <c r="H1210" i="22"/>
  <c r="R1218" i="22"/>
  <c r="F1213" i="22"/>
  <c r="O1307" i="22"/>
  <c r="H1299" i="22"/>
  <c r="M1308" i="22"/>
  <c r="J1240" i="22"/>
  <c r="H1252" i="22"/>
  <c r="L1247" i="22"/>
  <c r="H1258" i="22"/>
  <c r="G1263" i="22"/>
  <c r="F1268" i="22"/>
  <c r="I1258" i="22"/>
  <c r="H1263" i="22"/>
  <c r="G1268" i="22"/>
  <c r="O1257" i="22"/>
  <c r="N1262" i="22"/>
  <c r="M1267" i="22"/>
  <c r="H1257" i="22"/>
  <c r="G1262" i="22"/>
  <c r="F1267" i="22"/>
  <c r="N1256" i="22"/>
  <c r="M1261" i="22"/>
  <c r="L1266" i="22"/>
  <c r="G1256" i="22"/>
  <c r="F1261" i="22"/>
  <c r="R1265" i="22"/>
  <c r="H1256" i="22"/>
  <c r="G1261" i="22"/>
  <c r="F1266" i="22"/>
  <c r="I1256" i="22"/>
  <c r="H1261" i="22"/>
  <c r="G1266" i="22"/>
  <c r="N1296" i="22"/>
  <c r="M1293" i="22"/>
  <c r="M1285" i="22"/>
  <c r="I1287" i="22"/>
  <c r="H1292" i="22"/>
  <c r="G1297" i="22"/>
  <c r="O1286" i="22"/>
  <c r="N1291" i="22"/>
  <c r="M1296" i="22"/>
  <c r="Q1286" i="22"/>
  <c r="P1291" i="22"/>
  <c r="O1296" i="22"/>
  <c r="P1288" i="22"/>
  <c r="R1294" i="22"/>
  <c r="F1287" i="22"/>
  <c r="N1295" i="22"/>
  <c r="J1288" i="22"/>
  <c r="O1295" i="22"/>
  <c r="Q1290" i="22"/>
  <c r="G1215" i="22"/>
  <c r="Q1223" i="22"/>
  <c r="R1217" i="22"/>
  <c r="Q1313" i="22"/>
  <c r="G1304" i="22"/>
  <c r="L1313" i="22"/>
  <c r="I1245" i="22"/>
  <c r="K1242" i="22"/>
  <c r="K1252"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K1287" i="22"/>
  <c r="L1298" i="22"/>
  <c r="L1290" i="22"/>
  <c r="Q1287" i="22"/>
  <c r="P1292" i="22"/>
  <c r="O1297" i="22"/>
  <c r="J1287" i="22"/>
  <c r="I1292" i="22"/>
  <c r="H1297" i="22"/>
  <c r="L1287" i="22"/>
  <c r="K1292" i="22"/>
  <c r="R1297" i="22"/>
  <c r="K1289" i="22"/>
  <c r="M1295" i="22"/>
  <c r="Q1288" i="22"/>
  <c r="I1296" i="22"/>
  <c r="R1288" i="22"/>
  <c r="J1296" i="22"/>
  <c r="J1293" i="22"/>
  <c r="F1210" i="22"/>
  <c r="F1220" i="22"/>
  <c r="L1213" i="22"/>
  <c r="Q1222" i="22"/>
  <c r="H1300" i="22"/>
  <c r="F1309" i="22"/>
  <c r="O1303" i="22"/>
  <c r="H1250" i="22"/>
  <c r="J1247" i="22"/>
  <c r="N1242" i="22"/>
  <c r="J1298" i="22"/>
  <c r="R1287" i="22"/>
  <c r="Q1292" i="22"/>
  <c r="P1297" i="22"/>
  <c r="G1288" i="22"/>
  <c r="F1293" i="22"/>
  <c r="M1298" i="22"/>
  <c r="F1290" i="22"/>
  <c r="H1296" i="22"/>
  <c r="L1289" i="22"/>
  <c r="Q1296" i="22"/>
  <c r="H1290" i="22"/>
  <c r="H1298" i="22"/>
  <c r="M1294"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<sst xmlns="http://schemas.openxmlformats.org/spreadsheetml/2006/main" count="15055" uniqueCount="1063">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</sst>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509</v>
      </c>
      <c r="C1" s="86">
        <v>45348</v>
      </c>
      <c r="D1" s="87"/>
      <c r="E1" s="87"/>
      <c r="F1" s="87"/>
      <c r="G1" s="87"/>
      <c r="H1" s="87"/>
      <c r="I1" s="87"/>
      <c r="J1" s="87"/>
      <c r="K1" s="85" t="s">
        <v>534</v>
      </c>
      <c r="L1" s="85" t="s">
        <v>536</v>
      </c>
      <c r="M1" s="163" t="s">
        <v>1054</v>
      </c>
    </row>
    <row r="2" spans="1:13">
      <c r="A2" s="1" t="s">
        <v>1</v>
      </c>
      <c r="B2" s="87" t="str">
        <f>LOOKUP(B1,K1:L50,L1:L50)</f>
        <v>NY</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NY</v>
      </c>
      <c r="C6" s="91">
        <f t="shared" ref="C6:AE6" si="1">SUMIFS(C$20:C$119,$B$20:$B$119,$B$6,$A$20:$A$119,$A$6)</f>
        <v>8822843</v>
      </c>
      <c r="D6" s="91">
        <f t="shared" si="1"/>
        <v>7289273</v>
      </c>
      <c r="E6" s="91">
        <f t="shared" si="1"/>
        <v>15568500</v>
      </c>
      <c r="F6" s="91">
        <f t="shared" si="1"/>
        <v>16892909</v>
      </c>
      <c r="G6" s="91">
        <f t="shared" si="1"/>
        <v>8312118</v>
      </c>
      <c r="H6" s="91">
        <f t="shared" si="1"/>
        <v>4551196</v>
      </c>
      <c r="I6" s="91">
        <f t="shared" si="1"/>
        <v>4962556</v>
      </c>
      <c r="J6" s="91">
        <f t="shared" si="1"/>
        <v>5502267</v>
      </c>
      <c r="K6" s="91">
        <f t="shared" si="1"/>
        <v>4203580</v>
      </c>
      <c r="L6" s="91">
        <f t="shared" si="1"/>
        <v>9454649</v>
      </c>
      <c r="M6" s="91">
        <f t="shared" si="1"/>
        <v>12488371</v>
      </c>
      <c r="N6" s="91">
        <f t="shared" si="1"/>
        <v>7891852</v>
      </c>
      <c r="O6" s="91">
        <f t="shared" si="1"/>
        <v>13822539</v>
      </c>
      <c r="P6" s="91">
        <f t="shared" si="1"/>
        <v>17249636</v>
      </c>
      <c r="Q6" s="91">
        <f t="shared" si="1"/>
        <v>19723083</v>
      </c>
      <c r="R6" s="91">
        <f t="shared" si="1"/>
        <v>13180888</v>
      </c>
      <c r="S6" s="91">
        <f t="shared" si="1"/>
        <v>6013583</v>
      </c>
      <c r="T6" s="91">
        <f t="shared" si="1"/>
        <v>4346118</v>
      </c>
      <c r="U6" s="91">
        <f t="shared" si="1"/>
        <v>3259341</v>
      </c>
      <c r="V6" s="91">
        <f t="shared" si="1"/>
        <v>8832194</v>
      </c>
      <c r="W6" s="91">
        <f t="shared" si="1"/>
        <v>12490415</v>
      </c>
      <c r="X6" s="91">
        <f t="shared" si="1"/>
        <v>7579872</v>
      </c>
      <c r="Y6" s="91">
        <f t="shared" si="1"/>
        <v>2763261</v>
      </c>
      <c r="Z6" s="91">
        <f t="shared" si="1"/>
        <v>6065287</v>
      </c>
      <c r="AA6" s="91">
        <f t="shared" si="1"/>
        <v>5827936</v>
      </c>
      <c r="AB6" s="91">
        <f t="shared" si="1"/>
        <v>4361322</v>
      </c>
      <c r="AC6" s="91">
        <f t="shared" si="1"/>
        <v>6641435</v>
      </c>
      <c r="AD6" s="91">
        <f t="shared" si="1"/>
        <v>11187093</v>
      </c>
      <c r="AE6" s="91">
        <f t="shared" si="1"/>
        <v>12293650</v>
      </c>
      <c r="AF6" s="119">
        <f t="shared" ref="AF6:BK7" si="2">AE6</f>
        <v>12293650</v>
      </c>
      <c r="AG6" s="119">
        <f t="shared" si="2"/>
        <v>12293650</v>
      </c>
      <c r="AH6" s="119">
        <f t="shared" si="2"/>
        <v>12293650</v>
      </c>
      <c r="AI6" s="119">
        <f t="shared" si="2"/>
        <v>12293650</v>
      </c>
      <c r="AJ6" s="119">
        <f t="shared" si="2"/>
        <v>12293650</v>
      </c>
      <c r="AK6" s="119">
        <f t="shared" si="2"/>
        <v>12293650</v>
      </c>
      <c r="AL6" s="119">
        <f t="shared" si="2"/>
        <v>12293650</v>
      </c>
      <c r="AM6" s="119">
        <f t="shared" si="2"/>
        <v>12293650</v>
      </c>
      <c r="AN6" s="119">
        <f t="shared" si="2"/>
        <v>12293650</v>
      </c>
      <c r="AO6" s="119">
        <f t="shared" si="2"/>
        <v>12293650</v>
      </c>
      <c r="AP6" s="119">
        <f t="shared" si="2"/>
        <v>12293650</v>
      </c>
      <c r="AQ6" s="119">
        <f t="shared" si="2"/>
        <v>12293650</v>
      </c>
      <c r="AR6" s="119">
        <f t="shared" si="2"/>
        <v>12293650</v>
      </c>
      <c r="AS6" s="119">
        <f t="shared" si="2"/>
        <v>12293650</v>
      </c>
      <c r="AT6" s="119">
        <f t="shared" si="2"/>
        <v>12293650</v>
      </c>
      <c r="AU6" s="119">
        <f t="shared" si="2"/>
        <v>12293650</v>
      </c>
      <c r="AV6" s="119">
        <f t="shared" si="2"/>
        <v>12293650</v>
      </c>
      <c r="AW6" s="119">
        <f t="shared" si="2"/>
        <v>12293650</v>
      </c>
      <c r="AX6" s="119">
        <f t="shared" si="2"/>
        <v>12293650</v>
      </c>
      <c r="AY6" s="119">
        <f t="shared" si="2"/>
        <v>12293650</v>
      </c>
      <c r="AZ6" s="119">
        <f t="shared" si="2"/>
        <v>12293650</v>
      </c>
      <c r="BA6" s="119">
        <f t="shared" si="2"/>
        <v>12293650</v>
      </c>
      <c r="BB6" s="119">
        <f t="shared" si="2"/>
        <v>12293650</v>
      </c>
      <c r="BC6" s="119">
        <f t="shared" si="2"/>
        <v>12293650</v>
      </c>
      <c r="BD6" s="119">
        <f t="shared" si="2"/>
        <v>12293650</v>
      </c>
      <c r="BE6" s="119">
        <f t="shared" si="2"/>
        <v>12293650</v>
      </c>
      <c r="BF6" s="119">
        <f t="shared" si="2"/>
        <v>12293650</v>
      </c>
      <c r="BG6" s="119">
        <f t="shared" si="2"/>
        <v>12293650</v>
      </c>
      <c r="BH6" s="119">
        <f t="shared" si="2"/>
        <v>12293650</v>
      </c>
      <c r="BI6" s="119">
        <f t="shared" si="2"/>
        <v>12293650</v>
      </c>
      <c r="BJ6" s="119">
        <f t="shared" si="2"/>
        <v>12293650</v>
      </c>
      <c r="BK6" s="119">
        <f t="shared" si="2"/>
        <v>12293650</v>
      </c>
    </row>
    <row r="7" spans="1:63">
      <c r="A7" s="91" t="s">
        <v>849</v>
      </c>
      <c r="B7" s="91" t="str">
        <f>About!B2</f>
        <v>NY</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NY</v>
      </c>
      <c r="C10" s="91">
        <f t="shared" ref="C10:AE10" si="5">SUMIFS(C$122:C$219,$B$122:$B$219,$B$6,$A$122:$A$219,$A$6)</f>
        <v>3802493</v>
      </c>
      <c r="D10" s="91">
        <f t="shared" si="5"/>
        <v>3258823</v>
      </c>
      <c r="E10" s="91">
        <f t="shared" si="5"/>
        <v>3530110</v>
      </c>
      <c r="F10" s="91">
        <f t="shared" si="5"/>
        <v>5768216</v>
      </c>
      <c r="G10" s="91">
        <f t="shared" si="5"/>
        <v>12971432</v>
      </c>
      <c r="H10" s="91">
        <f t="shared" si="5"/>
        <v>9001949</v>
      </c>
      <c r="I10" s="91">
        <f t="shared" si="5"/>
        <v>7510801</v>
      </c>
      <c r="J10" s="91">
        <f t="shared" si="5"/>
        <v>3044692</v>
      </c>
      <c r="K10" s="91">
        <f t="shared" si="5"/>
        <v>2499796</v>
      </c>
      <c r="L10" s="91">
        <f t="shared" si="5"/>
        <v>3169897</v>
      </c>
      <c r="M10" s="91">
        <f t="shared" si="5"/>
        <v>10663363</v>
      </c>
      <c r="N10" s="91">
        <f t="shared" si="5"/>
        <v>11845026</v>
      </c>
      <c r="O10" s="91">
        <f t="shared" si="5"/>
        <v>14075278</v>
      </c>
      <c r="P10" s="91">
        <f t="shared" si="5"/>
        <v>9999750</v>
      </c>
      <c r="Q10" s="91">
        <f t="shared" si="5"/>
        <v>9458010</v>
      </c>
      <c r="R10" s="91">
        <f t="shared" si="5"/>
        <v>10717104</v>
      </c>
      <c r="S10" s="91">
        <f t="shared" si="5"/>
        <v>12495426</v>
      </c>
      <c r="T10" s="91">
        <f t="shared" si="5"/>
        <v>14365902</v>
      </c>
      <c r="U10" s="91">
        <f t="shared" si="5"/>
        <v>16677608</v>
      </c>
      <c r="V10" s="91">
        <f t="shared" si="5"/>
        <v>11254402</v>
      </c>
      <c r="W10" s="91">
        <f t="shared" si="5"/>
        <v>9373320</v>
      </c>
      <c r="X10" s="91">
        <f t="shared" si="5"/>
        <v>12089331</v>
      </c>
      <c r="Y10" s="91">
        <f t="shared" si="5"/>
        <v>16890009</v>
      </c>
      <c r="Z10" s="91">
        <f t="shared" si="5"/>
        <v>18707621</v>
      </c>
      <c r="AA10" s="91">
        <f t="shared" si="5"/>
        <v>17133060</v>
      </c>
      <c r="AB10" s="91">
        <f t="shared" si="5"/>
        <v>17790977</v>
      </c>
      <c r="AC10" s="91">
        <f t="shared" si="5"/>
        <v>18032802</v>
      </c>
      <c r="AD10" s="91">
        <f t="shared" si="5"/>
        <v>16495392</v>
      </c>
      <c r="AE10" s="91">
        <f t="shared" si="5"/>
        <v>15692642</v>
      </c>
      <c r="AF10" s="119">
        <f t="shared" ref="AF10:BK11" si="6">AE10</f>
        <v>15692642</v>
      </c>
      <c r="AG10" s="119">
        <f t="shared" si="6"/>
        <v>15692642</v>
      </c>
      <c r="AH10" s="119">
        <f t="shared" si="6"/>
        <v>15692642</v>
      </c>
      <c r="AI10" s="119">
        <f t="shared" si="6"/>
        <v>15692642</v>
      </c>
      <c r="AJ10" s="119">
        <f t="shared" si="6"/>
        <v>15692642</v>
      </c>
      <c r="AK10" s="119">
        <f t="shared" si="6"/>
        <v>15692642</v>
      </c>
      <c r="AL10" s="119">
        <f t="shared" si="6"/>
        <v>15692642</v>
      </c>
      <c r="AM10" s="119">
        <f t="shared" si="6"/>
        <v>15692642</v>
      </c>
      <c r="AN10" s="119">
        <f t="shared" si="6"/>
        <v>15692642</v>
      </c>
      <c r="AO10" s="119">
        <f t="shared" si="6"/>
        <v>15692642</v>
      </c>
      <c r="AP10" s="119">
        <f t="shared" si="6"/>
        <v>15692642</v>
      </c>
      <c r="AQ10" s="119">
        <f t="shared" si="6"/>
        <v>15692642</v>
      </c>
      <c r="AR10" s="119">
        <f t="shared" si="6"/>
        <v>15692642</v>
      </c>
      <c r="AS10" s="119">
        <f t="shared" si="6"/>
        <v>15692642</v>
      </c>
      <c r="AT10" s="119">
        <f t="shared" si="6"/>
        <v>15692642</v>
      </c>
      <c r="AU10" s="119">
        <f t="shared" si="6"/>
        <v>15692642</v>
      </c>
      <c r="AV10" s="119">
        <f t="shared" si="6"/>
        <v>15692642</v>
      </c>
      <c r="AW10" s="119">
        <f t="shared" si="6"/>
        <v>15692642</v>
      </c>
      <c r="AX10" s="119">
        <f t="shared" si="6"/>
        <v>15692642</v>
      </c>
      <c r="AY10" s="119">
        <f t="shared" si="6"/>
        <v>15692642</v>
      </c>
      <c r="AZ10" s="119">
        <f t="shared" si="6"/>
        <v>15692642</v>
      </c>
      <c r="BA10" s="119">
        <f t="shared" si="6"/>
        <v>15692642</v>
      </c>
      <c r="BB10" s="119">
        <f t="shared" si="6"/>
        <v>15692642</v>
      </c>
      <c r="BC10" s="119">
        <f t="shared" si="6"/>
        <v>15692642</v>
      </c>
      <c r="BD10" s="119">
        <f t="shared" si="6"/>
        <v>15692642</v>
      </c>
      <c r="BE10" s="119">
        <f t="shared" si="6"/>
        <v>15692642</v>
      </c>
      <c r="BF10" s="119">
        <f t="shared" si="6"/>
        <v>15692642</v>
      </c>
      <c r="BG10" s="119">
        <f t="shared" si="6"/>
        <v>15692642</v>
      </c>
      <c r="BH10" s="119">
        <f t="shared" si="6"/>
        <v>15692642</v>
      </c>
      <c r="BI10" s="119">
        <f t="shared" si="6"/>
        <v>15692642</v>
      </c>
      <c r="BJ10" s="119">
        <f t="shared" si="6"/>
        <v>15692642</v>
      </c>
      <c r="BK10" s="119">
        <f t="shared" si="6"/>
        <v>15692642</v>
      </c>
    </row>
    <row r="11" spans="1:63">
      <c r="A11" s="91" t="s">
        <v>849</v>
      </c>
      <c r="B11" s="91" t="str">
        <f>About!B2</f>
        <v>NY</v>
      </c>
      <c r="C11" s="91">
        <f t="shared" ref="C11:AE11" si="7">SUMIFS(C$122:C$219,$B$122:$B$219,$B$7,$A$122:$A$219,$A$7)</f>
        <v>3090232</v>
      </c>
      <c r="D11" s="91">
        <f t="shared" si="7"/>
        <v>201721</v>
      </c>
      <c r="E11" s="91">
        <f t="shared" si="7"/>
        <v>477073</v>
      </c>
      <c r="F11" s="91">
        <f t="shared" si="7"/>
        <v>221849</v>
      </c>
      <c r="G11" s="91">
        <f t="shared" si="7"/>
        <v>189651</v>
      </c>
      <c r="H11" s="91">
        <f t="shared" si="7"/>
        <v>103028</v>
      </c>
      <c r="I11" s="91">
        <f t="shared" si="7"/>
        <v>462109</v>
      </c>
      <c r="J11" s="91">
        <f t="shared" si="7"/>
        <v>1495074</v>
      </c>
      <c r="K11" s="91">
        <f t="shared" si="7"/>
        <v>1673523</v>
      </c>
      <c r="L11" s="91">
        <f t="shared" si="7"/>
        <v>2192729</v>
      </c>
      <c r="M11" s="91">
        <f t="shared" si="7"/>
        <v>1999799</v>
      </c>
      <c r="N11" s="91">
        <f t="shared" si="7"/>
        <v>4082600</v>
      </c>
      <c r="O11" s="91">
        <f t="shared" si="7"/>
        <v>3111262</v>
      </c>
      <c r="P11" s="91">
        <f t="shared" si="7"/>
        <v>4510693</v>
      </c>
      <c r="Q11" s="91">
        <f t="shared" si="7"/>
        <v>4264422</v>
      </c>
      <c r="R11" s="91">
        <f t="shared" si="7"/>
        <v>3436504</v>
      </c>
      <c r="S11" s="91">
        <f t="shared" si="7"/>
        <v>2509908</v>
      </c>
      <c r="T11" s="91">
        <f t="shared" si="7"/>
        <v>3078192</v>
      </c>
      <c r="U11" s="91">
        <f t="shared" si="7"/>
        <v>3361222</v>
      </c>
      <c r="V11" s="91">
        <f t="shared" si="7"/>
        <v>1458858</v>
      </c>
      <c r="W11" s="91">
        <f t="shared" si="7"/>
        <v>2343356</v>
      </c>
      <c r="X11" s="91">
        <f t="shared" si="7"/>
        <v>1637113</v>
      </c>
      <c r="Y11" s="91">
        <f t="shared" si="7"/>
        <v>360868</v>
      </c>
      <c r="Z11" s="91">
        <f t="shared" si="7"/>
        <v>712633</v>
      </c>
      <c r="AA11" s="91">
        <f t="shared" si="7"/>
        <v>1029534</v>
      </c>
      <c r="AB11" s="91">
        <f t="shared" si="7"/>
        <v>495020</v>
      </c>
      <c r="AC11" s="91">
        <f t="shared" si="7"/>
        <v>86999</v>
      </c>
      <c r="AD11" s="91">
        <f t="shared" si="7"/>
        <v>46579</v>
      </c>
      <c r="AE11" s="91">
        <f t="shared" si="7"/>
        <v>138183</v>
      </c>
      <c r="AF11" s="119">
        <f>AVERAGE(W11:AE11)</f>
        <v>761142.77777777775</v>
      </c>
      <c r="AG11" s="119">
        <f t="shared" si="6"/>
        <v>761142.77777777775</v>
      </c>
      <c r="AH11" s="119">
        <f t="shared" si="6"/>
        <v>761142.77777777775</v>
      </c>
      <c r="AI11" s="119">
        <f t="shared" si="6"/>
        <v>761142.77777777775</v>
      </c>
      <c r="AJ11" s="119">
        <f t="shared" si="6"/>
        <v>761142.77777777775</v>
      </c>
      <c r="AK11" s="119">
        <f t="shared" si="6"/>
        <v>761142.77777777775</v>
      </c>
      <c r="AL11" s="119">
        <f t="shared" si="6"/>
        <v>761142.77777777775</v>
      </c>
      <c r="AM11" s="119">
        <f t="shared" si="6"/>
        <v>761142.77777777775</v>
      </c>
      <c r="AN11" s="119">
        <f t="shared" si="6"/>
        <v>761142.77777777775</v>
      </c>
      <c r="AO11" s="119">
        <f t="shared" si="6"/>
        <v>761142.77777777775</v>
      </c>
      <c r="AP11" s="119">
        <f t="shared" si="6"/>
        <v>761142.77777777775</v>
      </c>
      <c r="AQ11" s="119">
        <f t="shared" si="6"/>
        <v>761142.77777777775</v>
      </c>
      <c r="AR11" s="119">
        <f t="shared" si="6"/>
        <v>761142.77777777775</v>
      </c>
      <c r="AS11" s="119">
        <f t="shared" si="6"/>
        <v>761142.77777777775</v>
      </c>
      <c r="AT11" s="119">
        <f t="shared" si="6"/>
        <v>761142.77777777775</v>
      </c>
      <c r="AU11" s="119">
        <f t="shared" si="6"/>
        <v>761142.77777777775</v>
      </c>
      <c r="AV11" s="119">
        <f t="shared" si="6"/>
        <v>761142.77777777775</v>
      </c>
      <c r="AW11" s="119">
        <f t="shared" si="6"/>
        <v>761142.77777777775</v>
      </c>
      <c r="AX11" s="119">
        <f t="shared" si="6"/>
        <v>761142.77777777775</v>
      </c>
      <c r="AY11" s="119">
        <f t="shared" si="6"/>
        <v>761142.77777777775</v>
      </c>
      <c r="AZ11" s="119">
        <f t="shared" si="6"/>
        <v>761142.77777777775</v>
      </c>
      <c r="BA11" s="119">
        <f t="shared" si="6"/>
        <v>761142.77777777775</v>
      </c>
      <c r="BB11" s="119">
        <f t="shared" si="6"/>
        <v>761142.77777777775</v>
      </c>
      <c r="BC11" s="119">
        <f t="shared" si="6"/>
        <v>761142.77777777775</v>
      </c>
      <c r="BD11" s="119">
        <f t="shared" si="6"/>
        <v>761142.77777777775</v>
      </c>
      <c r="BE11" s="119">
        <f t="shared" si="6"/>
        <v>761142.77777777775</v>
      </c>
      <c r="BF11" s="119">
        <f t="shared" si="6"/>
        <v>761142.77777777775</v>
      </c>
      <c r="BG11" s="119">
        <f t="shared" si="6"/>
        <v>761142.77777777775</v>
      </c>
      <c r="BH11" s="119">
        <f t="shared" si="6"/>
        <v>761142.77777777775</v>
      </c>
      <c r="BI11" s="119">
        <f t="shared" si="6"/>
        <v>761142.77777777775</v>
      </c>
      <c r="BJ11" s="119">
        <f t="shared" si="6"/>
        <v>761142.77777777775</v>
      </c>
      <c r="BK11" s="119">
        <f t="shared" si="6"/>
        <v>761142.77777777775</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NY</v>
      </c>
      <c r="C14" s="91">
        <f t="shared" ref="C14:BK14" si="9">IF(C10&gt;C11,C10-C11,0)</f>
        <v>712261</v>
      </c>
      <c r="D14" s="91">
        <f t="shared" si="9"/>
        <v>3057102</v>
      </c>
      <c r="E14" s="91">
        <f t="shared" si="9"/>
        <v>3053037</v>
      </c>
      <c r="F14" s="91">
        <f t="shared" si="9"/>
        <v>5546367</v>
      </c>
      <c r="G14" s="91">
        <f t="shared" si="9"/>
        <v>12781781</v>
      </c>
      <c r="H14" s="91">
        <f t="shared" si="9"/>
        <v>8898921</v>
      </c>
      <c r="I14" s="91">
        <f t="shared" si="9"/>
        <v>7048692</v>
      </c>
      <c r="J14" s="91">
        <f t="shared" si="9"/>
        <v>1549618</v>
      </c>
      <c r="K14" s="91">
        <f t="shared" si="9"/>
        <v>826273</v>
      </c>
      <c r="L14" s="91">
        <f t="shared" si="9"/>
        <v>977168</v>
      </c>
      <c r="M14" s="91">
        <f t="shared" si="9"/>
        <v>8663564</v>
      </c>
      <c r="N14" s="91">
        <f t="shared" si="9"/>
        <v>7762426</v>
      </c>
      <c r="O14" s="91">
        <f t="shared" si="9"/>
        <v>10964016</v>
      </c>
      <c r="P14" s="91">
        <f t="shared" si="9"/>
        <v>5489057</v>
      </c>
      <c r="Q14" s="91">
        <f t="shared" si="9"/>
        <v>5193588</v>
      </c>
      <c r="R14" s="91">
        <f t="shared" si="9"/>
        <v>7280600</v>
      </c>
      <c r="S14" s="91">
        <f t="shared" si="9"/>
        <v>9985518</v>
      </c>
      <c r="T14" s="91">
        <f t="shared" si="9"/>
        <v>11287710</v>
      </c>
      <c r="U14" s="91">
        <f t="shared" si="9"/>
        <v>13316386</v>
      </c>
      <c r="V14" s="91">
        <f t="shared" si="9"/>
        <v>9795544</v>
      </c>
      <c r="W14" s="91">
        <f t="shared" si="9"/>
        <v>7029964</v>
      </c>
      <c r="X14" s="91">
        <f t="shared" si="9"/>
        <v>10452218</v>
      </c>
      <c r="Y14" s="91">
        <f t="shared" si="9"/>
        <v>16529141</v>
      </c>
      <c r="Z14" s="91">
        <f t="shared" si="9"/>
        <v>17994988</v>
      </c>
      <c r="AA14" s="91">
        <f t="shared" si="9"/>
        <v>16103526</v>
      </c>
      <c r="AB14" s="91">
        <f t="shared" si="9"/>
        <v>17295957</v>
      </c>
      <c r="AC14" s="91">
        <f t="shared" si="9"/>
        <v>17945803</v>
      </c>
      <c r="AD14" s="91">
        <f t="shared" si="9"/>
        <v>16448813</v>
      </c>
      <c r="AE14" s="91">
        <f t="shared" si="9"/>
        <v>15554459</v>
      </c>
      <c r="AF14" s="91">
        <f t="shared" si="9"/>
        <v>14931499.222222222</v>
      </c>
      <c r="AG14" s="91">
        <f t="shared" si="9"/>
        <v>14931499.222222222</v>
      </c>
      <c r="AH14" s="91">
        <f t="shared" si="9"/>
        <v>14931499.222222222</v>
      </c>
      <c r="AI14" s="91">
        <f t="shared" si="9"/>
        <v>14931499.222222222</v>
      </c>
      <c r="AJ14" s="91">
        <f t="shared" si="9"/>
        <v>14931499.222222222</v>
      </c>
      <c r="AK14" s="91">
        <f t="shared" si="9"/>
        <v>14931499.222222222</v>
      </c>
      <c r="AL14" s="91">
        <f t="shared" si="9"/>
        <v>14931499.222222222</v>
      </c>
      <c r="AM14" s="91">
        <f t="shared" si="9"/>
        <v>14931499.222222222</v>
      </c>
      <c r="AN14" s="91">
        <f t="shared" si="9"/>
        <v>14931499.222222222</v>
      </c>
      <c r="AO14" s="91">
        <f t="shared" si="9"/>
        <v>14931499.222222222</v>
      </c>
      <c r="AP14" s="91">
        <f t="shared" si="9"/>
        <v>14931499.222222222</v>
      </c>
      <c r="AQ14" s="91">
        <f t="shared" si="9"/>
        <v>14931499.222222222</v>
      </c>
      <c r="AR14" s="91">
        <f t="shared" si="9"/>
        <v>14931499.222222222</v>
      </c>
      <c r="AS14" s="91">
        <f t="shared" si="9"/>
        <v>14931499.222222222</v>
      </c>
      <c r="AT14" s="91">
        <f t="shared" si="9"/>
        <v>14931499.222222222</v>
      </c>
      <c r="AU14" s="91">
        <f t="shared" si="9"/>
        <v>14931499.222222222</v>
      </c>
      <c r="AV14" s="91">
        <f t="shared" si="9"/>
        <v>14931499.222222222</v>
      </c>
      <c r="AW14" s="91">
        <f t="shared" si="9"/>
        <v>14931499.222222222</v>
      </c>
      <c r="AX14" s="91">
        <f t="shared" si="9"/>
        <v>14931499.222222222</v>
      </c>
      <c r="AY14" s="91">
        <f t="shared" si="9"/>
        <v>14931499.222222222</v>
      </c>
      <c r="AZ14" s="91">
        <f t="shared" si="9"/>
        <v>14931499.222222222</v>
      </c>
      <c r="BA14" s="91">
        <f t="shared" si="9"/>
        <v>14931499.222222222</v>
      </c>
      <c r="BB14" s="91">
        <f t="shared" si="9"/>
        <v>14931499.222222222</v>
      </c>
      <c r="BC14" s="91">
        <f t="shared" si="9"/>
        <v>14931499.222222222</v>
      </c>
      <c r="BD14" s="91">
        <f t="shared" si="9"/>
        <v>14931499.222222222</v>
      </c>
      <c r="BE14" s="91">
        <f t="shared" si="9"/>
        <v>14931499.222222222</v>
      </c>
      <c r="BF14" s="91">
        <f t="shared" si="9"/>
        <v>14931499.222222222</v>
      </c>
      <c r="BG14" s="91">
        <f t="shared" si="9"/>
        <v>14931499.222222222</v>
      </c>
      <c r="BH14" s="91">
        <f t="shared" si="9"/>
        <v>14931499.222222222</v>
      </c>
      <c r="BI14" s="91">
        <f t="shared" si="9"/>
        <v>14931499.222222222</v>
      </c>
      <c r="BJ14" s="91">
        <f t="shared" si="9"/>
        <v>14931499.222222222</v>
      </c>
      <c r="BK14" s="91">
        <f t="shared" si="9"/>
        <v>14931499.222222222</v>
      </c>
    </row>
    <row r="15" spans="1:63">
      <c r="A15" s="91" t="s">
        <v>849</v>
      </c>
      <c r="B15" s="91" t="str">
        <f>About!B2</f>
        <v>NY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5.7699810754557454E-5</v>
      </c>
      <c r="G804" s="107">
        <f>G78/SUMIFS(G$3:G$722,$B$3:$B$722,$B804)*SUMIFS(Calculations!$E$3:$E$53,Calculations!$A$3:$A$53,$B804)</f>
        <v>2.9546363443384789E-4</v>
      </c>
      <c r="H804" s="107">
        <f>H78/SUMIFS(H$3:H$722,$B$3:$B$722,$B804)*SUMIFS(Calculations!$E$3:$E$53,Calculations!$A$3:$A$53,$B804)</f>
        <v>5.0180418031198248E-4</v>
      </c>
      <c r="I804" s="107">
        <f>I78/SUMIFS(I$3:I$722,$B$3:$B$722,$B804)*SUMIFS(Calculations!$E$3:$E$53,Calculations!$A$3:$A$53,$B804)</f>
        <v>2.7505647608314988E-4</v>
      </c>
      <c r="J804" s="107">
        <f>J78/SUMIFS(J$3:J$722,$B$3:$B$722,$B804)*SUMIFS(Calculations!$E$3:$E$53,Calculations!$A$3:$A$53,$B804)</f>
        <v>4.9754774345516932E-5</v>
      </c>
      <c r="K804" s="107">
        <f>K78/SUMIFS(K$3:K$722,$B$3:$B$722,$B804)*SUMIFS(Calculations!$E$3:$E$53,Calculations!$A$3:$A$53,$B804)</f>
        <v>4.9456078198399127E-5</v>
      </c>
      <c r="L804" s="107">
        <f>L78/SUMIFS(L$3:L$722,$B$3:$B$722,$B804)*SUMIFS(Calculations!$E$3:$E$53,Calculations!$A$3:$A$53,$B804)</f>
        <v>4.9160947014406791E-5</v>
      </c>
      <c r="M804" s="107">
        <f>M78/SUMIFS(M$3:M$722,$B$3:$B$722,$B804)*SUMIFS(Calculations!$E$3:$E$53,Calculations!$A$3:$A$53,$B804)</f>
        <v>4.9869171386640726E-5</v>
      </c>
      <c r="N804" s="107">
        <f>N78/SUMIFS(N$3:N$722,$B$3:$B$722,$B804)*SUMIFS(Calculations!$E$3:$E$53,Calculations!$A$3:$A$53,$B804)</f>
        <v>5.0598099724888286E-5</v>
      </c>
      <c r="O804" s="107">
        <f>O78/SUMIFS(O$3:O$722,$B$3:$B$722,$B804)*SUMIFS(Calculations!$E$3:$E$53,Calculations!$A$3:$A$53,$B804)</f>
        <v>5.1478827742308362E-5</v>
      </c>
      <c r="P804" s="107">
        <f>P78/SUMIFS(P$3:P$722,$B$3:$B$722,$B804)*SUMIFS(Calculations!$E$3:$E$53,Calculations!$A$3:$A$53,$B804)</f>
        <v>5.2390759414066101E-5</v>
      </c>
      <c r="Q804" s="107">
        <f>Q78/SUMIFS(Q$3:Q$722,$B$3:$B$722,$B804)*SUMIFS(Calculations!$E$3:$E$53,Calculations!$A$3:$A$53,$B804)</f>
        <v>5.113769235634046E-5</v>
      </c>
      <c r="R804" s="107">
        <f>R78/SUMIFS(R$3:R$722,$B$3:$B$722,$B804)*SUMIFS(Calculations!$E$3:$E$53,Calculations!$A$3:$A$53,$B804)</f>
        <v>4.9943166128172653E-5</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5.129448116858502E-3</v>
      </c>
      <c r="G808" s="107">
        <f>G82/SUMIFS(G$3:G$722,$B$3:$B$722,$B808)*SUMIFS(Calculations!$E$3:$E$53,Calculations!$A$3:$A$53,$B808)</f>
        <v>4.8608997273602832E-3</v>
      </c>
      <c r="H808" s="107">
        <f>H82/SUMIFS(H$3:H$722,$B$3:$B$722,$B808)*SUMIFS(Calculations!$E$3:$E$53,Calculations!$A$3:$A$53,$B808)</f>
        <v>4.6278431570785919E-3</v>
      </c>
      <c r="I808" s="107">
        <f>I82/SUMIFS(I$3:I$722,$B$3:$B$722,$B808)*SUMIFS(Calculations!$E$3:$E$53,Calculations!$A$3:$A$53,$B808)</f>
        <v>4.6130397469962125E-3</v>
      </c>
      <c r="J808" s="107">
        <f>J82/SUMIFS(J$3:J$722,$B$3:$B$722,$B808)*SUMIFS(Calculations!$E$3:$E$53,Calculations!$A$3:$A$53,$B808)</f>
        <v>4.5983307403739716E-3</v>
      </c>
      <c r="K808" s="107">
        <f>K82/SUMIFS(K$3:K$722,$B$3:$B$722,$B808)*SUMIFS(Calculations!$E$3:$E$53,Calculations!$A$3:$A$53,$B808)</f>
        <v>4.5707252755037078E-3</v>
      </c>
      <c r="L808" s="107">
        <f>L82/SUMIFS(L$3:L$722,$B$3:$B$722,$B808)*SUMIFS(Calculations!$E$3:$E$53,Calculations!$A$3:$A$53,$B808)</f>
        <v>4.5434492841310891E-3</v>
      </c>
      <c r="M808" s="107">
        <f>M82/SUMIFS(M$3:M$722,$B$3:$B$722,$B808)*SUMIFS(Calculations!$E$3:$E$53,Calculations!$A$3:$A$53,$B808)</f>
        <v>4.6089033022582724E-3</v>
      </c>
      <c r="N808" s="107">
        <f>N82/SUMIFS(N$3:N$722,$B$3:$B$722,$B808)*SUMIFS(Calculations!$E$3:$E$53,Calculations!$A$3:$A$53,$B808)</f>
        <v>4.6762707786338438E-3</v>
      </c>
      <c r="O808" s="107">
        <f>O82/SUMIFS(O$3:O$722,$B$3:$B$722,$B808)*SUMIFS(Calculations!$E$3:$E$53,Calculations!$A$3:$A$53,$B808)</f>
        <v>4.7576675645641213E-3</v>
      </c>
      <c r="P808" s="107">
        <f>P82/SUMIFS(P$3:P$722,$B$3:$B$722,$B808)*SUMIFS(Calculations!$E$3:$E$53,Calculations!$A$3:$A$53,$B808)</f>
        <v>4.8419481887760586E-3</v>
      </c>
      <c r="Q808" s="107">
        <f>Q82/SUMIFS(Q$3:Q$722,$B$3:$B$722,$B808)*SUMIFS(Calculations!$E$3:$E$53,Calculations!$A$3:$A$53,$B808)</f>
        <v>4.7261398699346129E-3</v>
      </c>
      <c r="R808" s="107">
        <f>R82/SUMIFS(R$3:R$722,$B$3:$B$722,$B808)*SUMIFS(Calculations!$E$3:$E$53,Calculations!$A$3:$A$53,$B808)</f>
        <v>4.615741888084216E-3</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4.0260742944118306E-5</v>
      </c>
      <c r="G810" s="107">
        <f>G84/SUMIFS(G$3:G$722,$B$3:$B$722,$B810)*SUMIFS(Calculations!$E$3:$E$53,Calculations!$A$3:$A$53,$B810)</f>
        <v>3.7412033053524971E-5</v>
      </c>
      <c r="H810" s="107">
        <f>H84/SUMIFS(H$3:H$722,$B$3:$B$722,$B810)*SUMIFS(Calculations!$E$3:$E$53,Calculations!$A$3:$A$53,$B810)</f>
        <v>3.4939813584736763E-5</v>
      </c>
      <c r="I810" s="107">
        <f>I84/SUMIFS(I$3:I$722,$B$3:$B$722,$B810)*SUMIFS(Calculations!$E$3:$E$53,Calculations!$A$3:$A$53,$B810)</f>
        <v>1.4586200410208268E-3</v>
      </c>
      <c r="J810" s="107">
        <f>J84/SUMIFS(J$3:J$722,$B$3:$B$722,$B810)*SUMIFS(Calculations!$E$3:$E$53,Calculations!$A$3:$A$53,$B810)</f>
        <v>2.8732212563339684E-3</v>
      </c>
      <c r="K810" s="107">
        <f>K84/SUMIFS(K$3:K$722,$B$3:$B$722,$B810)*SUMIFS(Calculations!$E$3:$E$53,Calculations!$A$3:$A$53,$B810)</f>
        <v>2.85597225600439E-3</v>
      </c>
      <c r="L810" s="107">
        <f>L84/SUMIFS(L$3:L$722,$B$3:$B$722,$B810)*SUMIFS(Calculations!$E$3:$E$53,Calculations!$A$3:$A$53,$B810)</f>
        <v>2.8389291239148918E-3</v>
      </c>
      <c r="M810" s="107">
        <f>M84/SUMIFS(M$3:M$722,$B$3:$B$722,$B810)*SUMIFS(Calculations!$E$3:$E$53,Calculations!$A$3:$A$53,$B810)</f>
        <v>2.8798274165375312E-3</v>
      </c>
      <c r="N810" s="107">
        <f>N84/SUMIFS(N$3:N$722,$B$3:$B$722,$B810)*SUMIFS(Calculations!$E$3:$E$53,Calculations!$A$3:$A$53,$B810)</f>
        <v>2.9219213145271574E-3</v>
      </c>
      <c r="O810" s="107">
        <f>O84/SUMIFS(O$3:O$722,$B$3:$B$722,$B810)*SUMIFS(Calculations!$E$3:$E$53,Calculations!$A$3:$A$53,$B810)</f>
        <v>4.8791434986676643E-3</v>
      </c>
      <c r="P810" s="107">
        <f>P84/SUMIFS(P$3:P$722,$B$3:$B$722,$B810)*SUMIFS(Calculations!$E$3:$E$53,Calculations!$A$3:$A$53,$B810)</f>
        <v>6.9057088662745538E-3</v>
      </c>
      <c r="Q810" s="107">
        <f>Q84/SUMIFS(Q$3:Q$722,$B$3:$B$722,$B810)*SUMIFS(Calculations!$E$3:$E$53,Calculations!$A$3:$A$53,$B810)</f>
        <v>6.7405068045891655E-3</v>
      </c>
      <c r="R810" s="107">
        <f>R84/SUMIFS(R$3:R$722,$B$3:$B$722,$B810)*SUMIFS(Calculations!$E$3:$E$53,Calculations!$A$3:$A$53,$B810)</f>
        <v>6.5830226584583356E-3</v>
      </c>
    </row>
    <row r="811" spans="2:18" ht="15.75" customHeight="1">
      <c r="B811" s="107" t="s">
        <v>542</v>
      </c>
      <c r="C811" s="107" t="s">
        <v>449</v>
      </c>
      <c r="D811" s="107" t="s">
        <v>645</v>
      </c>
      <c r="E811" s="107" t="str">
        <f t="shared" si="301"/>
        <v>natural gas nonpeaker</v>
      </c>
      <c r="F811" s="107">
        <f>F85/SUMIFS(F$3:F$722,$B$3:$B$722,$B811)*SUMIFS(Calculations!$E$3:$E$53,Calculations!$A$3:$A$53,$B811)</f>
        <v>0.29523744310839112</v>
      </c>
      <c r="G811" s="107">
        <f>G85/SUMIFS(G$3:G$722,$B$3:$B$722,$B811)*SUMIFS(Calculations!$E$3:$E$53,Calculations!$A$3:$A$53,$B811)</f>
        <v>0.2990171807024567</v>
      </c>
      <c r="H811" s="107">
        <f>H85/SUMIFS(H$3:H$722,$B$3:$B$722,$B811)*SUMIFS(Calculations!$E$3:$E$53,Calculations!$A$3:$A$53,$B811)</f>
        <v>0.3022973816445797</v>
      </c>
      <c r="I811" s="107">
        <f>I85/SUMIFS(I$3:I$722,$B$3:$B$722,$B811)*SUMIFS(Calculations!$E$3:$E$53,Calculations!$A$3:$A$53,$B811)</f>
        <v>0.30133040157299512</v>
      </c>
      <c r="J811" s="107">
        <f>J85/SUMIFS(J$3:J$722,$B$3:$B$722,$B811)*SUMIFS(Calculations!$E$3:$E$53,Calculations!$A$3:$A$53,$B811)</f>
        <v>0.30036958807141934</v>
      </c>
      <c r="K811" s="107">
        <f>K85/SUMIFS(K$3:K$722,$B$3:$B$722,$B811)*SUMIFS(Calculations!$E$3:$E$53,Calculations!$A$3:$A$53,$B811)</f>
        <v>0.295835254999051</v>
      </c>
      <c r="L811" s="107">
        <f>L85/SUMIFS(L$3:L$722,$B$3:$B$722,$B811)*SUMIFS(Calculations!$E$3:$E$53,Calculations!$A$3:$A$53,$B811)</f>
        <v>0.2913550395654852</v>
      </c>
      <c r="M811" s="107">
        <f>M85/SUMIFS(M$3:M$722,$B$3:$B$722,$B811)*SUMIFS(Calculations!$E$3:$E$53,Calculations!$A$3:$A$53,$B811)</f>
        <v>0.2880568245406222</v>
      </c>
      <c r="N811" s="107">
        <f>N85/SUMIFS(N$3:N$722,$B$3:$B$722,$B811)*SUMIFS(Calculations!$E$3:$E$53,Calculations!$A$3:$A$53,$B811)</f>
        <v>0.28466219073315618</v>
      </c>
      <c r="O811" s="107">
        <f>O85/SUMIFS(O$3:O$722,$B$3:$B$722,$B811)*SUMIFS(Calculations!$E$3:$E$53,Calculations!$A$3:$A$53,$B811)</f>
        <v>0.27863522037120675</v>
      </c>
      <c r="P811" s="107">
        <f>P85/SUMIFS(P$3:P$722,$B$3:$B$722,$B811)*SUMIFS(Calculations!$E$3:$E$53,Calculations!$A$3:$A$53,$B811)</f>
        <v>0.27239471813998783</v>
      </c>
      <c r="Q811" s="107">
        <f>Q85/SUMIFS(Q$3:Q$722,$B$3:$B$722,$B811)*SUMIFS(Calculations!$E$3:$E$53,Calculations!$A$3:$A$53,$B811)</f>
        <v>0.24824567199696906</v>
      </c>
      <c r="R811" s="107">
        <f>R85/SUMIFS(R$3:R$722,$B$3:$B$722,$B811)*SUMIFS(Calculations!$E$3:$E$53,Calculations!$A$3:$A$53,$B811)</f>
        <v>0.22522482181563197</v>
      </c>
    </row>
    <row r="812" spans="2:18" ht="15.75" customHeight="1">
      <c r="B812" s="107" t="s">
        <v>542</v>
      </c>
      <c r="C812" s="107" t="s">
        <v>449</v>
      </c>
      <c r="D812" s="107" t="s">
        <v>646</v>
      </c>
      <c r="E812" s="107" t="str">
        <f t="shared" si="301"/>
        <v>natural gas peaker</v>
      </c>
      <c r="F812" s="107">
        <f>F86/SUMIFS(F$3:F$722,$B$3:$B$722,$B812)*SUMIFS(Calculations!$E$3:$E$53,Calculations!$A$3:$A$53,$B812)</f>
        <v>4.9905932042313577E-4</v>
      </c>
      <c r="G812" s="107">
        <f>G86/SUMIFS(G$3:G$722,$B$3:$B$722,$B812)*SUMIFS(Calculations!$E$3:$E$53,Calculations!$A$3:$A$53,$B812)</f>
        <v>4.6374762177774683E-4</v>
      </c>
      <c r="H812" s="107">
        <f>H86/SUMIFS(H$3:H$722,$B$3:$B$722,$B812)*SUMIFS(Calculations!$E$3:$E$53,Calculations!$A$3:$A$53,$B812)</f>
        <v>4.3310277824510821E-4</v>
      </c>
      <c r="I812" s="107">
        <f>I86/SUMIFS(I$3:I$722,$B$3:$B$722,$B812)*SUMIFS(Calculations!$E$3:$E$53,Calculations!$A$3:$A$53,$B812)</f>
        <v>3.7464274776249814E-4</v>
      </c>
      <c r="J812" s="107">
        <f>J86/SUMIFS(J$3:J$722,$B$3:$B$722,$B812)*SUMIFS(Calculations!$E$3:$E$53,Calculations!$A$3:$A$53,$B812)</f>
        <v>3.1655552524282183E-4</v>
      </c>
      <c r="K812" s="107">
        <f>K86/SUMIFS(K$3:K$722,$B$3:$B$722,$B812)*SUMIFS(Calculations!$E$3:$E$53,Calculations!$A$3:$A$53,$B812)</f>
        <v>3.1465512639702946E-4</v>
      </c>
      <c r="L812" s="107">
        <f>L86/SUMIFS(L$3:L$722,$B$3:$B$722,$B812)*SUMIFS(Calculations!$E$3:$E$53,Calculations!$A$3:$A$53,$B812)</f>
        <v>3.1277740896803557E-4</v>
      </c>
      <c r="M812" s="107">
        <f>M86/SUMIFS(M$3:M$722,$B$3:$B$722,$B812)*SUMIFS(Calculations!$E$3:$E$53,Calculations!$A$3:$A$53,$B812)</f>
        <v>3.1728335520317283E-4</v>
      </c>
      <c r="N812" s="107">
        <f>N86/SUMIFS(N$3:N$722,$B$3:$B$722,$B812)*SUMIFS(Calculations!$E$3:$E$53,Calculations!$A$3:$A$53,$B812)</f>
        <v>3.2192102658272601E-4</v>
      </c>
      <c r="O812" s="107">
        <f>O86/SUMIFS(O$3:O$722,$B$3:$B$722,$B812)*SUMIFS(Calculations!$E$3:$E$53,Calculations!$A$3:$A$53,$B812)</f>
        <v>3.2752449527126605E-4</v>
      </c>
      <c r="P812" s="107">
        <f>P86/SUMIFS(P$3:P$722,$B$3:$B$722,$B812)*SUMIFS(Calculations!$E$3:$E$53,Calculations!$A$3:$A$53,$B812)</f>
        <v>3.3332649142412063E-4</v>
      </c>
      <c r="Q812" s="107">
        <f>Q86/SUMIFS(Q$3:Q$722,$B$3:$B$722,$B812)*SUMIFS(Calculations!$E$3:$E$53,Calculations!$A$3:$A$53,$B812)</f>
        <v>3.2535408463822674E-4</v>
      </c>
      <c r="R812" s="107">
        <f>R86/SUMIFS(R$3:R$722,$B$3:$B$722,$B812)*SUMIFS(Calculations!$E$3:$E$53,Calculations!$A$3:$A$53,$B812)</f>
        <v>3.1775413302457709E-4</v>
      </c>
    </row>
    <row r="813" spans="2:18" ht="15.75" customHeight="1">
      <c r="B813" s="107" t="s">
        <v>542</v>
      </c>
      <c r="C813" s="107" t="s">
        <v>449</v>
      </c>
      <c r="D813" s="107" t="s">
        <v>647</v>
      </c>
      <c r="E813" s="107" t="str">
        <f t="shared" si="301"/>
        <v>nuclear</v>
      </c>
      <c r="F813" s="107">
        <f>F87/SUMIFS(F$3:F$722,$B$3:$B$722,$B813)*SUMIFS(Calculations!$E$3:$E$53,Calculations!$A$3:$A$53,$B813)</f>
        <v>0.19235558264851416</v>
      </c>
      <c r="G813" s="107">
        <f>G87/SUMIFS(G$3:G$722,$B$3:$B$722,$B813)*SUMIFS(Calculations!$E$3:$E$53,Calculations!$A$3:$A$53,$B813)</f>
        <v>0.17874517184307429</v>
      </c>
      <c r="H813" s="107">
        <f>H87/SUMIFS(H$3:H$722,$B$3:$B$722,$B813)*SUMIFS(Calculations!$E$3:$E$53,Calculations!$A$3:$A$53,$B813)</f>
        <v>0.16693353644891848</v>
      </c>
      <c r="I813" s="107">
        <f>I87/SUMIFS(I$3:I$722,$B$3:$B$722,$B813)*SUMIFS(Calculations!$E$3:$E$53,Calculations!$A$3:$A$53,$B813)</f>
        <v>0.16639955430806413</v>
      </c>
      <c r="J813" s="107">
        <f>J87/SUMIFS(J$3:J$722,$B$3:$B$722,$B813)*SUMIFS(Calculations!$E$3:$E$53,Calculations!$A$3:$A$53,$B813)</f>
        <v>0.16586897744757878</v>
      </c>
      <c r="K813" s="107">
        <f>K87/SUMIFS(K$3:K$722,$B$3:$B$722,$B813)*SUMIFS(Calculations!$E$3:$E$53,Calculations!$A$3:$A$53,$B813)</f>
        <v>0.16487320517965723</v>
      </c>
      <c r="L813" s="107">
        <f>L87/SUMIFS(L$3:L$722,$B$3:$B$722,$B813)*SUMIFS(Calculations!$E$3:$E$53,Calculations!$A$3:$A$53,$B813)</f>
        <v>0.16388931753579508</v>
      </c>
      <c r="M813" s="107">
        <f>M87/SUMIFS(M$3:M$722,$B$3:$B$722,$B813)*SUMIFS(Calculations!$E$3:$E$53,Calculations!$A$3:$A$53,$B813)</f>
        <v>0.16625034628069749</v>
      </c>
      <c r="N813" s="107">
        <f>N87/SUMIFS(N$3:N$722,$B$3:$B$722,$B813)*SUMIFS(Calculations!$E$3:$E$53,Calculations!$A$3:$A$53,$B813)</f>
        <v>0.16868039645554225</v>
      </c>
      <c r="O813" s="107">
        <f>O87/SUMIFS(O$3:O$722,$B$3:$B$722,$B813)*SUMIFS(Calculations!$E$3:$E$53,Calculations!$A$3:$A$53,$B813)</f>
        <v>0.17161650575521314</v>
      </c>
      <c r="P813" s="107">
        <f>P87/SUMIFS(P$3:P$722,$B$3:$B$722,$B813)*SUMIFS(Calculations!$E$3:$E$53,Calculations!$A$3:$A$53,$B813)</f>
        <v>0.17465663960942582</v>
      </c>
      <c r="Q813" s="107">
        <f>Q87/SUMIFS(Q$3:Q$722,$B$3:$B$722,$B813)*SUMIFS(Calculations!$E$3:$E$53,Calculations!$A$3:$A$53,$B813)</f>
        <v>0.17047925252904556</v>
      </c>
      <c r="R813" s="107">
        <f>R87/SUMIFS(R$3:R$722,$B$3:$B$722,$B813)*SUMIFS(Calculations!$E$3:$E$53,Calculations!$A$3:$A$53,$B813)</f>
        <v>0.16649702476082012</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5.7119740136990314E-3</v>
      </c>
      <c r="L814" s="107">
        <f>L88/SUMIFS(L$3:L$722,$B$3:$B$722,$B814)*SUMIFS(Calculations!$E$3:$E$53,Calculations!$A$3:$A$53,$B814)</f>
        <v>1.1355775146934968E-2</v>
      </c>
      <c r="M814" s="107">
        <f>M88/SUMIFS(M$3:M$722,$B$3:$B$722,$B814)*SUMIFS(Calculations!$E$3:$E$53,Calculations!$A$3:$A$53,$B814)</f>
        <v>1.1519369162369838E-2</v>
      </c>
      <c r="N814" s="107">
        <f>N88/SUMIFS(N$3:N$722,$B$3:$B$722,$B814)*SUMIFS(Calculations!$E$3:$E$53,Calculations!$A$3:$A$53,$B814)</f>
        <v>1.1687745623973445E-2</v>
      </c>
      <c r="O814" s="107">
        <f>O88/SUMIFS(O$3:O$722,$B$3:$B$722,$B814)*SUMIFS(Calculations!$E$3:$E$53,Calculations!$A$3:$A$53,$B814)</f>
        <v>1.1891186565184305E-2</v>
      </c>
      <c r="P814" s="107">
        <f>P88/SUMIFS(P$3:P$722,$B$3:$B$722,$B814)*SUMIFS(Calculations!$E$3:$E$53,Calculations!$A$3:$A$53,$B814)</f>
        <v>1.2101835294363884E-2</v>
      </c>
      <c r="Q814" s="107">
        <f>Q88/SUMIFS(Q$3:Q$722,$B$3:$B$722,$B814)*SUMIFS(Calculations!$E$3:$E$53,Calculations!$A$3:$A$53,$B814)</f>
        <v>4.1423286326986927E-2</v>
      </c>
      <c r="R814" s="107">
        <f>R88/SUMIFS(R$3:R$722,$B$3:$B$722,$B814)*SUMIFS(Calculations!$E$3:$E$53,Calculations!$A$3:$A$53,$B814)</f>
        <v>6.9374896809811917E-2</v>
      </c>
    </row>
    <row r="815" spans="2:18" ht="15.75" customHeight="1">
      <c r="B815" s="107" t="s">
        <v>542</v>
      </c>
      <c r="C815" s="107" t="s">
        <v>449</v>
      </c>
      <c r="D815" s="107" t="s">
        <v>649</v>
      </c>
      <c r="E815" s="107" t="str">
        <f t="shared" si="301"/>
        <v>crude oil</v>
      </c>
      <c r="F815" s="107">
        <f>F89/SUMIFS(F$3:F$722,$B$3:$B$722,$B815)*SUMIFS(Calculations!$E$3:$E$53,Calculations!$A$3:$A$53,$B815)</f>
        <v>8.8122930224028059E-3</v>
      </c>
      <c r="G815" s="107">
        <f>G89/SUMIFS(G$3:G$722,$B$3:$B$722,$B815)*SUMIFS(Calculations!$E$3:$E$53,Calculations!$A$3:$A$53,$B815)</f>
        <v>8.1887658727282653E-3</v>
      </c>
      <c r="H815" s="107">
        <f>H89/SUMIFS(H$3:H$722,$B$3:$B$722,$B815)*SUMIFS(Calculations!$E$3:$E$53,Calculations!$A$3:$A$53,$B815)</f>
        <v>7.6476451486301158E-3</v>
      </c>
      <c r="I815" s="107">
        <f>I89/SUMIFS(I$3:I$722,$B$3:$B$722,$B815)*SUMIFS(Calculations!$E$3:$E$53,Calculations!$A$3:$A$53,$B815)</f>
        <v>7.6231820837731057E-3</v>
      </c>
      <c r="J815" s="107">
        <f>J89/SUMIFS(J$3:J$722,$B$3:$B$722,$B815)*SUMIFS(Calculations!$E$3:$E$53,Calculations!$A$3:$A$53,$B815)</f>
        <v>7.5988750233742042E-3</v>
      </c>
      <c r="K815" s="107">
        <f>K89/SUMIFS(K$3:K$722,$B$3:$B$722,$B815)*SUMIFS(Calculations!$E$3:$E$53,Calculations!$A$3:$A$53,$B815)</f>
        <v>7.5532561913773093E-3</v>
      </c>
      <c r="L815" s="107">
        <f>L89/SUMIFS(L$3:L$722,$B$3:$B$722,$B815)*SUMIFS(Calculations!$E$3:$E$53,Calculations!$A$3:$A$53,$B815)</f>
        <v>7.5081818238988381E-3</v>
      </c>
      <c r="M815" s="107">
        <f>M89/SUMIFS(M$3:M$722,$B$3:$B$722,$B815)*SUMIFS(Calculations!$E$3:$E$53,Calculations!$A$3:$A$53,$B815)</f>
        <v>7.6163464887758327E-3</v>
      </c>
      <c r="N815" s="107">
        <f>N89/SUMIFS(N$3:N$722,$B$3:$B$722,$B815)*SUMIFS(Calculations!$E$3:$E$53,Calculations!$A$3:$A$53,$B815)</f>
        <v>7.7276731989498913E-3</v>
      </c>
      <c r="O815" s="107">
        <f>O89/SUMIFS(O$3:O$722,$B$3:$B$722,$B815)*SUMIFS(Calculations!$E$3:$E$53,Calculations!$A$3:$A$53,$B815)</f>
        <v>7.8621837503893097E-3</v>
      </c>
      <c r="P815" s="107">
        <f>P89/SUMIFS(P$3:P$722,$B$3:$B$722,$B815)*SUMIFS(Calculations!$E$3:$E$53,Calculations!$A$3:$A$53,$B815)</f>
        <v>8.001459928297816E-3</v>
      </c>
      <c r="Q815" s="107">
        <f>Q89/SUMIFS(Q$3:Q$722,$B$3:$B$722,$B815)*SUMIFS(Calculations!$E$3:$E$53,Calculations!$A$3:$A$53,$B815)</f>
        <v>7.8100833198654161E-3</v>
      </c>
      <c r="R815" s="107">
        <f>R89/SUMIFS(R$3:R$722,$B$3:$B$722,$B815)*SUMIFS(Calculations!$E$3:$E$53,Calculations!$A$3:$A$53,$B815)</f>
        <v>7.6276474503555857E-3</v>
      </c>
    </row>
    <row r="816" spans="2:18" ht="15.75" customHeight="1">
      <c r="B816" s="107" t="s">
        <v>542</v>
      </c>
      <c r="C816" s="107" t="s">
        <v>449</v>
      </c>
      <c r="D816" s="107" t="s">
        <v>650</v>
      </c>
      <c r="E816" s="107" t="str">
        <f t="shared" si="301"/>
        <v>solar PV</v>
      </c>
      <c r="F816" s="107">
        <f>F90/SUMIFS(F$3:F$722,$B$3:$B$722,$B816)*SUMIFS(Calculations!$E$3:$E$53,Calculations!$A$3:$A$53,$B816)</f>
        <v>7.4575766401856463E-3</v>
      </c>
      <c r="G816" s="107">
        <f>G90/SUMIFS(G$3:G$722,$B$3:$B$722,$B816)*SUMIFS(Calculations!$E$3:$E$53,Calculations!$A$3:$A$53,$B816)</f>
        <v>7.6149979884494569E-3</v>
      </c>
      <c r="H816" s="107">
        <f>H90/SUMIFS(H$3:H$722,$B$3:$B$722,$B816)*SUMIFS(Calculations!$E$3:$E$53,Calculations!$A$3:$A$53,$B816)</f>
        <v>7.7516142592974581E-3</v>
      </c>
      <c r="I816" s="107">
        <f>I90/SUMIFS(I$3:I$722,$B$3:$B$722,$B816)*SUMIFS(Calculations!$E$3:$E$53,Calculations!$A$3:$A$53,$B816)</f>
        <v>8.3225368653347762E-3</v>
      </c>
      <c r="J816" s="107">
        <f>J90/SUMIFS(J$3:J$722,$B$3:$B$722,$B816)*SUMIFS(Calculations!$E$3:$E$53,Calculations!$A$3:$A$53,$B816)</f>
        <v>8.8898186163812142E-3</v>
      </c>
      <c r="K816" s="107">
        <f>K90/SUMIFS(K$3:K$722,$B$3:$B$722,$B816)*SUMIFS(Calculations!$E$3:$E$53,Calculations!$A$3:$A$53,$B816)</f>
        <v>9.0289483831356467E-3</v>
      </c>
      <c r="L816" s="107">
        <f>L90/SUMIFS(L$3:L$722,$B$3:$B$722,$B816)*SUMIFS(Calculations!$E$3:$E$53,Calculations!$A$3:$A$53,$B816)</f>
        <v>9.1664176246609667E-3</v>
      </c>
      <c r="M816" s="107">
        <f>M90/SUMIFS(M$3:M$722,$B$3:$B$722,$B816)*SUMIFS(Calculations!$E$3:$E$53,Calculations!$A$3:$A$53,$B816)</f>
        <v>9.5292586779494072E-3</v>
      </c>
      <c r="N816" s="107">
        <f>N90/SUMIFS(N$3:N$722,$B$3:$B$722,$B816)*SUMIFS(Calculations!$E$3:$E$53,Calculations!$A$3:$A$53,$B816)</f>
        <v>9.9027068906779297E-3</v>
      </c>
      <c r="O816" s="107">
        <f>O90/SUMIFS(O$3:O$722,$B$3:$B$722,$B816)*SUMIFS(Calculations!$E$3:$E$53,Calculations!$A$3:$A$53,$B816)</f>
        <v>1.0354888812225455E-2</v>
      </c>
      <c r="P816" s="107">
        <f>P90/SUMIFS(P$3:P$722,$B$3:$B$722,$B816)*SUMIFS(Calculations!$E$3:$E$53,Calculations!$A$3:$A$53,$B816)</f>
        <v>1.0823091262356874E-2</v>
      </c>
      <c r="Q816" s="107">
        <f>Q90/SUMIFS(Q$3:Q$722,$B$3:$B$722,$B816)*SUMIFS(Calculations!$E$3:$E$53,Calculations!$A$3:$A$53,$B816)</f>
        <v>1.0922035069782619E-2</v>
      </c>
      <c r="R816" s="107">
        <f>R90/SUMIFS(R$3:R$722,$B$3:$B$722,$B816)*SUMIFS(Calculations!$E$3:$E$53,Calculations!$A$3:$A$53,$B816)</f>
        <v>1.1016356417037061E-2</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1.7880691174217791E-3</v>
      </c>
      <c r="G818" s="107">
        <f>G92/SUMIFS(G$3:G$722,$B$3:$B$722,$B818)*SUMIFS(Calculations!$E$3:$E$53,Calculations!$A$3:$A$53,$B818)</f>
        <v>1.2153793104561769E-2</v>
      </c>
      <c r="H818" s="107">
        <f>H92/SUMIFS(H$3:H$722,$B$3:$B$722,$B818)*SUMIFS(Calculations!$E$3:$E$53,Calculations!$A$3:$A$53,$B818)</f>
        <v>2.1149565097249644E-2</v>
      </c>
      <c r="I818" s="107">
        <f>I92/SUMIFS(I$3:I$722,$B$3:$B$722,$B818)*SUMIFS(Calculations!$E$3:$E$53,Calculations!$A$3:$A$53,$B818)</f>
        <v>2.0980398685865969E-2</v>
      </c>
      <c r="J818" s="107">
        <f>J92/SUMIFS(J$3:J$722,$B$3:$B$722,$B818)*SUMIFS(Calculations!$E$3:$E$53,Calculations!$A$3:$A$53,$B818)</f>
        <v>2.0812311072845962E-2</v>
      </c>
      <c r="K818" s="107">
        <f>K92/SUMIFS(K$3:K$722,$B$3:$B$722,$B818)*SUMIFS(Calculations!$E$3:$E$53,Calculations!$A$3:$A$53,$B818)</f>
        <v>2.0583985024871954E-2</v>
      </c>
      <c r="L818" s="107">
        <f>L92/SUMIFS(L$3:L$722,$B$3:$B$722,$B818)*SUMIFS(Calculations!$E$3:$E$53,Calculations!$A$3:$A$53,$B818)</f>
        <v>2.0358384067092315E-2</v>
      </c>
      <c r="M818" s="107">
        <f>M92/SUMIFS(M$3:M$722,$B$3:$B$722,$B818)*SUMIFS(Calculations!$E$3:$E$53,Calculations!$A$3:$A$53,$B818)</f>
        <v>2.0549404132095547E-2</v>
      </c>
      <c r="N818" s="107">
        <f>N92/SUMIFS(N$3:N$722,$B$3:$B$722,$B818)*SUMIFS(Calculations!$E$3:$E$53,Calculations!$A$3:$A$53,$B818)</f>
        <v>2.074600840612743E-2</v>
      </c>
      <c r="O818" s="107">
        <f>O92/SUMIFS(O$3:O$722,$B$3:$B$722,$B818)*SUMIFS(Calculations!$E$3:$E$53,Calculations!$A$3:$A$53,$B818)</f>
        <v>2.1001632887431426E-2</v>
      </c>
      <c r="P818" s="107">
        <f>P92/SUMIFS(P$3:P$722,$B$3:$B$722,$B818)*SUMIFS(Calculations!$E$3:$E$53,Calculations!$A$3:$A$53,$B818)</f>
        <v>2.1266313987574708E-2</v>
      </c>
      <c r="Q818" s="107">
        <f>Q92/SUMIFS(Q$3:Q$722,$B$3:$B$722,$B818)*SUMIFS(Calculations!$E$3:$E$53,Calculations!$A$3:$A$53,$B818)</f>
        <v>2.0653964833727823E-2</v>
      </c>
      <c r="R818" s="107">
        <f>R92/SUMIFS(R$3:R$722,$B$3:$B$722,$B818)*SUMIFS(Calculations!$E$3:$E$53,Calculations!$A$3:$A$53,$B818)</f>
        <v>2.0070223428543883E-2</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1.509960839867521E-5</v>
      </c>
      <c r="H1254" s="107">
        <f>H528/SUMIFS(H$3:H$722,$B$3:$B$722,$B1254)*SUMIFS(Calculations!$E$3:$E$53,Calculations!$A$3:$A$53,$B1254)</f>
        <v>2.900674809670898E-5</v>
      </c>
      <c r="I1254" s="107">
        <f>I528/SUMIFS(I$3:I$722,$B$3:$B$722,$B1254)*SUMIFS(Calculations!$E$3:$E$53,Calculations!$A$3:$A$53,$B1254)</f>
        <v>1.5725571251525493E-5</v>
      </c>
      <c r="J1254" s="107">
        <f>J528/SUMIFS(J$3:J$722,$B$3:$B$722,$B1254)*SUMIFS(Calculations!$E$3:$E$53,Calculations!$A$3:$A$53,$B1254)</f>
        <v>1.9700691480488779E-6</v>
      </c>
      <c r="K1254" s="107">
        <f>K528/SUMIFS(K$3:K$722,$B$3:$B$722,$B1254)*SUMIFS(Calculations!$E$3:$E$53,Calculations!$A$3:$A$53,$B1254)</f>
        <v>1.0022489316180893E-6</v>
      </c>
      <c r="L1254" s="107">
        <f>L528/SUMIFS(L$3:L$722,$B$3:$B$722,$B1254)*SUMIFS(Calculations!$E$3:$E$53,Calculations!$A$3:$A$53,$B1254)</f>
        <v>0</v>
      </c>
      <c r="M1254" s="107">
        <f>M528/SUMIFS(M$3:M$722,$B$3:$B$722,$B1254)*SUMIFS(Calculations!$E$3:$E$53,Calculations!$A$3:$A$53,$B1254)</f>
        <v>1.0141245857834973E-6</v>
      </c>
      <c r="N1254" s="107">
        <f>N528/SUMIFS(N$3:N$722,$B$3:$B$722,$B1254)*SUMIFS(Calculations!$E$3:$E$53,Calculations!$A$3:$A$53,$B1254)</f>
        <v>2.0164850839847782E-6</v>
      </c>
      <c r="O1254" s="107">
        <f>O528/SUMIFS(O$3:O$722,$B$3:$B$722,$B1254)*SUMIFS(Calculations!$E$3:$E$53,Calculations!$A$3:$A$53,$B1254)</f>
        <v>1.0112767842629068E-6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9.0767996642898516E-2</v>
      </c>
      <c r="G1255" s="107">
        <f>G529/SUMIFS(G$3:G$722,$B$3:$B$722,$B1255)*SUMIFS(Calculations!$E$3:$E$53,Calculations!$A$3:$A$53,$B1255)</f>
        <v>8.0340892161886751E-2</v>
      </c>
      <c r="H1255" s="107">
        <f>H529/SUMIFS(H$3:H$722,$B$3:$B$722,$B1255)*SUMIFS(Calculations!$E$3:$E$53,Calculations!$A$3:$A$53,$B1255)</f>
        <v>7.0737252462452715E-2</v>
      </c>
      <c r="I1255" s="107">
        <f>I529/SUMIFS(I$3:I$722,$B$3:$B$722,$B1255)*SUMIFS(Calculations!$E$3:$E$53,Calculations!$A$3:$A$53,$B1255)</f>
        <v>7.4392590959117016E-2</v>
      </c>
      <c r="J1255" s="107">
        <f>J529/SUMIFS(J$3:J$722,$B$3:$B$722,$B1255)*SUMIFS(Calculations!$E$3:$E$53,Calculations!$A$3:$A$53,$B1255)</f>
        <v>7.817847657497036E-2</v>
      </c>
      <c r="K1255" s="107">
        <f>K529/SUMIFS(K$3:K$722,$B$3:$B$722,$B1255)*SUMIFS(Calculations!$E$3:$E$53,Calculations!$A$3:$A$53,$B1255)</f>
        <v>8.0227447905245219E-2</v>
      </c>
      <c r="L1255" s="107">
        <f>L529/SUMIFS(L$3:L$722,$B$3:$B$722,$B1255)*SUMIFS(Calculations!$E$3:$E$53,Calculations!$A$3:$A$53,$B1255)</f>
        <v>8.2349308238208102E-2</v>
      </c>
      <c r="M1255" s="107">
        <f>M529/SUMIFS(M$3:M$722,$B$3:$B$722,$B1255)*SUMIFS(Calculations!$E$3:$E$53,Calculations!$A$3:$A$53,$B1255)</f>
        <v>8.0462744508045581E-2</v>
      </c>
      <c r="N1255" s="107">
        <f>N529/SUMIFS(N$3:N$722,$B$3:$B$722,$B1255)*SUMIFS(Calculations!$E$3:$E$53,Calculations!$A$3:$A$53,$B1255)</f>
        <v>7.8598065368062825E-2</v>
      </c>
      <c r="O1255" s="107">
        <f>O529/SUMIFS(O$3:O$722,$B$3:$B$722,$B1255)*SUMIFS(Calculations!$E$3:$E$53,Calculations!$A$3:$A$53,$B1255)</f>
        <v>7.7578022585896023E-2</v>
      </c>
      <c r="P1255" s="107">
        <f>P529/SUMIFS(P$3:P$722,$B$3:$B$722,$B1255)*SUMIFS(Calculations!$E$3:$E$53,Calculations!$A$3:$A$53,$B1255)</f>
        <v>7.6551821762797317E-2</v>
      </c>
      <c r="Q1255" s="107">
        <f>Q529/SUMIFS(Q$3:Q$722,$B$3:$B$722,$B1255)*SUMIFS(Calculations!$E$3:$E$53,Calculations!$A$3:$A$53,$B1255)</f>
        <v>7.8055505138702894E-2</v>
      </c>
      <c r="R1255" s="107">
        <f>R529/SUMIFS(R$3:R$722,$B$3:$B$722,$B1255)*SUMIFS(Calculations!$E$3:$E$53,Calculations!$A$3:$A$53,$B1255)</f>
        <v>7.9564357705093278E-2</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4.0871832039012087E-3</v>
      </c>
      <c r="G1258" s="107">
        <f>G532/SUMIFS(G$3:G$722,$B$3:$B$722,$B1258)*SUMIFS(Calculations!$E$3:$E$53,Calculations!$A$3:$A$53,$B1258)</f>
        <v>4.0813346210713079E-3</v>
      </c>
      <c r="H1258" s="107">
        <f>H532/SUMIFS(H$3:H$722,$B$3:$B$722,$B1258)*SUMIFS(Calculations!$E$3:$E$53,Calculations!$A$3:$A$53,$B1258)</f>
        <v>4.0759479212110587E-3</v>
      </c>
      <c r="I1258" s="107">
        <f>I532/SUMIFS(I$3:I$722,$B$3:$B$722,$B1258)*SUMIFS(Calculations!$E$3:$E$53,Calculations!$A$3:$A$53,$B1258)</f>
        <v>4.1459271832360702E-3</v>
      </c>
      <c r="J1258" s="107">
        <f>J532/SUMIFS(J$3:J$722,$B$3:$B$722,$B1258)*SUMIFS(Calculations!$E$3:$E$53,Calculations!$A$3:$A$53,$B1258)</f>
        <v>4.2184056915193077E-3</v>
      </c>
      <c r="K1258" s="107">
        <f>K532/SUMIFS(K$3:K$722,$B$3:$B$722,$B1258)*SUMIFS(Calculations!$E$3:$E$53,Calculations!$A$3:$A$53,$B1258)</f>
        <v>4.2937087944877302E-3</v>
      </c>
      <c r="L1258" s="107">
        <f>L532/SUMIFS(L$3:L$722,$B$3:$B$722,$B1258)*SUMIFS(Calculations!$E$3:$E$53,Calculations!$A$3:$A$53,$B1258)</f>
        <v>4.3716906894888091E-3</v>
      </c>
      <c r="M1258" s="107">
        <f>M532/SUMIFS(M$3:M$722,$B$3:$B$722,$B1258)*SUMIFS(Calculations!$E$3:$E$53,Calculations!$A$3:$A$53,$B1258)</f>
        <v>4.3461864333145545E-3</v>
      </c>
      <c r="N1258" s="107">
        <f>N532/SUMIFS(N$3:N$722,$B$3:$B$722,$B1258)*SUMIFS(Calculations!$E$3:$E$53,Calculations!$A$3:$A$53,$B1258)</f>
        <v>4.320978032607726E-3</v>
      </c>
      <c r="O1258" s="107">
        <f>O532/SUMIFS(O$3:O$722,$B$3:$B$722,$B1258)*SUMIFS(Calculations!$E$3:$E$53,Calculations!$A$3:$A$53,$B1258)</f>
        <v>4.3339817431738443E-3</v>
      </c>
      <c r="P1258" s="107">
        <f>P532/SUMIFS(P$3:P$722,$B$3:$B$722,$B1258)*SUMIFS(Calculations!$E$3:$E$53,Calculations!$A$3:$A$53,$B1258)</f>
        <v>4.3470639576844361E-3</v>
      </c>
      <c r="Q1258" s="107">
        <f>Q532/SUMIFS(Q$3:Q$722,$B$3:$B$722,$B1258)*SUMIFS(Calculations!$E$3:$E$53,Calculations!$A$3:$A$53,$B1258)</f>
        <v>4.3545230559582215E-3</v>
      </c>
      <c r="R1258" s="107">
        <f>R532/SUMIFS(R$3:R$722,$B$3:$B$722,$B1258)*SUMIFS(Calculations!$E$3:$E$53,Calculations!$A$3:$A$53,$B1258)</f>
        <v>4.3620077962657228E-3</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7.1735015330316671E-3</v>
      </c>
      <c r="G1260" s="107">
        <f>G534/SUMIFS(G$3:G$722,$B$3:$B$722,$B1260)*SUMIFS(Calculations!$E$3:$E$53,Calculations!$A$3:$A$53,$B1260)</f>
        <v>8.1365993213553638E-3</v>
      </c>
      <c r="H1260" s="107">
        <f>H534/SUMIFS(H$3:H$722,$B$3:$B$722,$B1260)*SUMIFS(Calculations!$E$3:$E$53,Calculations!$A$3:$A$53,$B1260)</f>
        <v>9.0236379207312336E-3</v>
      </c>
      <c r="I1260" s="107">
        <f>I534/SUMIFS(I$3:I$722,$B$3:$B$722,$B1260)*SUMIFS(Calculations!$E$3:$E$53,Calculations!$A$3:$A$53,$B1260)</f>
        <v>1.1055860421151155E-2</v>
      </c>
      <c r="J1260" s="107">
        <f>J534/SUMIFS(J$3:J$722,$B$3:$B$722,$B1260)*SUMIFS(Calculations!$E$3:$E$53,Calculations!$A$3:$A$53,$B1260)</f>
        <v>1.3160661916162986E-2</v>
      </c>
      <c r="K1260" s="107">
        <f>K534/SUMIFS(K$3:K$722,$B$3:$B$722,$B1260)*SUMIFS(Calculations!$E$3:$E$53,Calculations!$A$3:$A$53,$B1260)</f>
        <v>1.3390656219274972E-2</v>
      </c>
      <c r="L1260" s="107">
        <f>L534/SUMIFS(L$3:L$722,$B$3:$B$722,$B1260)*SUMIFS(Calculations!$E$3:$E$53,Calculations!$A$3:$A$53,$B1260)</f>
        <v>1.3628832215868983E-2</v>
      </c>
      <c r="M1260" s="107">
        <f>M534/SUMIFS(M$3:M$722,$B$3:$B$722,$B1260)*SUMIFS(Calculations!$E$3:$E$53,Calculations!$A$3:$A$53,$B1260)</f>
        <v>1.9042235343663873E-2</v>
      </c>
      <c r="N1260" s="107">
        <f>N534/SUMIFS(N$3:N$722,$B$3:$B$722,$B1260)*SUMIFS(Calculations!$E$3:$E$53,Calculations!$A$3:$A$53,$B1260)</f>
        <v>2.4392841701312402E-2</v>
      </c>
      <c r="O1260" s="107">
        <f>O534/SUMIFS(O$3:O$722,$B$3:$B$722,$B1260)*SUMIFS(Calculations!$E$3:$E$53,Calculations!$A$3:$A$53,$B1260)</f>
        <v>2.446622031865137E-2</v>
      </c>
      <c r="P1260" s="107">
        <f>P534/SUMIFS(P$3:P$722,$B$3:$B$722,$B1260)*SUMIFS(Calculations!$E$3:$E$53,Calculations!$A$3:$A$53,$B1260)</f>
        <v>2.4540041925771743E-2</v>
      </c>
      <c r="Q1260" s="107">
        <f>Q534/SUMIFS(Q$3:Q$722,$B$3:$B$722,$B1260)*SUMIFS(Calculations!$E$3:$E$53,Calculations!$A$3:$A$53,$B1260)</f>
        <v>2.4582151367638101E-2</v>
      </c>
      <c r="R1260" s="107">
        <f>R534/SUMIFS(R$3:R$722,$B$3:$B$722,$B1260)*SUMIFS(Calculations!$E$3:$E$53,Calculations!$A$3:$A$53,$B1260)</f>
        <v>2.4624405568520691E-2</v>
      </c>
    </row>
    <row r="1261" spans="2:18" ht="15.75" customHeight="1">
      <c r="B1261" s="107" t="s">
        <v>573</v>
      </c>
      <c r="C1261" s="107" t="s">
        <v>449</v>
      </c>
      <c r="D1261" s="107" t="s">
        <v>645</v>
      </c>
      <c r="E1261" s="107" t="str">
        <f t="shared" si="308"/>
        <v>natural gas nonpeaker</v>
      </c>
      <c r="F1261" s="107">
        <f>F535/SUMIFS(F$3:F$722,$B$3:$B$722,$B1261)*SUMIFS(Calculations!$E$3:$E$53,Calculations!$A$3:$A$53,$B1261)</f>
        <v>0.17376480711553005</v>
      </c>
      <c r="G1261" s="107">
        <f>G535/SUMIFS(G$3:G$722,$B$3:$B$722,$B1261)*SUMIFS(Calculations!$E$3:$E$53,Calculations!$A$3:$A$53,$B1261)</f>
        <v>0.19269700342198307</v>
      </c>
      <c r="H1261" s="107">
        <f>H535/SUMIFS(H$3:H$722,$B$3:$B$722,$B1261)*SUMIFS(Calculations!$E$3:$E$53,Calculations!$A$3:$A$53,$B1261)</f>
        <v>0.21013405820332035</v>
      </c>
      <c r="I1261" s="107">
        <f>I535/SUMIFS(I$3:I$722,$B$3:$B$722,$B1261)*SUMIFS(Calculations!$E$3:$E$53,Calculations!$A$3:$A$53,$B1261)</f>
        <v>0.21410701223645565</v>
      </c>
      <c r="J1261" s="107">
        <f>J535/SUMIFS(J$3:J$722,$B$3:$B$722,$B1261)*SUMIFS(Calculations!$E$3:$E$53,Calculations!$A$3:$A$53,$B1261)</f>
        <v>0.21822185674134059</v>
      </c>
      <c r="K1261" s="107">
        <f>K535/SUMIFS(K$3:K$722,$B$3:$B$722,$B1261)*SUMIFS(Calculations!$E$3:$E$53,Calculations!$A$3:$A$53,$B1261)</f>
        <v>0.21444659338723318</v>
      </c>
      <c r="L1261" s="107">
        <f>L535/SUMIFS(L$3:L$722,$B$3:$B$722,$B1261)*SUMIFS(Calculations!$E$3:$E$53,Calculations!$A$3:$A$53,$B1261)</f>
        <v>0.21053703084762726</v>
      </c>
      <c r="M1261" s="107">
        <f>M535/SUMIFS(M$3:M$722,$B$3:$B$722,$B1261)*SUMIFS(Calculations!$E$3:$E$53,Calculations!$A$3:$A$53,$B1261)</f>
        <v>0.20710485851465571</v>
      </c>
      <c r="N1261" s="107">
        <f>N535/SUMIFS(N$3:N$722,$B$3:$B$722,$B1261)*SUMIFS(Calculations!$E$3:$E$53,Calculations!$A$3:$A$53,$B1261)</f>
        <v>0.20371250020107434</v>
      </c>
      <c r="O1261" s="107">
        <f>O535/SUMIFS(O$3:O$722,$B$3:$B$722,$B1261)*SUMIFS(Calculations!$E$3:$E$53,Calculations!$A$3:$A$53,$B1261)</f>
        <v>0.20403232484809816</v>
      </c>
      <c r="P1261" s="107">
        <f>P535/SUMIFS(P$3:P$722,$B$3:$B$722,$B1261)*SUMIFS(Calculations!$E$3:$E$53,Calculations!$A$3:$A$53,$B1261)</f>
        <v>0.20435408028989047</v>
      </c>
      <c r="Q1261" s="107">
        <f>Q535/SUMIFS(Q$3:Q$722,$B$3:$B$722,$B1261)*SUMIFS(Calculations!$E$3:$E$53,Calculations!$A$3:$A$53,$B1261)</f>
        <v>0.20217596320652662</v>
      </c>
      <c r="R1261" s="107">
        <f>R535/SUMIFS(R$3:R$722,$B$3:$B$722,$B1261)*SUMIFS(Calculations!$E$3:$E$53,Calculations!$A$3:$A$53,$B1261)</f>
        <v>0.19999035844172494</v>
      </c>
    </row>
    <row r="1262" spans="2:18" ht="15.75" customHeight="1">
      <c r="B1262" s="107" t="s">
        <v>573</v>
      </c>
      <c r="C1262" s="107" t="s">
        <v>449</v>
      </c>
      <c r="D1262" s="107" t="s">
        <v>646</v>
      </c>
      <c r="E1262" s="107" t="str">
        <f t="shared" si="308"/>
        <v>natural gas peaker</v>
      </c>
      <c r="F1262" s="107">
        <f>F536/SUMIFS(F$3:F$722,$B$3:$B$722,$B1262)*SUMIFS(Calculations!$E$3:$E$53,Calculations!$A$3:$A$53,$B1262)</f>
        <v>9.5245985152535599E-4</v>
      </c>
      <c r="G1262" s="107">
        <f>G536/SUMIFS(G$3:G$722,$B$3:$B$722,$B1262)*SUMIFS(Calculations!$E$3:$E$53,Calculations!$A$3:$A$53,$B1262)</f>
        <v>7.5003049091465653E-4</v>
      </c>
      <c r="H1262" s="107">
        <f>H536/SUMIFS(H$3:H$722,$B$3:$B$722,$B1262)*SUMIFS(Calculations!$E$3:$E$53,Calculations!$A$3:$A$53,$B1262)</f>
        <v>5.635876824214472E-4</v>
      </c>
      <c r="I1262" s="107">
        <f>I536/SUMIFS(I$3:I$722,$B$3:$B$722,$B1262)*SUMIFS(Calculations!$E$3:$E$53,Calculations!$A$3:$A$53,$B1262)</f>
        <v>5.6043929521249771E-4</v>
      </c>
      <c r="J1262" s="107">
        <f>J536/SUMIFS(J$3:J$722,$B$3:$B$722,$B1262)*SUMIFS(Calculations!$E$3:$E$53,Calculations!$A$3:$A$53,$B1262)</f>
        <v>5.5717846619259264E-4</v>
      </c>
      <c r="K1262" s="107">
        <f>K536/SUMIFS(K$3:K$722,$B$3:$B$722,$B1262)*SUMIFS(Calculations!$E$3:$E$53,Calculations!$A$3:$A$53,$B1262)</f>
        <v>5.6691565675772587E-4</v>
      </c>
      <c r="L1262" s="107">
        <f>L536/SUMIFS(L$3:L$722,$B$3:$B$722,$B1262)*SUMIFS(Calculations!$E$3:$E$53,Calculations!$A$3:$A$53,$B1262)</f>
        <v>5.7699923289633657E-4</v>
      </c>
      <c r="M1262" s="107">
        <f>M536/SUMIFS(M$3:M$722,$B$3:$B$722,$B1262)*SUMIFS(Calculations!$E$3:$E$53,Calculations!$A$3:$A$53,$B1262)</f>
        <v>5.6991494001801225E-4</v>
      </c>
      <c r="N1262" s="107">
        <f>N536/SUMIFS(N$3:N$722,$B$3:$B$722,$B1262)*SUMIFS(Calculations!$E$3:$E$53,Calculations!$A$3:$A$53,$B1262)</f>
        <v>5.6291282663030202E-4</v>
      </c>
      <c r="O1262" s="107">
        <f>O536/SUMIFS(O$3:O$722,$B$3:$B$722,$B1262)*SUMIFS(Calculations!$E$3:$E$53,Calculations!$A$3:$A$53,$B1262)</f>
        <v>5.6460687724019091E-4</v>
      </c>
      <c r="P1262" s="107">
        <f>P536/SUMIFS(P$3:P$722,$B$3:$B$722,$B1262)*SUMIFS(Calculations!$E$3:$E$53,Calculations!$A$3:$A$53,$B1262)</f>
        <v>5.6631115490445331E-4</v>
      </c>
      <c r="Q1262" s="107">
        <f>Q536/SUMIFS(Q$3:Q$722,$B$3:$B$722,$B1262)*SUMIFS(Calculations!$E$3:$E$53,Calculations!$A$3:$A$53,$B1262)</f>
        <v>5.6728288446700225E-4</v>
      </c>
      <c r="R1262" s="107">
        <f>R536/SUMIFS(R$3:R$722,$B$3:$B$722,$B1262)*SUMIFS(Calculations!$E$3:$E$53,Calculations!$A$3:$A$53,$B1262)</f>
        <v>5.6825795453014402E-4</v>
      </c>
    </row>
    <row r="1263" spans="2:18" ht="15.75" customHeight="1">
      <c r="B1263" s="107" t="s">
        <v>573</v>
      </c>
      <c r="C1263" s="107" t="s">
        <v>449</v>
      </c>
      <c r="D1263" s="107" t="s">
        <v>647</v>
      </c>
      <c r="E1263" s="107" t="str">
        <f t="shared" si="308"/>
        <v>nuclear</v>
      </c>
      <c r="F1263" s="107">
        <f>F537/SUMIFS(F$3:F$722,$B$3:$B$722,$B1263)*SUMIFS(Calculations!$E$3:$E$53,Calculations!$A$3:$A$53,$B1263)</f>
        <v>9.9328951750585606E-2</v>
      </c>
      <c r="G1263" s="107">
        <f>G537/SUMIFS(G$3:G$722,$B$3:$B$722,$B1263)*SUMIFS(Calculations!$E$3:$E$53,Calculations!$A$3:$A$53,$B1263)</f>
        <v>9.004155441881441E-2</v>
      </c>
      <c r="H1263" s="107">
        <f>H537/SUMIFS(H$3:H$722,$B$3:$B$722,$B1263)*SUMIFS(Calculations!$E$3:$E$53,Calculations!$A$3:$A$53,$B1263)</f>
        <v>8.148761522291971E-2</v>
      </c>
      <c r="I1263" s="107">
        <f>I537/SUMIFS(I$3:I$722,$B$3:$B$722,$B1263)*SUMIFS(Calculations!$E$3:$E$53,Calculations!$A$3:$A$53,$B1263)</f>
        <v>7.1462530947452793E-2</v>
      </c>
      <c r="J1263" s="107">
        <f>J537/SUMIFS(J$3:J$722,$B$3:$B$722,$B1263)*SUMIFS(Calculations!$E$3:$E$53,Calculations!$A$3:$A$53,$B1263)</f>
        <v>6.1079409824513577E-2</v>
      </c>
      <c r="K1263" s="107">
        <f>K537/SUMIFS(K$3:K$722,$B$3:$B$722,$B1263)*SUMIFS(Calculations!$E$3:$E$53,Calculations!$A$3:$A$53,$B1263)</f>
        <v>6.214682697925622E-2</v>
      </c>
      <c r="L1263" s="107">
        <f>L537/SUMIFS(L$3:L$722,$B$3:$B$722,$B1263)*SUMIFS(Calculations!$E$3:$E$53,Calculations!$A$3:$A$53,$B1263)</f>
        <v>6.3252215857034555E-2</v>
      </c>
      <c r="M1263" s="107">
        <f>M537/SUMIFS(M$3:M$722,$B$3:$B$722,$B1263)*SUMIFS(Calculations!$E$3:$E$53,Calculations!$A$3:$A$53,$B1263)</f>
        <v>6.2883205139811174E-2</v>
      </c>
      <c r="N1263" s="107">
        <f>N537/SUMIFS(N$3:N$722,$B$3:$B$722,$B1263)*SUMIFS(Calculations!$E$3:$E$53,Calculations!$A$3:$A$53,$B1263)</f>
        <v>6.2518475035105298E-2</v>
      </c>
      <c r="O1263" s="107">
        <f>O537/SUMIFS(O$3:O$722,$B$3:$B$722,$B1263)*SUMIFS(Calculations!$E$3:$E$53,Calculations!$A$3:$A$53,$B1263)</f>
        <v>6.2706620438358118E-2</v>
      </c>
      <c r="P1263" s="107">
        <f>P537/SUMIFS(P$3:P$722,$B$3:$B$722,$B1263)*SUMIFS(Calculations!$E$3:$E$53,Calculations!$A$3:$A$53,$B1263)</f>
        <v>6.2895901683278216E-2</v>
      </c>
      <c r="Q1263" s="107">
        <f>Q537/SUMIFS(Q$3:Q$722,$B$3:$B$722,$B1263)*SUMIFS(Calculations!$E$3:$E$53,Calculations!$A$3:$A$53,$B1263)</f>
        <v>6.3003824344697673E-2</v>
      </c>
      <c r="R1263" s="107">
        <f>R537/SUMIFS(R$3:R$722,$B$3:$B$722,$B1263)*SUMIFS(Calculations!$E$3:$E$53,Calculations!$A$3:$A$53,$B1263)</f>
        <v>6.3112118010281618E-2</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3.0525729369810135E-3</v>
      </c>
      <c r="G1265" s="107">
        <f>G539/SUMIFS(G$3:G$722,$B$3:$B$722,$B1265)*SUMIFS(Calculations!$E$3:$E$53,Calculations!$A$3:$A$53,$B1265)</f>
        <v>2.9050650185062127E-3</v>
      </c>
      <c r="H1265" s="107">
        <f>H539/SUMIFS(H$3:H$722,$B$3:$B$722,$B1265)*SUMIFS(Calculations!$E$3:$E$53,Calculations!$A$3:$A$53,$B1265)</f>
        <v>2.7692063144503362E-3</v>
      </c>
      <c r="I1265" s="107">
        <f>I539/SUMIFS(I$3:I$722,$B$3:$B$722,$B1265)*SUMIFS(Calculations!$E$3:$E$53,Calculations!$A$3:$A$53,$B1265)</f>
        <v>2.8393067813148043E-3</v>
      </c>
      <c r="J1265" s="107">
        <f>J539/SUMIFS(J$3:J$722,$B$3:$B$722,$B1265)*SUMIFS(Calculations!$E$3:$E$53,Calculations!$A$3:$A$53,$B1265)</f>
        <v>2.9119108231590763E-3</v>
      </c>
      <c r="K1265" s="107">
        <f>K539/SUMIFS(K$3:K$722,$B$3:$B$722,$B1265)*SUMIFS(Calculations!$E$3:$E$53,Calculations!$A$3:$A$53,$B1265)</f>
        <v>2.9627990615138824E-3</v>
      </c>
      <c r="L1265" s="107">
        <f>L539/SUMIFS(L$3:L$722,$B$3:$B$722,$B1265)*SUMIFS(Calculations!$E$3:$E$53,Calculations!$A$3:$A$53,$B1265)</f>
        <v>3.0154975706555114E-3</v>
      </c>
      <c r="M1265" s="107">
        <f>M539/SUMIFS(M$3:M$722,$B$3:$B$722,$B1265)*SUMIFS(Calculations!$E$3:$E$53,Calculations!$A$3:$A$53,$B1265)</f>
        <v>2.9979052870294631E-3</v>
      </c>
      <c r="N1265" s="107">
        <f>N539/SUMIFS(N$3:N$722,$B$3:$B$722,$B1265)*SUMIFS(Calculations!$E$3:$E$53,Calculations!$A$3:$A$53,$B1265)</f>
        <v>2.9805170780982312E-3</v>
      </c>
      <c r="O1265" s="107">
        <f>O539/SUMIFS(O$3:O$722,$B$3:$B$722,$B1265)*SUMIFS(Calculations!$E$3:$E$53,Calculations!$A$3:$A$53,$B1265)</f>
        <v>2.9869237761753248E-3</v>
      </c>
      <c r="P1265" s="107">
        <f>P539/SUMIFS(P$3:P$722,$B$3:$B$722,$B1265)*SUMIFS(Calculations!$E$3:$E$53,Calculations!$A$3:$A$53,$B1265)</f>
        <v>2.993369151756623E-3</v>
      </c>
      <c r="Q1265" s="107">
        <f>Q539/SUMIFS(Q$3:Q$722,$B$3:$B$722,$B1265)*SUMIFS(Calculations!$E$3:$E$53,Calculations!$A$3:$A$53,$B1265)</f>
        <v>3.0118709207021398E-3</v>
      </c>
      <c r="R1265" s="107">
        <f>R539/SUMIFS(R$3:R$722,$B$3:$B$722,$B1265)*SUMIFS(Calculations!$E$3:$E$53,Calculations!$A$3:$A$53,$B1265)</f>
        <v>3.0304362929098314E-3</v>
      </c>
    </row>
    <row r="1266" spans="2:18" ht="15.75" customHeight="1">
      <c r="B1266" s="107" t="s">
        <v>573</v>
      </c>
      <c r="C1266" s="107" t="s">
        <v>449</v>
      </c>
      <c r="D1266" s="107" t="s">
        <v>650</v>
      </c>
      <c r="E1266" s="107" t="str">
        <f t="shared" si="308"/>
        <v>solar PV</v>
      </c>
      <c r="F1266" s="107">
        <f>F540/SUMIFS(F$3:F$722,$B$3:$B$722,$B1266)*SUMIFS(Calculations!$E$3:$E$53,Calculations!$A$3:$A$53,$B1266)</f>
        <v>8.4680638945573272E-4</v>
      </c>
      <c r="G1266" s="107">
        <f>G540/SUMIFS(G$3:G$722,$B$3:$B$722,$B1266)*SUMIFS(Calculations!$E$3:$E$53,Calculations!$A$3:$A$53,$B1266)</f>
        <v>1.0122713478246434E-3</v>
      </c>
      <c r="H1266" s="107">
        <f>H540/SUMIFS(H$3:H$722,$B$3:$B$722,$B1266)*SUMIFS(Calculations!$E$3:$E$53,Calculations!$A$3:$A$53,$B1266)</f>
        <v>1.1646689617500266E-3</v>
      </c>
      <c r="I1266" s="107">
        <f>I540/SUMIFS(I$3:I$722,$B$3:$B$722,$B1266)*SUMIFS(Calculations!$E$3:$E$53,Calculations!$A$3:$A$53,$B1266)</f>
        <v>1.4033965218524045E-3</v>
      </c>
      <c r="J1266" s="107">
        <f>J540/SUMIFS(J$3:J$722,$B$3:$B$722,$B1266)*SUMIFS(Calculations!$E$3:$E$53,Calculations!$A$3:$A$53,$B1266)</f>
        <v>1.650650021555407E-3</v>
      </c>
      <c r="K1266" s="107">
        <f>K540/SUMIFS(K$3:K$722,$B$3:$B$722,$B1266)*SUMIFS(Calculations!$E$3:$E$53,Calculations!$A$3:$A$53,$B1266)</f>
        <v>1.9429667468512095E-3</v>
      </c>
      <c r="L1266" s="107">
        <f>L540/SUMIFS(L$3:L$722,$B$3:$B$722,$B1266)*SUMIFS(Calculations!$E$3:$E$53,Calculations!$A$3:$A$53,$B1266)</f>
        <v>2.2456821899138396E-3</v>
      </c>
      <c r="M1266" s="107">
        <f>M540/SUMIFS(M$3:M$722,$B$3:$B$722,$B1266)*SUMIFS(Calculations!$E$3:$E$53,Calculations!$A$3:$A$53,$B1266)</f>
        <v>2.5706238318007179E-3</v>
      </c>
      <c r="N1266" s="107">
        <f>N540/SUMIFS(N$3:N$722,$B$3:$B$722,$B1266)*SUMIFS(Calculations!$E$3:$E$53,Calculations!$A$3:$A$53,$B1266)</f>
        <v>2.8917960729770197E-3</v>
      </c>
      <c r="O1266" s="107">
        <f>O540/SUMIFS(O$3:O$722,$B$3:$B$722,$B1266)*SUMIFS(Calculations!$E$3:$E$53,Calculations!$A$3:$A$53,$B1266)</f>
        <v>3.3106496209090808E-3</v>
      </c>
      <c r="P1266" s="107">
        <f>P540/SUMIFS(P$3:P$722,$B$3:$B$722,$B1266)*SUMIFS(Calculations!$E$3:$E$53,Calculations!$A$3:$A$53,$B1266)</f>
        <v>3.7320318052255471E-3</v>
      </c>
      <c r="Q1266" s="107">
        <f>Q540/SUMIFS(Q$3:Q$722,$B$3:$B$722,$B1266)*SUMIFS(Calculations!$E$3:$E$53,Calculations!$A$3:$A$53,$B1266)</f>
        <v>4.2299243461174007E-3</v>
      </c>
      <c r="R1266" s="107">
        <f>R540/SUMIFS(R$3:R$722,$B$3:$B$722,$B1266)*SUMIFS(Calculations!$E$3:$E$53,Calculations!$A$3:$A$53,$B1266)</f>
        <v>4.7295284849600428E-3</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1.3554646961461795E-4</v>
      </c>
      <c r="G1268" s="107">
        <f>G542/SUMIFS(G$3:G$722,$B$3:$B$722,$B1268)*SUMIFS(Calculations!$E$3:$E$53,Calculations!$A$3:$A$53,$B1268)</f>
        <v>1.2997548276879117E-4</v>
      </c>
      <c r="H1268" s="107">
        <f>H542/SUMIFS(H$3:H$722,$B$3:$B$722,$B1268)*SUMIFS(Calculations!$E$3:$E$53,Calculations!$A$3:$A$53,$B1268)</f>
        <v>1.248444561702722E-4</v>
      </c>
      <c r="I1268" s="107">
        <f>I542/SUMIFS(I$3:I$722,$B$3:$B$722,$B1268)*SUMIFS(Calculations!$E$3:$E$53,Calculations!$A$3:$A$53,$B1268)</f>
        <v>1.2703597647993817E-4</v>
      </c>
      <c r="J1268" s="107">
        <f>J542/SUMIFS(J$3:J$722,$B$3:$B$722,$B1268)*SUMIFS(Calculations!$E$3:$E$53,Calculations!$A$3:$A$53,$B1268)</f>
        <v>1.293057649618492E-4</v>
      </c>
      <c r="K1268" s="107">
        <f>K542/SUMIFS(K$3:K$722,$B$3:$B$722,$B1268)*SUMIFS(Calculations!$E$3:$E$53,Calculations!$A$3:$A$53,$B1268)</f>
        <v>1.3090889397207291E-4</v>
      </c>
      <c r="L1268" s="107">
        <f>L542/SUMIFS(L$3:L$722,$B$3:$B$722,$B1268)*SUMIFS(Calculations!$E$3:$E$53,Calculations!$A$3:$A$53,$B1268)</f>
        <v>1.3256905183038682E-4</v>
      </c>
      <c r="M1268" s="107">
        <f>M542/SUMIFS(M$3:M$722,$B$3:$B$722,$B1268)*SUMIFS(Calculations!$E$3:$E$53,Calculations!$A$3:$A$53,$B1268)</f>
        <v>1.3113777059887109E-4</v>
      </c>
      <c r="N1268" s="107">
        <f>N542/SUMIFS(N$3:N$722,$B$3:$B$722,$B1268)*SUMIFS(Calculations!$E$3:$E$53,Calculations!$A$3:$A$53,$B1268)</f>
        <v>1.2972309257173323E-4</v>
      </c>
      <c r="O1268" s="107">
        <f>O542/SUMIFS(O$3:O$722,$B$3:$B$722,$B1268)*SUMIFS(Calculations!$E$3:$E$53,Calculations!$A$3:$A$53,$B1268)</f>
        <v>1.2946440823750628E-4</v>
      </c>
      <c r="P1268" s="107">
        <f>P542/SUMIFS(P$3:P$722,$B$3:$B$722,$B1268)*SUMIFS(Calculations!$E$3:$E$53,Calculations!$A$3:$A$53,$B1268)</f>
        <v>1.29204162215136E-4</v>
      </c>
      <c r="Q1268" s="107">
        <f>Q542/SUMIFS(Q$3:Q$722,$B$3:$B$722,$B1268)*SUMIFS(Calculations!$E$3:$E$53,Calculations!$A$3:$A$53,$B1268)</f>
        <v>1.2878062871383303E-4</v>
      </c>
      <c r="R1268" s="107">
        <f>R542/SUMIFS(R$3:R$722,$B$3:$B$722,$B1268)*SUMIFS(Calculations!$E$3:$E$53,Calculations!$A$3:$A$53,$B1268)</f>
        <v>1.2835563923756886E-4</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5.0334019233084608E-3</v>
      </c>
      <c r="G1378" s="107">
        <f>G652/SUMIFS(G$3:G$722,$B$3:$B$722,$B1378)*SUMIFS(Calculations!$E$3:$E$53,Calculations!$A$3:$A$53,$B1378)</f>
        <v>5.0164201240863798E-3</v>
      </c>
      <c r="H1378" s="107">
        <f>H652/SUMIFS(H$3:H$722,$B$3:$B$722,$B1378)*SUMIFS(Calculations!$E$3:$E$53,Calculations!$A$3:$A$53,$B1378)</f>
        <v>4.999601266085776E-3</v>
      </c>
      <c r="I1378" s="107">
        <f>I652/SUMIFS(I$3:I$722,$B$3:$B$722,$B1378)*SUMIFS(Calculations!$E$3:$E$53,Calculations!$A$3:$A$53,$B1378)</f>
        <v>5.0693759636139136E-3</v>
      </c>
      <c r="J1378" s="107">
        <f>J652/SUMIFS(J$3:J$722,$B$3:$B$722,$B1378)*SUMIFS(Calculations!$E$3:$E$53,Calculations!$A$3:$A$53,$B1378)</f>
        <v>5.1411257847483018E-3</v>
      </c>
      <c r="K1378" s="107">
        <f>K652/SUMIFS(K$3:K$722,$B$3:$B$722,$B1378)*SUMIFS(Calculations!$E$3:$E$53,Calculations!$A$3:$A$53,$B1378)</f>
        <v>5.1375736202564836E-3</v>
      </c>
      <c r="L1378" s="107">
        <f>L652/SUMIFS(L$3:L$722,$B$3:$B$722,$B1378)*SUMIFS(Calculations!$E$3:$E$53,Calculations!$A$3:$A$53,$B1378)</f>
        <v>5.1340263609784432E-3</v>
      </c>
      <c r="M1378" s="107">
        <f>M652/SUMIFS(M$3:M$722,$B$3:$B$722,$B1378)*SUMIFS(Calculations!$E$3:$E$53,Calculations!$A$3:$A$53,$B1378)</f>
        <v>5.210282879799904E-3</v>
      </c>
      <c r="N1378" s="107">
        <f>N652/SUMIFS(N$3:N$722,$B$3:$B$722,$B1378)*SUMIFS(Calculations!$E$3:$E$53,Calculations!$A$3:$A$53,$B1378)</f>
        <v>5.2888388534578822E-3</v>
      </c>
      <c r="O1378" s="107">
        <f>O652/SUMIFS(O$3:O$722,$B$3:$B$722,$B1378)*SUMIFS(Calculations!$E$3:$E$53,Calculations!$A$3:$A$53,$B1378)</f>
        <v>5.3047385076602791E-3</v>
      </c>
      <c r="P1378" s="107">
        <f>P652/SUMIFS(P$3:P$722,$B$3:$B$722,$B1378)*SUMIFS(Calculations!$E$3:$E$53,Calculations!$A$3:$A$53,$B1378)</f>
        <v>5.320734047286042E-3</v>
      </c>
      <c r="Q1378" s="107">
        <f>Q652/SUMIFS(Q$3:Q$722,$B$3:$B$722,$B1378)*SUMIFS(Calculations!$E$3:$E$53,Calculations!$A$3:$A$53,$B1378)</f>
        <v>5.396790180845313E-3</v>
      </c>
      <c r="R1378" s="107">
        <f>R652/SUMIFS(R$3:R$722,$B$3:$B$722,$B1378)*SUMIFS(Calculations!$E$3:$E$53,Calculations!$A$3:$A$53,$B1378)</f>
        <v>5.475052183114594E-3</v>
      </c>
    </row>
    <row r="1379" spans="2:18" ht="15.75" customHeight="1">
      <c r="B1379" s="107" t="s">
        <v>580</v>
      </c>
      <c r="C1379" s="107" t="s">
        <v>449</v>
      </c>
      <c r="D1379" s="107" t="s">
        <v>633</v>
      </c>
      <c r="E1379" s="107" t="str">
        <f t="shared" si="310"/>
        <v>hydro</v>
      </c>
      <c r="F1379" s="107">
        <f>F653/SUMIFS(F$3:F$722,$B$3:$B$722,$B1379)*SUMIFS(Calculations!$E$3:$E$53,Calculations!$A$3:$A$53,$B1379)</f>
        <v>9.9755664953781617E-2</v>
      </c>
      <c r="G1379" s="107">
        <f>G653/SUMIFS(G$3:G$722,$B$3:$B$722,$B1379)*SUMIFS(Calculations!$E$3:$E$53,Calculations!$A$3:$A$53,$B1379)</f>
        <v>9.9739867979403235E-2</v>
      </c>
      <c r="H1379" s="107">
        <f>H653/SUMIFS(H$3:H$722,$B$3:$B$722,$B1379)*SUMIFS(Calculations!$E$3:$E$53,Calculations!$A$3:$A$53,$B1379)</f>
        <v>9.9724222577792079E-2</v>
      </c>
      <c r="I1379" s="107">
        <f>I653/SUMIFS(I$3:I$722,$B$3:$B$722,$B1379)*SUMIFS(Calculations!$E$3:$E$53,Calculations!$A$3:$A$53,$B1379)</f>
        <v>9.9579352150563308E-2</v>
      </c>
      <c r="J1379" s="107">
        <f>J653/SUMIFS(J$3:J$722,$B$3:$B$722,$B1379)*SUMIFS(Calculations!$E$3:$E$53,Calculations!$A$3:$A$53,$B1379)</f>
        <v>9.9430380852806893E-2</v>
      </c>
      <c r="K1379" s="107">
        <f>K653/SUMIFS(K$3:K$722,$B$3:$B$722,$B1379)*SUMIFS(Calculations!$E$3:$E$53,Calculations!$A$3:$A$53,$B1379)</f>
        <v>9.9466214001255923E-2</v>
      </c>
      <c r="L1379" s="107">
        <f>L653/SUMIFS(L$3:L$722,$B$3:$B$722,$B1379)*SUMIFS(Calculations!$E$3:$E$53,Calculations!$A$3:$A$53,$B1379)</f>
        <v>9.9501997667409345E-2</v>
      </c>
      <c r="M1379" s="107">
        <f>M653/SUMIFS(M$3:M$722,$B$3:$B$722,$B1379)*SUMIFS(Calculations!$E$3:$E$53,Calculations!$A$3:$A$53,$B1379)</f>
        <v>9.9315092984063838E-2</v>
      </c>
      <c r="N1379" s="107">
        <f>N653/SUMIFS(N$3:N$722,$B$3:$B$722,$B1379)*SUMIFS(Calculations!$E$3:$E$53,Calculations!$A$3:$A$53,$B1379)</f>
        <v>9.9122552338249445E-2</v>
      </c>
      <c r="O1379" s="107">
        <f>O653/SUMIFS(O$3:O$722,$B$3:$B$722,$B1379)*SUMIFS(Calculations!$E$3:$E$53,Calculations!$A$3:$A$53,$B1379)</f>
        <v>9.9082702230814085E-2</v>
      </c>
      <c r="P1379" s="107">
        <f>P653/SUMIFS(P$3:P$722,$B$3:$B$722,$B1379)*SUMIFS(Calculations!$E$3:$E$53,Calculations!$A$3:$A$53,$B1379)</f>
        <v>9.9042611800892799E-2</v>
      </c>
      <c r="Q1379" s="107">
        <f>Q653/SUMIFS(Q$3:Q$722,$B$3:$B$722,$B1379)*SUMIFS(Calculations!$E$3:$E$53,Calculations!$A$3:$A$53,$B1379)</f>
        <v>9.887891144739408E-2</v>
      </c>
      <c r="R1379" s="107">
        <f>R653/SUMIFS(R$3:R$722,$B$3:$B$722,$B1379)*SUMIFS(Calculations!$E$3:$E$53,Calculations!$A$3:$A$53,$B1379)</f>
        <v>9.8710463265275855E-2</v>
      </c>
    </row>
    <row r="1380" spans="2:18" ht="15.75" customHeight="1">
      <c r="B1380" s="107" t="s">
        <v>580</v>
      </c>
      <c r="C1380" s="107" t="s">
        <v>449</v>
      </c>
      <c r="D1380" s="107" t="s">
        <v>644</v>
      </c>
      <c r="E1380" s="107" t="str">
        <f t="shared" si="310"/>
        <v>onshore wind</v>
      </c>
      <c r="F1380" s="107">
        <f>F654/SUMIFS(F$3:F$722,$B$3:$B$722,$B1380)*SUMIFS(Calculations!$E$3:$E$53,Calculations!$A$3:$A$53,$B1380)</f>
        <v>2.1059113941528942E-3</v>
      </c>
      <c r="G1380" s="107">
        <f>G654/SUMIFS(G$3:G$722,$B$3:$B$722,$B1380)*SUMIFS(Calculations!$E$3:$E$53,Calculations!$A$3:$A$53,$B1380)</f>
        <v>2.0957595272046211E-3</v>
      </c>
      <c r="H1380" s="107">
        <f>H654/SUMIFS(H$3:H$722,$B$3:$B$722,$B1380)*SUMIFS(Calculations!$E$3:$E$53,Calculations!$A$3:$A$53,$B1380)</f>
        <v>2.0857050679326029E-3</v>
      </c>
      <c r="I1380" s="107">
        <f>I654/SUMIFS(I$3:I$722,$B$3:$B$722,$B1380)*SUMIFS(Calculations!$E$3:$E$53,Calculations!$A$3:$A$53,$B1380)</f>
        <v>2.1148132772682315E-3</v>
      </c>
      <c r="J1380" s="107">
        <f>J654/SUMIFS(J$3:J$722,$B$3:$B$722,$B1380)*SUMIFS(Calculations!$E$3:$E$53,Calculations!$A$3:$A$53,$B1380)</f>
        <v>2.1447454573759487E-3</v>
      </c>
      <c r="K1380" s="107">
        <f>K654/SUMIFS(K$3:K$722,$B$3:$B$722,$B1380)*SUMIFS(Calculations!$E$3:$E$53,Calculations!$A$3:$A$53,$B1380)</f>
        <v>2.1432635857049076E-3</v>
      </c>
      <c r="L1380" s="107">
        <f>L654/SUMIFS(L$3:L$722,$B$3:$B$722,$B1380)*SUMIFS(Calculations!$E$3:$E$53,Calculations!$A$3:$A$53,$B1380)</f>
        <v>2.1417837603629019E-3</v>
      </c>
      <c r="M1380" s="107">
        <f>M654/SUMIFS(M$3:M$722,$B$3:$B$722,$B1380)*SUMIFS(Calculations!$E$3:$E$53,Calculations!$A$3:$A$53,$B1380)</f>
        <v>2.1735960188419344E-3</v>
      </c>
      <c r="N1380" s="107">
        <f>N654/SUMIFS(N$3:N$722,$B$3:$B$722,$B1380)*SUMIFS(Calculations!$E$3:$E$53,Calculations!$A$3:$A$53,$B1380)</f>
        <v>2.206367550741137E-3</v>
      </c>
      <c r="O1380" s="107">
        <f>O654/SUMIFS(O$3:O$722,$B$3:$B$722,$B1380)*SUMIFS(Calculations!$E$3:$E$53,Calculations!$A$3:$A$53,$B1380)</f>
        <v>2.1838184392910425E-3</v>
      </c>
      <c r="P1380" s="107">
        <f>P654/SUMIFS(P$3:P$722,$B$3:$B$722,$B1380)*SUMIFS(Calculations!$E$3:$E$53,Calculations!$A$3:$A$53,$B1380)</f>
        <v>2.1611333417955636E-3</v>
      </c>
      <c r="Q1380" s="107">
        <f>Q654/SUMIFS(Q$3:Q$722,$B$3:$B$722,$B1380)*SUMIFS(Calculations!$E$3:$E$53,Calculations!$A$3:$A$53,$B1380)</f>
        <v>2.192025215853211E-3</v>
      </c>
      <c r="R1380" s="107">
        <f>R654/SUMIFS(R$3:R$722,$B$3:$B$722,$B1380)*SUMIFS(Calculations!$E$3:$E$53,Calculations!$A$3:$A$53,$B1380)</f>
        <v>2.223813052079698E-3</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1.9085519301928342E-4</v>
      </c>
      <c r="G1382" s="107">
        <f>G656/SUMIFS(G$3:G$722,$B$3:$B$722,$B1382)*SUMIFS(Calculations!$E$3:$E$53,Calculations!$A$3:$A$53,$B1382)</f>
        <v>1.8993514646305204E-4</v>
      </c>
      <c r="H1382" s="107">
        <f>H656/SUMIFS(H$3:H$722,$B$3:$B$722,$B1382)*SUMIFS(Calculations!$E$3:$E$53,Calculations!$A$3:$A$53,$B1382)</f>
        <v>1.8902392780000972E-4</v>
      </c>
      <c r="I1382" s="107">
        <f>I656/SUMIFS(I$3:I$722,$B$3:$B$722,$B1382)*SUMIFS(Calculations!$E$3:$E$53,Calculations!$A$3:$A$53,$B1382)</f>
        <v>1.9166195565180916E-4</v>
      </c>
      <c r="J1382" s="107">
        <f>J656/SUMIFS(J$3:J$722,$B$3:$B$722,$B1382)*SUMIFS(Calculations!$E$3:$E$53,Calculations!$A$3:$A$53,$B1382)</f>
        <v>1.9437465858309478E-4</v>
      </c>
      <c r="K1382" s="107">
        <f>K656/SUMIFS(K$3:K$722,$B$3:$B$722,$B1382)*SUMIFS(Calculations!$E$3:$E$53,Calculations!$A$3:$A$53,$B1382)</f>
        <v>1.4806241789692607E-4</v>
      </c>
      <c r="L1382" s="107">
        <f>L656/SUMIFS(L$3:L$722,$B$3:$B$722,$B1382)*SUMIFS(Calculations!$E$3:$E$53,Calculations!$A$3:$A$53,$B1382)</f>
        <v>1.0181413017283781E-4</v>
      </c>
      <c r="M1382" s="107">
        <f>M656/SUMIFS(M$3:M$722,$B$3:$B$722,$B1382)*SUMIFS(Calculations!$E$3:$E$53,Calculations!$A$3:$A$53,$B1382)</f>
        <v>1.2972099170337195E-4</v>
      </c>
      <c r="N1382" s="107">
        <f>N656/SUMIFS(N$3:N$722,$B$3:$B$722,$B1382)*SUMIFS(Calculations!$E$3:$E$53,Calculations!$A$3:$A$53,$B1382)</f>
        <v>1.5846936250695108E-4</v>
      </c>
      <c r="O1382" s="107">
        <f>O656/SUMIFS(O$3:O$722,$B$3:$B$722,$B1382)*SUMIFS(Calculations!$E$3:$E$53,Calculations!$A$3:$A$53,$B1382)</f>
        <v>1.6249961527218753E-4</v>
      </c>
      <c r="P1382" s="107">
        <f>P656/SUMIFS(P$3:P$722,$B$3:$B$722,$B1382)*SUMIFS(Calculations!$E$3:$E$53,Calculations!$A$3:$A$53,$B1382)</f>
        <v>1.6655417312530534E-4</v>
      </c>
      <c r="Q1382" s="107">
        <f>Q656/SUMIFS(Q$3:Q$722,$B$3:$B$722,$B1382)*SUMIFS(Calculations!$E$3:$E$53,Calculations!$A$3:$A$53,$B1382)</f>
        <v>1.4621648501231846E-4</v>
      </c>
      <c r="R1382" s="107">
        <f>R656/SUMIFS(R$3:R$722,$B$3:$B$722,$B1382)*SUMIFS(Calculations!$E$3:$E$53,Calculations!$A$3:$A$53,$B1382)</f>
        <v>1.2528893954341666E-4</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2.9702015396488126E-5</v>
      </c>
      <c r="G1385" s="107">
        <f>G659/SUMIFS(G$3:G$722,$B$3:$B$722,$B1385)*SUMIFS(Calculations!$E$3:$E$53,Calculations!$A$3:$A$53,$B1385)</f>
        <v>2.95588323028224E-5</v>
      </c>
      <c r="H1385" s="107">
        <f>H659/SUMIFS(H$3:H$722,$B$3:$B$722,$B1385)*SUMIFS(Calculations!$E$3:$E$53,Calculations!$A$3:$A$53,$B1385)</f>
        <v>2.9417023058174198E-5</v>
      </c>
      <c r="I1385" s="107">
        <f>I659/SUMIFS(I$3:I$722,$B$3:$B$722,$B1385)*SUMIFS(Calculations!$E$3:$E$53,Calculations!$A$3:$A$53,$B1385)</f>
        <v>2.9827568575070849E-5</v>
      </c>
      <c r="J1385" s="107">
        <f>J659/SUMIFS(J$3:J$722,$B$3:$B$722,$B1385)*SUMIFS(Calculations!$E$3:$E$53,Calculations!$A$3:$A$53,$B1385)</f>
        <v>3.0249735470068583E-5</v>
      </c>
      <c r="K1385" s="107">
        <f>K659/SUMIFS(K$3:K$722,$B$3:$B$722,$B1385)*SUMIFS(Calculations!$E$3:$E$53,Calculations!$A$3:$A$53,$B1385)</f>
        <v>3.0228834982369487E-5</v>
      </c>
      <c r="L1385" s="107">
        <f>L659/SUMIFS(L$3:L$722,$B$3:$B$722,$B1385)*SUMIFS(Calculations!$E$3:$E$53,Calculations!$A$3:$A$53,$B1385)</f>
        <v>3.0207963356329368E-5</v>
      </c>
      <c r="M1385" s="107">
        <f>M659/SUMIFS(M$3:M$722,$B$3:$B$722,$B1385)*SUMIFS(Calculations!$E$3:$E$53,Calculations!$A$3:$A$53,$B1385)</f>
        <v>3.06566470919152E-5</v>
      </c>
      <c r="N1385" s="107">
        <f>N659/SUMIFS(N$3:N$722,$B$3:$B$722,$B1385)*SUMIFS(Calculations!$E$3:$E$53,Calculations!$A$3:$A$53,$B1385)</f>
        <v>3.1118860529640664E-5</v>
      </c>
      <c r="O1385" s="107">
        <f>O659/SUMIFS(O$3:O$722,$B$3:$B$722,$B1385)*SUMIFS(Calculations!$E$3:$E$53,Calculations!$A$3:$A$53,$B1385)</f>
        <v>3.1212412088934325E-5</v>
      </c>
      <c r="P1385" s="107">
        <f>P659/SUMIFS(P$3:P$722,$B$3:$B$722,$B1385)*SUMIFS(Calculations!$E$3:$E$53,Calculations!$A$3:$A$53,$B1385)</f>
        <v>3.1306527825961366E-5</v>
      </c>
      <c r="Q1385" s="107">
        <f>Q659/SUMIFS(Q$3:Q$722,$B$3:$B$722,$B1385)*SUMIFS(Calculations!$E$3:$E$53,Calculations!$A$3:$A$53,$B1385)</f>
        <v>3.1754032519946752E-5</v>
      </c>
      <c r="R1385" s="107">
        <f>R659/SUMIFS(R$3:R$722,$B$3:$B$722,$B1385)*SUMIFS(Calculations!$E$3:$E$53,Calculations!$A$3:$A$53,$B1385)</f>
        <v>3.2214516267111005E-5</v>
      </c>
    </row>
    <row r="1386" spans="2:18" ht="15.75" customHeight="1">
      <c r="B1386" s="107" t="s">
        <v>580</v>
      </c>
      <c r="C1386" s="107" t="s">
        <v>449</v>
      </c>
      <c r="D1386" s="107" t="s">
        <v>650</v>
      </c>
      <c r="E1386" s="107" t="str">
        <f t="shared" si="310"/>
        <v>solar PV</v>
      </c>
      <c r="F1386" s="107">
        <f>F660/SUMIFS(F$3:F$722,$B$3:$B$722,$B1386)*SUMIFS(Calculations!$E$3:$E$53,Calculations!$A$3:$A$53,$B1386)</f>
        <v>6.7242417991642402E-4</v>
      </c>
      <c r="G1386" s="107">
        <f>G660/SUMIFS(G$3:G$722,$B$3:$B$722,$B1386)*SUMIFS(Calculations!$E$3:$E$53,Calculations!$A$3:$A$53,$B1386)</f>
        <v>7.0164226579666673E-4</v>
      </c>
      <c r="H1386" s="107">
        <f>H660/SUMIFS(H$3:H$722,$B$3:$B$722,$B1386)*SUMIFS(Calculations!$E$3:$E$53,Calculations!$A$3:$A$53,$B1386)</f>
        <v>7.3058000266675287E-4</v>
      </c>
      <c r="I1386" s="107">
        <f>I660/SUMIFS(I$3:I$722,$B$3:$B$722,$B1386)*SUMIFS(Calculations!$E$3:$E$53,Calculations!$A$3:$A$53,$B1386)</f>
        <v>7.6299341055120751E-4</v>
      </c>
      <c r="J1386" s="107">
        <f>J660/SUMIFS(J$3:J$722,$B$3:$B$722,$B1386)*SUMIFS(Calculations!$E$3:$E$53,Calculations!$A$3:$A$53,$B1386)</f>
        <v>7.9632434999566434E-4</v>
      </c>
      <c r="K1386" s="107">
        <f>K660/SUMIFS(K$3:K$722,$B$3:$B$722,$B1386)*SUMIFS(Calculations!$E$3:$E$53,Calculations!$A$3:$A$53,$B1386)</f>
        <v>8.1625501515398668E-4</v>
      </c>
      <c r="L1386" s="107">
        <f>L660/SUMIFS(L$3:L$722,$B$3:$B$722,$B1386)*SUMIFS(Calculations!$E$3:$E$53,Calculations!$A$3:$A$53,$B1386)</f>
        <v>8.3615815788942E-4</v>
      </c>
      <c r="M1386" s="107">
        <f>M660/SUMIFS(M$3:M$722,$B$3:$B$722,$B1386)*SUMIFS(Calculations!$E$3:$E$53,Calculations!$A$3:$A$53,$B1386)</f>
        <v>8.7913523889399266E-4</v>
      </c>
      <c r="N1386" s="107">
        <f>N660/SUMIFS(N$3:N$722,$B$3:$B$722,$B1386)*SUMIFS(Calculations!$E$3:$E$53,Calculations!$A$3:$A$53,$B1386)</f>
        <v>9.2340825968578147E-4</v>
      </c>
      <c r="O1386" s="107">
        <f>O660/SUMIFS(O$3:O$722,$B$3:$B$722,$B1386)*SUMIFS(Calculations!$E$3:$E$53,Calculations!$A$3:$A$53,$B1386)</f>
        <v>9.6734972605995537E-4</v>
      </c>
      <c r="P1386" s="107">
        <f>P660/SUMIFS(P$3:P$722,$B$3:$B$722,$B1386)*SUMIFS(Calculations!$E$3:$E$53,Calculations!$A$3:$A$53,$B1386)</f>
        <v>1.0115561885185116E-3</v>
      </c>
      <c r="Q1386" s="107">
        <f>Q660/SUMIFS(Q$3:Q$722,$B$3:$B$722,$B1386)*SUMIFS(Calculations!$E$3:$E$53,Calculations!$A$3:$A$53,$B1386)</f>
        <v>1.081008672621758E-3</v>
      </c>
      <c r="R1386" s="107">
        <f>R660/SUMIFS(R$3:R$722,$B$3:$B$722,$B1386)*SUMIFS(Calculations!$E$3:$E$53,Calculations!$A$3:$A$53,$B1386)</f>
        <v>1.1524754986898956E-3</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7.2478191900527604E-4</v>
      </c>
      <c r="G1388" s="107">
        <f>G662/SUMIFS(G$3:G$722,$B$3:$B$722,$B1388)*SUMIFS(Calculations!$E$3:$E$53,Calculations!$A$3:$A$53,$B1388)</f>
        <v>7.3955770332367833E-4</v>
      </c>
      <c r="H1388" s="107">
        <f>H662/SUMIFS(H$3:H$722,$B$3:$B$722,$B1388)*SUMIFS(Calculations!$E$3:$E$53,Calculations!$A$3:$A$53,$B1388)</f>
        <v>7.5419171324505349E-4</v>
      </c>
      <c r="I1388" s="107">
        <f>I662/SUMIFS(I$3:I$722,$B$3:$B$722,$B1388)*SUMIFS(Calculations!$E$3:$E$53,Calculations!$A$3:$A$53,$B1388)</f>
        <v>7.6471725235691557E-4</v>
      </c>
      <c r="J1388" s="107">
        <f>J662/SUMIFS(J$3:J$722,$B$3:$B$722,$B1388)*SUMIFS(Calculations!$E$3:$E$53,Calculations!$A$3:$A$53,$B1388)</f>
        <v>7.7554073960047658E-4</v>
      </c>
      <c r="K1388" s="107">
        <f>K662/SUMIFS(K$3:K$722,$B$3:$B$722,$B1388)*SUMIFS(Calculations!$E$3:$E$53,Calculations!$A$3:$A$53,$B1388)</f>
        <v>7.7114410332985246E-4</v>
      </c>
      <c r="L1388" s="107">
        <f>L662/SUMIFS(L$3:L$722,$B$3:$B$722,$B1388)*SUMIFS(Calculations!$E$3:$E$53,Calculations!$A$3:$A$53,$B1388)</f>
        <v>7.6675353841117622E-4</v>
      </c>
      <c r="M1388" s="107">
        <f>M662/SUMIFS(M$3:M$722,$B$3:$B$722,$B1388)*SUMIFS(Calculations!$E$3:$E$53,Calculations!$A$3:$A$53,$B1388)</f>
        <v>7.7425681818548786E-4</v>
      </c>
      <c r="N1388" s="107">
        <f>N662/SUMIFS(N$3:N$722,$B$3:$B$722,$B1388)*SUMIFS(Calculations!$E$3:$E$53,Calculations!$A$3:$A$53,$B1388)</f>
        <v>7.8198635340960792E-4</v>
      </c>
      <c r="O1388" s="107">
        <f>O662/SUMIFS(O$3:O$722,$B$3:$B$722,$B1388)*SUMIFS(Calculations!$E$3:$E$53,Calculations!$A$3:$A$53,$B1388)</f>
        <v>7.8042064739398411E-4</v>
      </c>
      <c r="P1388" s="107">
        <f>P662/SUMIFS(P$3:P$722,$B$3:$B$722,$B1388)*SUMIFS(Calculations!$E$3:$E$53,Calculations!$A$3:$A$53,$B1388)</f>
        <v>7.7884549913626684E-4</v>
      </c>
      <c r="Q1388" s="107">
        <f>Q662/SUMIFS(Q$3:Q$722,$B$3:$B$722,$B1388)*SUMIFS(Calculations!$E$3:$E$53,Calculations!$A$3:$A$53,$B1388)</f>
        <v>7.8603554433383357E-4</v>
      </c>
      <c r="R1388" s="107">
        <f>R662/SUMIFS(R$3:R$722,$B$3:$B$722,$B1388)*SUMIFS(Calculations!$E$3:$E$53,Calculations!$A$3:$A$53,$B1388)</f>
        <v>7.9343412360988468E-4</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1.0000000000000002</v>
      </c>
      <c r="G1449" s="95">
        <f t="shared" si="312"/>
        <v>1.0000000000000002</v>
      </c>
      <c r="H1449" s="95">
        <f t="shared" si="312"/>
        <v>0.99999999999999989</v>
      </c>
      <c r="I1449" s="95">
        <f t="shared" si="312"/>
        <v>1</v>
      </c>
      <c r="J1449" s="95">
        <f t="shared" si="312"/>
        <v>1</v>
      </c>
      <c r="K1449" s="95">
        <f t="shared" si="312"/>
        <v>0.99999999999999989</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NY</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1138.8447925999999</v>
      </c>
      <c r="R10" s="91">
        <f t="shared" si="2"/>
        <v>0.28231155001020219</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653.49579340000003</v>
      </c>
      <c r="R24" s="91">
        <f t="shared" si="2"/>
        <v>0.16199697409048056</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1153.4900279999999</v>
      </c>
      <c r="R33" s="91">
        <f t="shared" si="2"/>
        <v>0.28594200003544151</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846.50997150000001</v>
      </c>
      <c r="R41" s="91">
        <f t="shared" si="2"/>
        <v>0.20984382042759592</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241.659414</v>
      </c>
      <c r="R48" s="91">
        <f t="shared" si="2"/>
        <v>5.9905655436279834E-2</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4033.9999994999998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f t="shared" si="10"/>
        <v>846.50997150000001</v>
      </c>
      <c r="M296" s="91" t="str">
        <f t="shared" si="11"/>
        <v>PA</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f t="shared" si="10"/>
        <v>1153.4900279999999</v>
      </c>
      <c r="M300" s="91" t="str">
        <f t="shared" si="11"/>
        <v>NJ</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f t="shared" si="10"/>
        <v>241.659414</v>
      </c>
      <c r="M302" s="91" t="str">
        <f t="shared" si="11"/>
        <v>VT</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f t="shared" si="10"/>
        <v>653.49579340000003</v>
      </c>
      <c r="M303" s="91" t="str">
        <f t="shared" si="11"/>
        <v>MA</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f t="shared" si="10"/>
        <v>504.84479260000001</v>
      </c>
      <c r="M304" s="91" t="str">
        <f t="shared" si="11"/>
        <v>CT</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f t="shared" si="10"/>
        <v>634</v>
      </c>
      <c r="M305" s="91" t="str">
        <f t="shared" si="11"/>
        <v>CT</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4033.9999994999998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0.28231155001020219</v>
      </c>
      <c r="D9" s="91">
        <f t="shared" si="0"/>
        <v>0.28231155001020219</v>
      </c>
      <c r="E9" s="91">
        <f t="shared" si="1"/>
        <v>0.5113774325278958</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0.16199697409048056</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0.28594200003544151</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0.20984382042759592</v>
      </c>
      <c r="D41" s="91">
        <f t="shared" si="0"/>
        <v>0.20984382042759592</v>
      </c>
      <c r="E41" s="91">
        <f t="shared" si="1"/>
        <v>0.38010982589352382</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5.9905655436279834E-2</v>
      </c>
      <c r="D49" s="91">
        <f t="shared" si="0"/>
        <v>5.9905655436279834E-2</v>
      </c>
      <c r="E49" s="91">
        <f t="shared" si="1"/>
        <v>0.10851274157858046</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0.5520610258740779</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8.0340892161886751E-2</v>
      </c>
      <c r="C60" s="91">
        <f>SUMIFS('ReEDs Generation Data'!H$729:H$1448,'ReEDs Generation Data'!$E$729:$E$1448,Calculations!$A60)</f>
        <v>7.0737252462452715E-2</v>
      </c>
      <c r="D60" s="91">
        <f>SUMIFS('ReEDs Generation Data'!I$729:I$1448,'ReEDs Generation Data'!$E$729:$E$1448,Calculations!$A60)</f>
        <v>7.4392590959117016E-2</v>
      </c>
      <c r="E60" s="91">
        <f>SUMIFS('ReEDs Generation Data'!J$729:J$1448,'ReEDs Generation Data'!$E$729:$E$1448,Calculations!$A60)</f>
        <v>7.817847657497036E-2</v>
      </c>
      <c r="F60" s="91">
        <f>SUMIFS('ReEDs Generation Data'!K$729:K$1448,'ReEDs Generation Data'!$E$729:$E$1448,Calculations!$A60)</f>
        <v>8.0227447905245219E-2</v>
      </c>
      <c r="G60" s="91">
        <f>SUMIFS('ReEDs Generation Data'!L$729:L$1448,'ReEDs Generation Data'!$E$729:$E$1448,Calculations!$A60)</f>
        <v>8.2349308238208102E-2</v>
      </c>
      <c r="H60" s="91">
        <f>SUMIFS('ReEDs Generation Data'!M$729:M$1448,'ReEDs Generation Data'!$E$729:$E$1448,Calculations!$A60)</f>
        <v>8.0462744508045581E-2</v>
      </c>
      <c r="I60" s="91">
        <f>SUMIFS('ReEDs Generation Data'!N$729:N$1448,'ReEDs Generation Data'!$E$729:$E$1448,Calculations!$A60)</f>
        <v>7.8598065368062825E-2</v>
      </c>
      <c r="J60" s="91">
        <f>SUMIFS('ReEDs Generation Data'!O$729:O$1448,'ReEDs Generation Data'!$E$729:$E$1448,Calculations!$A60)</f>
        <v>7.7578022585896023E-2</v>
      </c>
      <c r="K60" s="91">
        <f>SUMIFS('ReEDs Generation Data'!P$729:P$1448,'ReEDs Generation Data'!$E$729:$E$1448,Calculations!$A60)</f>
        <v>7.6551821762797317E-2</v>
      </c>
      <c r="L60" s="91">
        <f>SUMIFS('ReEDs Generation Data'!Q$729:Q$1448,'ReEDs Generation Data'!$E$729:$E$1448,Calculations!$A60)</f>
        <v>7.8055505138702894E-2</v>
      </c>
      <c r="M60" s="91">
        <f>SUMIFS('ReEDs Generation Data'!R$729:R$1448,'ReEDs Generation Data'!$E$729:$E$1448,Calculations!$A60)</f>
        <v>7.9564357705093278E-2</v>
      </c>
    </row>
    <row r="61" spans="1:33" ht="15.75" customHeight="1">
      <c r="A61" s="111" t="s">
        <v>634</v>
      </c>
      <c r="B61" s="91">
        <f>SUMIFS('ReEDs Generation Data'!G$729:G$1448,'ReEDs Generation Data'!$E$729:$E$1448,Calculations!$A61)</f>
        <v>0.49171418412443979</v>
      </c>
      <c r="C61" s="91">
        <f>SUMIFS('ReEDs Generation Data'!H$729:H$1448,'ReEDs Generation Data'!$E$729:$E$1448,Calculations!$A61)</f>
        <v>0.51243143984790007</v>
      </c>
      <c r="D61" s="91">
        <f>SUMIFS('ReEDs Generation Data'!I$729:I$1448,'ReEDs Generation Data'!$E$729:$E$1448,Calculations!$A61)</f>
        <v>0.51543741380945074</v>
      </c>
      <c r="E61" s="91">
        <f>SUMIFS('ReEDs Generation Data'!J$729:J$1448,'ReEDs Generation Data'!$E$729:$E$1448,Calculations!$A61)</f>
        <v>0.51859144481275998</v>
      </c>
      <c r="F61" s="91">
        <f>SUMIFS('ReEDs Generation Data'!K$729:K$1448,'ReEDs Generation Data'!$E$729:$E$1448,Calculations!$A61)</f>
        <v>0.51028184838628421</v>
      </c>
      <c r="G61" s="91">
        <f>SUMIFS('ReEDs Generation Data'!L$729:L$1448,'ReEDs Generation Data'!$E$729:$E$1448,Calculations!$A61)</f>
        <v>0.50189207041311246</v>
      </c>
      <c r="H61" s="91">
        <f>SUMIFS('ReEDs Generation Data'!M$729:M$1448,'ReEDs Generation Data'!$E$729:$E$1448,Calculations!$A61)</f>
        <v>0.49516168305527791</v>
      </c>
      <c r="I61" s="91">
        <f>SUMIFS('ReEDs Generation Data'!N$729:N$1448,'ReEDs Generation Data'!$E$729:$E$1448,Calculations!$A61)</f>
        <v>0.48837469093423053</v>
      </c>
      <c r="J61" s="91">
        <f>SUMIFS('ReEDs Generation Data'!O$729:O$1448,'ReEDs Generation Data'!$E$729:$E$1448,Calculations!$A61)</f>
        <v>0.48266754521930488</v>
      </c>
      <c r="K61" s="91">
        <f>SUMIFS('ReEDs Generation Data'!P$729:P$1448,'ReEDs Generation Data'!$E$729:$E$1448,Calculations!$A61)</f>
        <v>0.47674879842987827</v>
      </c>
      <c r="L61" s="91">
        <f>SUMIFS('ReEDs Generation Data'!Q$729:Q$1448,'ReEDs Generation Data'!$E$729:$E$1448,Calculations!$A61)</f>
        <v>0.45042163520349565</v>
      </c>
      <c r="M61" s="91">
        <f>SUMIFS('ReEDs Generation Data'!R$729:R$1448,'ReEDs Generation Data'!$E$729:$E$1448,Calculations!$A61)</f>
        <v>0.42521518025735694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0.26878672626188871</v>
      </c>
      <c r="C62" s="91">
        <f>SUMIFS('ReEDs Generation Data'!H$729:H$1448,'ReEDs Generation Data'!$E$729:$E$1448,Calculations!$A62)</f>
        <v>0.2484211516718382</v>
      </c>
      <c r="D62" s="91">
        <f>SUMIFS('ReEDs Generation Data'!I$729:I$1448,'ReEDs Generation Data'!$E$729:$E$1448,Calculations!$A62)</f>
        <v>0.23786208525551694</v>
      </c>
      <c r="E62" s="91">
        <f>SUMIFS('ReEDs Generation Data'!J$729:J$1448,'ReEDs Generation Data'!$E$729:$E$1448,Calculations!$A62)</f>
        <v>0.22694838727209235</v>
      </c>
      <c r="F62" s="91">
        <f>SUMIFS('ReEDs Generation Data'!K$729:K$1448,'ReEDs Generation Data'!$E$729:$E$1448,Calculations!$A62)</f>
        <v>0.22702003215891345</v>
      </c>
      <c r="G62" s="91">
        <f>SUMIFS('ReEDs Generation Data'!L$729:L$1448,'ReEDs Generation Data'!$E$729:$E$1448,Calculations!$A62)</f>
        <v>0.22714153339282964</v>
      </c>
      <c r="H62" s="91">
        <f>SUMIFS('ReEDs Generation Data'!M$729:M$1448,'ReEDs Generation Data'!$E$729:$E$1448,Calculations!$A62)</f>
        <v>0.22913355142050867</v>
      </c>
      <c r="I62" s="91">
        <f>SUMIFS('ReEDs Generation Data'!N$729:N$1448,'ReEDs Generation Data'!$E$729:$E$1448,Calculations!$A62)</f>
        <v>0.23119887149064755</v>
      </c>
      <c r="J62" s="91">
        <f>SUMIFS('ReEDs Generation Data'!O$729:O$1448,'ReEDs Generation Data'!$E$729:$E$1448,Calculations!$A62)</f>
        <v>0.23432312619357126</v>
      </c>
      <c r="K62" s="91">
        <f>SUMIFS('ReEDs Generation Data'!P$729:P$1448,'ReEDs Generation Data'!$E$729:$E$1448,Calculations!$A62)</f>
        <v>0.23755254129270403</v>
      </c>
      <c r="L62" s="91">
        <f>SUMIFS('ReEDs Generation Data'!Q$729:Q$1448,'ReEDs Generation Data'!$E$729:$E$1448,Calculations!$A62)</f>
        <v>0.23348307687374323</v>
      </c>
      <c r="M62" s="91">
        <f>SUMIFS('ReEDs Generation Data'!R$729:R$1448,'ReEDs Generation Data'!$E$729:$E$1448,Calculations!$A62)</f>
        <v>0.22960914277110173</v>
      </c>
    </row>
    <row r="63" spans="1:33" ht="15.75" customHeight="1">
      <c r="A63" s="111" t="s">
        <v>101</v>
      </c>
      <c r="B63" s="91">
        <f>SUMIFS('ReEDs Generation Data'!G$729:G$1448,'ReEDs Generation Data'!$E$729:$E$1448,Calculations!$A63)</f>
        <v>0.11369852245192121</v>
      </c>
      <c r="C63" s="91">
        <f>SUMIFS('ReEDs Generation Data'!H$729:H$1448,'ReEDs Generation Data'!$E$729:$E$1448,Calculations!$A63)</f>
        <v>0.11342761492216751</v>
      </c>
      <c r="D63" s="91">
        <f>SUMIFS('ReEDs Generation Data'!I$729:I$1448,'ReEDs Generation Data'!$E$729:$E$1448,Calculations!$A63)</f>
        <v>0.11340769504440951</v>
      </c>
      <c r="E63" s="91">
        <f>SUMIFS('ReEDs Generation Data'!J$729:J$1448,'ReEDs Generation Data'!$E$729:$E$1448,Calculations!$A63)</f>
        <v>0.11338824306944847</v>
      </c>
      <c r="F63" s="91">
        <f>SUMIFS('ReEDs Generation Data'!K$729:K$1448,'ReEDs Generation Data'!$E$729:$E$1448,Calculations!$A63)</f>
        <v>0.11346822169150385</v>
      </c>
      <c r="G63" s="91">
        <f>SUMIFS('ReEDs Generation Data'!L$729:L$1448,'ReEDs Generation Data'!$E$729:$E$1448,Calculations!$A63)</f>
        <v>0.11355116400200768</v>
      </c>
      <c r="H63" s="91">
        <f>SUMIFS('ReEDs Generation Data'!M$729:M$1448,'ReEDs Generation Data'!$E$729:$E$1448,Calculations!$A63)</f>
        <v>0.11348046559943657</v>
      </c>
      <c r="I63" s="91">
        <f>SUMIFS('ReEDs Generation Data'!N$729:N$1448,'ReEDs Generation Data'!$E$729:$E$1448,Calculations!$A63)</f>
        <v>0.1134086400029489</v>
      </c>
      <c r="J63" s="91">
        <f>SUMIFS('ReEDs Generation Data'!O$729:O$1448,'ReEDs Generation Data'!$E$729:$E$1448,Calculations!$A63)</f>
        <v>0.11347909004621233</v>
      </c>
      <c r="K63" s="91">
        <f>SUMIFS('ReEDs Generation Data'!P$729:P$1448,'ReEDs Generation Data'!$E$729:$E$1448,Calculations!$A63)</f>
        <v>0.11355235799463934</v>
      </c>
      <c r="L63" s="91">
        <f>SUMIFS('ReEDs Generation Data'!Q$729:Q$1448,'ReEDs Generation Data'!$E$729:$E$1448,Calculations!$A63)</f>
        <v>0.11335636455413223</v>
      </c>
      <c r="M63" s="91">
        <f>SUMIFS('ReEDs Generation Data'!R$729:R$1448,'ReEDs Generation Data'!$E$729:$E$1448,Calculations!$A63)</f>
        <v>0.11316326513274039</v>
      </c>
    </row>
    <row r="64" spans="1:33" ht="15.75" customHeight="1">
      <c r="A64" s="111" t="s">
        <v>100</v>
      </c>
      <c r="B64" s="91">
        <f>SUMIFS('ReEDs Generation Data'!G$729:G$1448,'ReEDs Generation Data'!$E$729:$E$1448,Calculations!$A64)</f>
        <v>1.0269770881613511E-2</v>
      </c>
      <c r="C64" s="91">
        <f>SUMIFS('ReEDs Generation Data'!H$729:H$1448,'ReEDs Generation Data'!$E$729:$E$1448,Calculations!$A64)</f>
        <v>1.1144282802248573E-2</v>
      </c>
      <c r="D64" s="91">
        <f>SUMIFS('ReEDs Generation Data'!I$729:I$1448,'ReEDs Generation Data'!$E$729:$E$1448,Calculations!$A64)</f>
        <v>1.4629293739440212E-2</v>
      </c>
      <c r="E64" s="91">
        <f>SUMIFS('ReEDs Generation Data'!J$729:J$1448,'ReEDs Generation Data'!$E$729:$E$1448,Calculations!$A64)</f>
        <v>1.8178628629872903E-2</v>
      </c>
      <c r="F64" s="91">
        <f>SUMIFS('ReEDs Generation Data'!K$729:K$1448,'ReEDs Generation Data'!$E$729:$E$1448,Calculations!$A64)</f>
        <v>1.8389892060984271E-2</v>
      </c>
      <c r="G64" s="91">
        <f>SUMIFS('ReEDs Generation Data'!L$729:L$1448,'ReEDs Generation Data'!$E$729:$E$1448,Calculations!$A64)</f>
        <v>1.8609545100146778E-2</v>
      </c>
      <c r="H64" s="91">
        <f>SUMIFS('ReEDs Generation Data'!M$729:M$1448,'ReEDs Generation Data'!$E$729:$E$1448,Calculations!$A64)</f>
        <v>2.4095658779043339E-2</v>
      </c>
      <c r="I64" s="91">
        <f>SUMIFS('ReEDs Generation Data'!N$729:N$1448,'ReEDs Generation Data'!$E$729:$E$1448,Calculations!$A64)</f>
        <v>2.9521130566580699E-2</v>
      </c>
      <c r="J64" s="91">
        <f>SUMIFS('ReEDs Generation Data'!O$729:O$1448,'ReEDs Generation Data'!$E$729:$E$1448,Calculations!$A64)</f>
        <v>3.1529182256610076E-2</v>
      </c>
      <c r="K64" s="91">
        <f>SUMIFS('ReEDs Generation Data'!P$729:P$1448,'ReEDs Generation Data'!$E$729:$E$1448,Calculations!$A64)</f>
        <v>3.3606884133841865E-2</v>
      </c>
      <c r="L64" s="91">
        <f>SUMIFS('ReEDs Generation Data'!Q$729:Q$1448,'ReEDs Generation Data'!$E$729:$E$1448,Calculations!$A64)</f>
        <v>3.3514683388080474E-2</v>
      </c>
      <c r="M64" s="91">
        <f>SUMIFS('ReEDs Generation Data'!R$729:R$1448,'ReEDs Generation Data'!$E$729:$E$1448,Calculations!$A64)</f>
        <v>3.3431241279058728E-2</v>
      </c>
    </row>
    <row r="65" spans="1:37" ht="15.75" customHeight="1">
      <c r="A65" s="111" t="s">
        <v>102</v>
      </c>
      <c r="B65" s="91">
        <f>SUMIFS('ReEDs Generation Data'!G$729:G$1448,'ReEDs Generation Data'!$E$729:$E$1448,Calculations!$A65)</f>
        <v>2.2352237892725006E-2</v>
      </c>
      <c r="C65" s="91">
        <f>SUMIFS('ReEDs Generation Data'!H$729:H$1448,'ReEDs Generation Data'!$E$729:$E$1448,Calculations!$A65)</f>
        <v>3.167546449037921E-2</v>
      </c>
      <c r="D65" s="91">
        <f>SUMIFS('ReEDs Generation Data'!I$729:I$1448,'ReEDs Generation Data'!$E$729:$E$1448,Calculations!$A65)</f>
        <v>3.2361078712441212E-2</v>
      </c>
      <c r="E65" s="91">
        <f>SUMIFS('ReEDs Generation Data'!J$729:J$1448,'ReEDs Generation Data'!$E$729:$E$1448,Calculations!$A65)</f>
        <v>3.3053950565340572E-2</v>
      </c>
      <c r="F65" s="91">
        <f>SUMIFS('ReEDs Generation Data'!K$729:K$1448,'ReEDs Generation Data'!$E$729:$E$1448,Calculations!$A65)</f>
        <v>3.3274208167314724E-2</v>
      </c>
      <c r="G65" s="91">
        <f>SUMIFS('ReEDs Generation Data'!L$729:L$1448,'ReEDs Generation Data'!$E$729:$E$1448,Calculations!$A65)</f>
        <v>3.3505964629798109E-2</v>
      </c>
      <c r="H65" s="91">
        <f>SUMIFS('ReEDs Generation Data'!M$729:M$1448,'ReEDs Generation Data'!$E$729:$E$1448,Calculations!$A65)</f>
        <v>3.4433816469524023E-2</v>
      </c>
      <c r="I65" s="91">
        <f>SUMIFS('ReEDs Generation Data'!N$729:N$1448,'ReEDs Generation Data'!$E$729:$E$1448,Calculations!$A65)</f>
        <v>3.53756290754495E-2</v>
      </c>
      <c r="J65" s="91">
        <f>SUMIFS('ReEDs Generation Data'!O$729:O$1448,'ReEDs Generation Data'!$E$729:$E$1448,Calculations!$A65)</f>
        <v>3.6544406102257405E-2</v>
      </c>
      <c r="K65" s="91">
        <f>SUMIFS('ReEDs Generation Data'!P$729:P$1448,'ReEDs Generation Data'!$E$729:$E$1448,Calculations!$A65)</f>
        <v>3.7741042905027049E-2</v>
      </c>
      <c r="L65" s="91">
        <f>SUMIFS('ReEDs Generation Data'!Q$729:Q$1448,'ReEDs Generation Data'!$E$729:$E$1448,Calculations!$A65)</f>
        <v>3.7801749095297266E-2</v>
      </c>
      <c r="M65" s="91">
        <f>SUMIFS('ReEDs Generation Data'!R$729:R$1448,'ReEDs Generation Data'!$E$729:$E$1448,Calculations!$A65)</f>
        <v>3.7890373592078329E-2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3.1056324283252311E-4</v>
      </c>
      <c r="C67" s="91">
        <f>SUMIFS('ReEDs Generation Data'!H$729:H$1448,'ReEDs Generation Data'!$E$729:$E$1448,Calculations!$A67)</f>
        <v>5.3081092840869145E-4</v>
      </c>
      <c r="D67" s="91">
        <f>SUMIFS('ReEDs Generation Data'!I$729:I$1448,'ReEDs Generation Data'!$E$729:$E$1448,Calculations!$A67)</f>
        <v>2.9078204733467536E-4</v>
      </c>
      <c r="E67" s="91">
        <f>SUMIFS('ReEDs Generation Data'!J$729:J$1448,'ReEDs Generation Data'!$E$729:$E$1448,Calculations!$A67)</f>
        <v>5.1724843493565808E-5</v>
      </c>
      <c r="F67" s="91">
        <f>SUMIFS('ReEDs Generation Data'!K$729:K$1448,'ReEDs Generation Data'!$E$729:$E$1448,Calculations!$A67)</f>
        <v>5.0458327130017218E-5</v>
      </c>
      <c r="G67" s="91">
        <f>SUMIFS('ReEDs Generation Data'!L$729:L$1448,'ReEDs Generation Data'!$E$729:$E$1448,Calculations!$A67)</f>
        <v>4.9160947014406791E-5</v>
      </c>
      <c r="H67" s="91">
        <f>SUMIFS('ReEDs Generation Data'!M$729:M$1448,'ReEDs Generation Data'!$E$729:$E$1448,Calculations!$A67)</f>
        <v>5.0883295972424223E-5</v>
      </c>
      <c r="I67" s="91">
        <f>SUMIFS('ReEDs Generation Data'!N$729:N$1448,'ReEDs Generation Data'!$E$729:$E$1448,Calculations!$A67)</f>
        <v>5.2614584808873062E-5</v>
      </c>
      <c r="J67" s="91">
        <f>SUMIFS('ReEDs Generation Data'!O$729:O$1448,'ReEDs Generation Data'!$E$729:$E$1448,Calculations!$A67)</f>
        <v>5.2490104526571271E-5</v>
      </c>
      <c r="K67" s="91">
        <f>SUMIFS('ReEDs Generation Data'!P$729:P$1448,'ReEDs Generation Data'!$E$729:$E$1448,Calculations!$A67)</f>
        <v>5.2390759414066101E-5</v>
      </c>
      <c r="L67" s="91">
        <f>SUMIFS('ReEDs Generation Data'!Q$729:Q$1448,'ReEDs Generation Data'!$E$729:$E$1448,Calculations!$A67)</f>
        <v>5.113769235634046E-5</v>
      </c>
      <c r="M67" s="91">
        <f>SUMIFS('ReEDs Generation Data'!R$729:R$1448,'ReEDs Generation Data'!$E$729:$E$1448,Calculations!$A67)</f>
        <v>4.9943166128172653E-5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1.4037132591554554E-3</v>
      </c>
      <c r="C70" s="91">
        <f>SUMIFS('ReEDs Generation Data'!H$729:H$1448,'ReEDs Generation Data'!$E$729:$E$1448,Calculations!$A70)</f>
        <v>1.1857143884665652E-3</v>
      </c>
      <c r="D70" s="91">
        <f>SUMIFS('ReEDs Generation Data'!I$729:I$1448,'ReEDs Generation Data'!$E$729:$E$1448,Calculations!$A70)</f>
        <v>1.1267439986268049E-3</v>
      </c>
      <c r="E70" s="91">
        <f>SUMIFS('ReEDs Generation Data'!J$729:J$1448,'ReEDs Generation Data'!$E$729:$E$1448,Calculations!$A70)</f>
        <v>1.0681086500185092E-3</v>
      </c>
      <c r="F70" s="91">
        <f>SUMIFS('ReEDs Generation Data'!K$729:K$1448,'ReEDs Generation Data'!$E$729:$E$1448,Calculations!$A70)</f>
        <v>1.0296332010516814E-3</v>
      </c>
      <c r="G70" s="91">
        <f>SUMIFS('ReEDs Generation Data'!L$729:L$1448,'ReEDs Generation Data'!$E$729:$E$1448,Calculations!$A70)</f>
        <v>9.9159077203720986E-4</v>
      </c>
      <c r="H70" s="91">
        <f>SUMIFS('ReEDs Generation Data'!M$729:M$1448,'ReEDs Generation Data'!$E$729:$E$1448,Calculations!$A70)</f>
        <v>1.0169192869245571E-3</v>
      </c>
      <c r="I70" s="91">
        <f>SUMIFS('ReEDs Generation Data'!N$729:N$1448,'ReEDs Generation Data'!$E$729:$E$1448,Calculations!$A70)</f>
        <v>1.0433032157199792E-3</v>
      </c>
      <c r="J70" s="91">
        <f>SUMIFS('ReEDs Generation Data'!O$729:O$1448,'ReEDs Generation Data'!$E$729:$E$1448,Calculations!$A70)</f>
        <v>1.0546309877836446E-3</v>
      </c>
      <c r="K70" s="91">
        <f>SUMIFS('ReEDs Generation Data'!P$729:P$1448,'ReEDs Generation Data'!$E$729:$E$1448,Calculations!$A70)</f>
        <v>1.0661918194538793E-3</v>
      </c>
      <c r="L70" s="91">
        <f>SUMIFS('ReEDs Generation Data'!Q$729:Q$1448,'ReEDs Generation Data'!$E$729:$E$1448,Calculations!$A70)</f>
        <v>1.0388534541175476E-3</v>
      </c>
      <c r="M70" s="91">
        <f>SUMIFS('ReEDs Generation Data'!R$729:R$1448,'ReEDs Generation Data'!$E$729:$E$1448,Calculations!$A70)</f>
        <v>1.0113010270981378E-3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5.7119740136990314E-3</v>
      </c>
      <c r="G72" s="91">
        <f>SUMIFS('ReEDs Generation Data'!L$729:L$1448,'ReEDs Generation Data'!$E$729:$E$1448,Calculations!$A72)</f>
        <v>1.1355775146934968E-2</v>
      </c>
      <c r="H72" s="91">
        <f>SUMIFS('ReEDs Generation Data'!M$729:M$1448,'ReEDs Generation Data'!$E$729:$E$1448,Calculations!$A72)</f>
        <v>1.1519369162369838E-2</v>
      </c>
      <c r="I72" s="91">
        <f>SUMIFS('ReEDs Generation Data'!N$729:N$1448,'ReEDs Generation Data'!$E$729:$E$1448,Calculations!$A72)</f>
        <v>1.1687745623973445E-2</v>
      </c>
      <c r="J72" s="91">
        <f>SUMIFS('ReEDs Generation Data'!O$729:O$1448,'ReEDs Generation Data'!$E$729:$E$1448,Calculations!$A72)</f>
        <v>1.1891186565184305E-2</v>
      </c>
      <c r="K72" s="91">
        <f>SUMIFS('ReEDs Generation Data'!P$729:P$1448,'ReEDs Generation Data'!$E$729:$E$1448,Calculations!$A72)</f>
        <v>1.2101835294363884E-2</v>
      </c>
      <c r="L72" s="91">
        <f>SUMIFS('ReEDs Generation Data'!Q$729:Q$1448,'ReEDs Generation Data'!$E$729:$E$1448,Calculations!$A72)</f>
        <v>4.1423286326986927E-2</v>
      </c>
      <c r="M72" s="91">
        <f>SUMIFS('ReEDs Generation Data'!R$729:R$1448,'ReEDs Generation Data'!$E$729:$E$1448,Calculations!$A72)</f>
        <v>6.9374896809811917E-2</v>
      </c>
    </row>
    <row r="73" spans="1:37" ht="15.75" customHeight="1">
      <c r="A73" s="111" t="s">
        <v>129</v>
      </c>
      <c r="B73" s="91">
        <f>SUMIFS('ReEDs Generation Data'!G$729:G$1448,'ReEDs Generation Data'!$E$729:$E$1448,Calculations!$A73)</f>
        <v>1.11233897235373E-2</v>
      </c>
      <c r="C73" s="91">
        <f>SUMIFS('ReEDs Generation Data'!H$729:H$1448,'ReEDs Generation Data'!$E$729:$E$1448,Calculations!$A73)</f>
        <v>1.0446268486138626E-2</v>
      </c>
      <c r="D73" s="91">
        <f>SUMIFS('ReEDs Generation Data'!I$729:I$1448,'ReEDs Generation Data'!$E$729:$E$1448,Calculations!$A73)</f>
        <v>1.049231643366298E-2</v>
      </c>
      <c r="E73" s="91">
        <f>SUMIFS('ReEDs Generation Data'!J$729:J$1448,'ReEDs Generation Data'!$E$729:$E$1448,Calculations!$A73)</f>
        <v>1.0541035582003349E-2</v>
      </c>
      <c r="F73" s="91">
        <f>SUMIFS('ReEDs Generation Data'!K$729:K$1448,'ReEDs Generation Data'!$E$729:$E$1448,Calculations!$A73)</f>
        <v>1.0546284087873562E-2</v>
      </c>
      <c r="G73" s="91">
        <f>SUMIFS('ReEDs Generation Data'!L$729:L$1448,'ReEDs Generation Data'!$E$729:$E$1448,Calculations!$A73)</f>
        <v>1.0553887357910678E-2</v>
      </c>
      <c r="H73" s="91">
        <f>SUMIFS('ReEDs Generation Data'!M$729:M$1448,'ReEDs Generation Data'!$E$729:$E$1448,Calculations!$A73)</f>
        <v>1.0644908422897212E-2</v>
      </c>
      <c r="I73" s="91">
        <f>SUMIFS('ReEDs Generation Data'!N$729:N$1448,'ReEDs Generation Data'!$E$729:$E$1448,Calculations!$A73)</f>
        <v>1.0739309137577764E-2</v>
      </c>
      <c r="J73" s="91">
        <f>SUMIFS('ReEDs Generation Data'!O$729:O$1448,'ReEDs Generation Data'!$E$729:$E$1448,Calculations!$A73)</f>
        <v>1.0880319938653569E-2</v>
      </c>
      <c r="K73" s="91">
        <f>SUMIFS('ReEDs Generation Data'!P$729:P$1448,'ReEDs Generation Data'!$E$729:$E$1448,Calculations!$A73)</f>
        <v>1.1026135607880402E-2</v>
      </c>
      <c r="L73" s="91">
        <f>SUMIFS('ReEDs Generation Data'!Q$729:Q$1448,'ReEDs Generation Data'!$E$729:$E$1448,Calculations!$A73)</f>
        <v>1.0853708273087502E-2</v>
      </c>
      <c r="M73" s="91">
        <f>SUMIFS('ReEDs Generation Data'!R$729:R$1448,'ReEDs Generation Data'!$E$729:$E$1448,Calculations!$A73)</f>
        <v>1.0690298259532528E-2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New York</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27919146</v>
      </c>
      <c r="C5" s="172">
        <f>SUMIFS(calcs!N:N,calcs!A:A,A2)</f>
        <v>27919146</v>
      </c>
      <c r="D5" s="174">
        <f>C5</f>
        <v>27919146</v>
      </c>
      <c r="E5" s="174">
        <f t="shared" ref="E5:AF5" si="0">D5</f>
        <v>27919146</v>
      </c>
      <c r="F5" s="174">
        <f t="shared" si="0"/>
        <v>27919146</v>
      </c>
      <c r="G5" s="174">
        <f t="shared" si="0"/>
        <v>27919146</v>
      </c>
      <c r="H5" s="174">
        <f t="shared" si="0"/>
        <v>27919146</v>
      </c>
      <c r="I5" s="174">
        <f t="shared" si="0"/>
        <v>27919146</v>
      </c>
      <c r="J5" s="174">
        <f t="shared" si="0"/>
        <v>27919146</v>
      </c>
      <c r="K5" s="174">
        <f t="shared" si="0"/>
        <v>27919146</v>
      </c>
      <c r="L5" s="174">
        <f t="shared" si="0"/>
        <v>27919146</v>
      </c>
      <c r="M5" s="174">
        <f t="shared" si="0"/>
        <v>27919146</v>
      </c>
      <c r="N5" s="174">
        <f t="shared" si="0"/>
        <v>27919146</v>
      </c>
      <c r="O5" s="174">
        <f t="shared" si="0"/>
        <v>27919146</v>
      </c>
      <c r="P5" s="174">
        <f t="shared" si="0"/>
        <v>27919146</v>
      </c>
      <c r="Q5" s="174">
        <f t="shared" si="0"/>
        <v>27919146</v>
      </c>
      <c r="R5" s="174">
        <f t="shared" si="0"/>
        <v>27919146</v>
      </c>
      <c r="S5" s="174">
        <f t="shared" si="0"/>
        <v>27919146</v>
      </c>
      <c r="T5" s="174">
        <f t="shared" si="0"/>
        <v>27919146</v>
      </c>
      <c r="U5" s="174">
        <f t="shared" si="0"/>
        <v>27919146</v>
      </c>
      <c r="V5" s="174">
        <f t="shared" si="0"/>
        <v>27919146</v>
      </c>
      <c r="W5" s="174">
        <f t="shared" si="0"/>
        <v>27919146</v>
      </c>
      <c r="X5" s="174">
        <f t="shared" si="0"/>
        <v>27919146</v>
      </c>
      <c r="Y5" s="174">
        <f t="shared" si="0"/>
        <v>27919146</v>
      </c>
      <c r="Z5" s="174">
        <f t="shared" si="0"/>
        <v>27919146</v>
      </c>
      <c r="AA5" s="174">
        <f t="shared" si="0"/>
        <v>27919146</v>
      </c>
      <c r="AB5" s="174">
        <f t="shared" si="0"/>
        <v>27919146</v>
      </c>
      <c r="AC5" s="174">
        <f t="shared" si="0"/>
        <v>27919146</v>
      </c>
      <c r="AD5" s="174">
        <f t="shared" si="0"/>
        <v>27919146</v>
      </c>
      <c r="AE5" s="174">
        <f t="shared" si="0"/>
        <v>27919146</v>
      </c>
      <c r="AF5" s="174">
        <f t="shared" si="0"/>
        <v>27919146</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741386.74322620337</v>
      </c>
      <c r="C10">
        <f>D10</f>
        <v>741386.74322620337</v>
      </c>
      <c r="D10" s="170">
        <f>SUM(D$5*SUMIFS(C$39:C$48,$B$39:$B$48,$A10),D$6*IF($B$2=TRUE,SUMIFS($B$147:$B$162,$A$147:$A$162,$A10),SUMIFS(E$125:E$140,$A$125:$A$140,$A10)))</f>
        <v>741386.74322620337</v>
      </c>
      <c r="E10">
        <f t="shared" ref="E10:N10" si="1">SUM(E$5*SUMIFS(D$39:D$48,$B$39:$B$48,$A10),E$6*IF($B$2=TRUE,SUMIFS($B$147:$B$162,$A$147:$A$162,$A10),SUMIFS(F$125:F$140,$A$125:$A$140,$A10)))</f>
        <v>555648.27728862083</v>
      </c>
      <c r="F10">
        <f t="shared" si="1"/>
        <v>523178.55333707418</v>
      </c>
      <c r="G10">
        <f t="shared" si="1"/>
        <v>499341.02176013932</v>
      </c>
      <c r="H10">
        <f t="shared" si="1"/>
        <v>466359.59878721042</v>
      </c>
      <c r="I10">
        <f t="shared" si="1"/>
        <v>385406.58212171862</v>
      </c>
      <c r="J10">
        <f t="shared" si="1"/>
        <v>217557.51905791525</v>
      </c>
      <c r="K10">
        <f t="shared" si="1"/>
        <v>198942.11245636977</v>
      </c>
      <c r="L10">
        <f t="shared" si="1"/>
        <v>195865.18730223316</v>
      </c>
      <c r="M10">
        <f t="shared" si="1"/>
        <v>195865.18730223316</v>
      </c>
      <c r="N10">
        <f t="shared" si="1"/>
        <v>195865.18730223316</v>
      </c>
      <c r="O10">
        <f t="shared" ref="O10:AE10" si="2">SUM(O$5*SUMIFS(N$39:N$48,$B$39:$B$48,$A10),O$6*IF($B$2=TRUE,SUMIFS($B$147:$B$162,$A$147:$A$162,$A10),SUMIFS(P$125:P$140,$A$125:$A$140,$A10)))</f>
        <v>195865.18730223316</v>
      </c>
      <c r="P10">
        <f t="shared" si="2"/>
        <v>195865.18730223316</v>
      </c>
      <c r="Q10">
        <f t="shared" si="2"/>
        <v>195865.18730223316</v>
      </c>
      <c r="R10">
        <f t="shared" si="2"/>
        <v>195865.18730223316</v>
      </c>
      <c r="S10">
        <f t="shared" si="2"/>
        <v>195865.18730223316</v>
      </c>
      <c r="T10">
        <f t="shared" si="2"/>
        <v>195865.18730223316</v>
      </c>
      <c r="U10">
        <f t="shared" si="2"/>
        <v>195865.18730223316</v>
      </c>
      <c r="V10">
        <f t="shared" si="2"/>
        <v>195865.18730223316</v>
      </c>
      <c r="W10">
        <f t="shared" si="2"/>
        <v>195865.18730223316</v>
      </c>
      <c r="X10">
        <f t="shared" si="2"/>
        <v>195865.18730223316</v>
      </c>
      <c r="Y10">
        <f t="shared" si="2"/>
        <v>195865.18730223316</v>
      </c>
      <c r="Z10">
        <f t="shared" si="2"/>
        <v>195865.18730223316</v>
      </c>
      <c r="AA10">
        <f t="shared" si="2"/>
        <v>195865.18730223316</v>
      </c>
      <c r="AB10">
        <f t="shared" si="2"/>
        <v>195865.18730223316</v>
      </c>
      <c r="AC10">
        <f t="shared" si="2"/>
        <v>195865.18730223316</v>
      </c>
      <c r="AD10">
        <f t="shared" si="2"/>
        <v>195865.18730223316</v>
      </c>
      <c r="AE10">
        <f t="shared" si="2"/>
        <v>195865.18730223316</v>
      </c>
      <c r="AF10">
        <f>SUM(AF$5*SUMIFS(AE$39:AE$48,$B$39:$B$48,$A10),AF$6*IF($B$2=TRUE,SUMIFS($B$147:$B$162,$A$147:$A$162,$A10),SUMIFS(AG$125:AG$140,$A$125:$A$140,$A10)))</f>
        <v>195865.18730223316</v>
      </c>
    </row>
    <row r="11" spans="1:32">
      <c r="A11" s="100" t="s">
        <v>347</v>
      </c>
      <c r="B11">
        <f t="shared" ref="B11:B33" si="3">D11</f>
        <v>15442588.605639454</v>
      </c>
      <c r="C11">
        <f t="shared" ref="C11:C33" si="4">D11</f>
        <v>15442588.605639454</v>
      </c>
      <c r="D11" s="170">
        <f t="shared" ref="D11:D33" si="5">SUM(D$5*SUMIFS(C$39:C$48,$B$39:$B$48,$A11),D$6*IF($B$2=TRUE,SUMIFS($B$147:$B$162,$A$147:$A$162,$A11),SUMIFS(E$125:E$140,$A$125:$A$140,$A11)))</f>
        <v>15442588.605639454</v>
      </c>
      <c r="E11">
        <f t="shared" ref="E11:N11" si="6">SUM(E$5*SUMIFS(D$39:D$48,$B$39:$B$48,$A11),E$6*IF($B$2=TRUE,SUMIFS($B$147:$B$162,$A$147:$A$162,$A11),SUMIFS(F$125:F$140,$A$125:$A$140,$A11)))</f>
        <v>14145972.656114232</v>
      </c>
      <c r="F11">
        <f t="shared" si="6"/>
        <v>13981328.523622558</v>
      </c>
      <c r="G11">
        <f t="shared" si="6"/>
        <v>13527194.017478904</v>
      </c>
      <c r="H11">
        <f t="shared" si="6"/>
        <v>13108379.723941905</v>
      </c>
      <c r="I11">
        <f t="shared" si="6"/>
        <v>12612494.788749954</v>
      </c>
      <c r="J11">
        <f t="shared" si="6"/>
        <v>11821937.496268332</v>
      </c>
      <c r="K11">
        <f t="shared" si="6"/>
        <v>11469362.697743395</v>
      </c>
      <c r="L11">
        <f t="shared" si="6"/>
        <v>10113836.164161049</v>
      </c>
      <c r="M11">
        <f t="shared" si="6"/>
        <v>10113836.164161049</v>
      </c>
      <c r="N11">
        <f t="shared" si="6"/>
        <v>10113836.164161049</v>
      </c>
      <c r="O11">
        <f t="shared" ref="O11:AF11" si="7">SUM(O$5*SUMIFS(N$39:N$48,$B$39:$B$48,$A11),O$6*IF($B$2=TRUE,SUMIFS($B$147:$B$162,$A$147:$A$162,$A11),SUMIFS(P$125:P$140,$A$125:$A$140,$A11)))</f>
        <v>10113836.164161049</v>
      </c>
      <c r="P11">
        <f t="shared" si="7"/>
        <v>10113836.164161049</v>
      </c>
      <c r="Q11">
        <f t="shared" si="7"/>
        <v>10113836.164161049</v>
      </c>
      <c r="R11">
        <f t="shared" si="7"/>
        <v>10113836.164161049</v>
      </c>
      <c r="S11">
        <f t="shared" si="7"/>
        <v>10113836.164161049</v>
      </c>
      <c r="T11">
        <f t="shared" si="7"/>
        <v>10113836.164161049</v>
      </c>
      <c r="U11">
        <f t="shared" si="7"/>
        <v>10113836.164161049</v>
      </c>
      <c r="V11">
        <f t="shared" si="7"/>
        <v>10113836.164161049</v>
      </c>
      <c r="W11">
        <f t="shared" si="7"/>
        <v>10113836.164161049</v>
      </c>
      <c r="X11">
        <f t="shared" si="7"/>
        <v>10113836.164161049</v>
      </c>
      <c r="Y11">
        <f t="shared" si="7"/>
        <v>10113836.164161049</v>
      </c>
      <c r="Z11">
        <f t="shared" si="7"/>
        <v>10113836.164161049</v>
      </c>
      <c r="AA11">
        <f t="shared" si="7"/>
        <v>10113836.164161049</v>
      </c>
      <c r="AB11">
        <f t="shared" si="7"/>
        <v>10113836.164161049</v>
      </c>
      <c r="AC11">
        <f t="shared" si="7"/>
        <v>10113836.164161049</v>
      </c>
      <c r="AD11">
        <f t="shared" si="7"/>
        <v>10113836.164161049</v>
      </c>
      <c r="AE11">
        <f t="shared" si="7"/>
        <v>10113836.164161049</v>
      </c>
      <c r="AF11">
        <f t="shared" si="7"/>
        <v>10113836.164161049</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7615143.4964566147</v>
      </c>
      <c r="C13">
        <f t="shared" si="4"/>
        <v>7615143.4964566147</v>
      </c>
      <c r="D13" s="170">
        <f t="shared" si="5"/>
        <v>7615143.4964566147</v>
      </c>
      <c r="E13">
        <f t="shared" ref="E13:N13" si="10">SUM(E$5*SUMIFS(D$39:D$48,$B$39:$B$48,$A13),E$6*IF($B$2=TRUE,SUMIFS($B$147:$B$162,$A$147:$A$162,$A13),SUMIFS(F$125:F$140,$A$125:$A$140,$A13)))</f>
        <v>8074813.3745872285</v>
      </c>
      <c r="F13">
        <f t="shared" si="10"/>
        <v>7765545.7846606746</v>
      </c>
      <c r="G13">
        <f t="shared" si="10"/>
        <v>7916414.8730017981</v>
      </c>
      <c r="H13">
        <f t="shared" si="10"/>
        <v>7984254.54664448</v>
      </c>
      <c r="I13">
        <f t="shared" si="10"/>
        <v>7900190.6810306199</v>
      </c>
      <c r="J13">
        <f t="shared" si="10"/>
        <v>8107064.6275490606</v>
      </c>
      <c r="K13">
        <f t="shared" si="10"/>
        <v>8192983.9467776548</v>
      </c>
      <c r="L13">
        <f t="shared" si="10"/>
        <v>8844631.5517959911</v>
      </c>
      <c r="M13">
        <f t="shared" si="10"/>
        <v>8844631.5517959911</v>
      </c>
      <c r="N13">
        <f t="shared" si="10"/>
        <v>8844631.5517959911</v>
      </c>
      <c r="O13">
        <f t="shared" ref="O13:AF13" si="11">SUM(O$5*SUMIFS(N$39:N$48,$B$39:$B$48,$A13),O$6*IF($B$2=TRUE,SUMIFS($B$147:$B$162,$A$147:$A$162,$A13),SUMIFS(P$125:P$140,$A$125:$A$140,$A13)))</f>
        <v>8844631.5517959911</v>
      </c>
      <c r="P13">
        <f t="shared" si="11"/>
        <v>8844631.5517959911</v>
      </c>
      <c r="Q13">
        <f t="shared" si="11"/>
        <v>8844631.5517959911</v>
      </c>
      <c r="R13">
        <f t="shared" si="11"/>
        <v>8844631.5517959911</v>
      </c>
      <c r="S13">
        <f t="shared" si="11"/>
        <v>8844631.5517959911</v>
      </c>
      <c r="T13">
        <f t="shared" si="11"/>
        <v>8844631.5517959911</v>
      </c>
      <c r="U13">
        <f t="shared" si="11"/>
        <v>8844631.5517959911</v>
      </c>
      <c r="V13">
        <f t="shared" si="11"/>
        <v>8844631.5517959911</v>
      </c>
      <c r="W13">
        <f t="shared" si="11"/>
        <v>8844631.5517959911</v>
      </c>
      <c r="X13">
        <f t="shared" si="11"/>
        <v>8844631.5517959911</v>
      </c>
      <c r="Y13">
        <f t="shared" si="11"/>
        <v>8844631.5517959911</v>
      </c>
      <c r="Z13">
        <f t="shared" si="11"/>
        <v>8844631.5517959911</v>
      </c>
      <c r="AA13">
        <f t="shared" si="11"/>
        <v>8844631.5517959911</v>
      </c>
      <c r="AB13">
        <f t="shared" si="11"/>
        <v>8844631.5517959911</v>
      </c>
      <c r="AC13">
        <f t="shared" si="11"/>
        <v>8844631.5517959911</v>
      </c>
      <c r="AD13">
        <f t="shared" si="11"/>
        <v>8844631.5517959911</v>
      </c>
      <c r="AE13">
        <f t="shared" si="11"/>
        <v>8844631.5517959911</v>
      </c>
      <c r="AF13">
        <f t="shared" si="11"/>
        <v>8844631.5517959911</v>
      </c>
    </row>
    <row r="14" spans="1:32">
      <c r="A14" s="100" t="s">
        <v>101</v>
      </c>
      <c r="B14">
        <f t="shared" si="3"/>
        <v>1810693.8467509577</v>
      </c>
      <c r="C14">
        <f t="shared" si="4"/>
        <v>1810693.8467509577</v>
      </c>
      <c r="D14" s="170">
        <f t="shared" si="5"/>
        <v>1810693.8467509577</v>
      </c>
      <c r="E14">
        <f t="shared" ref="E14:N14" si="12">SUM(E$5*SUMIFS(D$39:D$48,$B$39:$B$48,$A14),E$6*IF($B$2=TRUE,SUMIFS($B$147:$B$162,$A$147:$A$162,$A14),SUMIFS(F$125:F$140,$A$125:$A$140,$A14)))</f>
        <v>992883.72785298689</v>
      </c>
      <c r="F14">
        <f t="shared" si="12"/>
        <v>1016753.6207813785</v>
      </c>
      <c r="G14">
        <f t="shared" si="12"/>
        <v>973659.71097443241</v>
      </c>
      <c r="H14">
        <f t="shared" si="12"/>
        <v>824251.40329520078</v>
      </c>
      <c r="I14">
        <f t="shared" si="12"/>
        <v>731118.05434260715</v>
      </c>
      <c r="J14">
        <f t="shared" si="12"/>
        <v>732439.15488505387</v>
      </c>
      <c r="K14">
        <f t="shared" si="12"/>
        <v>711216.72780611797</v>
      </c>
      <c r="L14">
        <f t="shared" si="12"/>
        <v>713550.54380148568</v>
      </c>
      <c r="M14">
        <f t="shared" si="12"/>
        <v>713550.54380148568</v>
      </c>
      <c r="N14">
        <f t="shared" si="12"/>
        <v>713550.54380148568</v>
      </c>
      <c r="O14">
        <f t="shared" ref="O14:AF14" si="13">SUM(O$5*SUMIFS(N$39:N$48,$B$39:$B$48,$A14),O$6*IF($B$2=TRUE,SUMIFS($B$147:$B$162,$A$147:$A$162,$A14),SUMIFS(P$125:P$140,$A$125:$A$140,$A14)))</f>
        <v>713550.54380148568</v>
      </c>
      <c r="P14">
        <f t="shared" si="13"/>
        <v>713550.54380148568</v>
      </c>
      <c r="Q14">
        <f t="shared" si="13"/>
        <v>713550.54380148568</v>
      </c>
      <c r="R14">
        <f t="shared" si="13"/>
        <v>713550.54380148568</v>
      </c>
      <c r="S14">
        <f t="shared" si="13"/>
        <v>713550.54380148568</v>
      </c>
      <c r="T14">
        <f t="shared" si="13"/>
        <v>713550.54380148568</v>
      </c>
      <c r="U14">
        <f t="shared" si="13"/>
        <v>713550.54380148568</v>
      </c>
      <c r="V14">
        <f t="shared" si="13"/>
        <v>713550.54380148568</v>
      </c>
      <c r="W14">
        <f t="shared" si="13"/>
        <v>713550.54380148568</v>
      </c>
      <c r="X14">
        <f t="shared" si="13"/>
        <v>713550.54380148568</v>
      </c>
      <c r="Y14">
        <f t="shared" si="13"/>
        <v>713550.54380148568</v>
      </c>
      <c r="Z14">
        <f t="shared" si="13"/>
        <v>713550.54380148568</v>
      </c>
      <c r="AA14">
        <f t="shared" si="13"/>
        <v>713550.54380148568</v>
      </c>
      <c r="AB14">
        <f t="shared" si="13"/>
        <v>713550.54380148568</v>
      </c>
      <c r="AC14">
        <f t="shared" si="13"/>
        <v>713550.54380148568</v>
      </c>
      <c r="AD14">
        <f t="shared" si="13"/>
        <v>713550.54380148568</v>
      </c>
      <c r="AE14">
        <f t="shared" si="13"/>
        <v>713550.54380148568</v>
      </c>
      <c r="AF14">
        <f t="shared" si="13"/>
        <v>713550.54380148568</v>
      </c>
    </row>
    <row r="15" spans="1:32">
      <c r="A15" s="100" t="s">
        <v>100</v>
      </c>
      <c r="B15">
        <f t="shared" si="3"/>
        <v>432674.88227621972</v>
      </c>
      <c r="C15">
        <f t="shared" si="4"/>
        <v>432674.88227621972</v>
      </c>
      <c r="D15" s="170">
        <f t="shared" si="5"/>
        <v>432674.88227621972</v>
      </c>
      <c r="E15">
        <f t="shared" ref="E15:N15" si="14">SUM(E$5*SUMIFS(D$39:D$48,$B$39:$B$48,$A15),E$6*IF($B$2=TRUE,SUMIFS($B$147:$B$162,$A$147:$A$162,$A15),SUMIFS(F$125:F$140,$A$125:$A$140,$A15)))</f>
        <v>1284596.9361959733</v>
      </c>
      <c r="F15">
        <f t="shared" si="14"/>
        <v>1295527.573757573</v>
      </c>
      <c r="G15">
        <f t="shared" si="14"/>
        <v>1292592.1354077091</v>
      </c>
      <c r="H15">
        <f t="shared" si="14"/>
        <v>1444019.1996927557</v>
      </c>
      <c r="I15">
        <f t="shared" si="14"/>
        <v>1472232.7382613302</v>
      </c>
      <c r="J15">
        <f t="shared" si="14"/>
        <v>1498233.9429353431</v>
      </c>
      <c r="K15">
        <f t="shared" si="14"/>
        <v>1575712.2711611027</v>
      </c>
      <c r="L15">
        <f t="shared" si="14"/>
        <v>1645214.3495833615</v>
      </c>
      <c r="M15">
        <f t="shared" si="14"/>
        <v>1645214.3495833615</v>
      </c>
      <c r="N15">
        <f t="shared" si="14"/>
        <v>1645214.3495833615</v>
      </c>
      <c r="O15">
        <f t="shared" ref="O15:AF15" si="15">SUM(O$5*SUMIFS(N$39:N$48,$B$39:$B$48,$A15),O$6*IF($B$2=TRUE,SUMIFS($B$147:$B$162,$A$147:$A$162,$A15),SUMIFS(P$125:P$140,$A$125:$A$140,$A15)))</f>
        <v>1645214.3495833615</v>
      </c>
      <c r="P15">
        <f t="shared" si="15"/>
        <v>1645214.3495833615</v>
      </c>
      <c r="Q15">
        <f t="shared" si="15"/>
        <v>1645214.3495833615</v>
      </c>
      <c r="R15">
        <f t="shared" si="15"/>
        <v>1645214.3495833615</v>
      </c>
      <c r="S15">
        <f t="shared" si="15"/>
        <v>1645214.3495833615</v>
      </c>
      <c r="T15">
        <f t="shared" si="15"/>
        <v>1645214.3495833615</v>
      </c>
      <c r="U15">
        <f t="shared" si="15"/>
        <v>1645214.3495833615</v>
      </c>
      <c r="V15">
        <f t="shared" si="15"/>
        <v>1645214.3495833615</v>
      </c>
      <c r="W15">
        <f t="shared" si="15"/>
        <v>1645214.3495833615</v>
      </c>
      <c r="X15">
        <f t="shared" si="15"/>
        <v>1645214.3495833615</v>
      </c>
      <c r="Y15">
        <f t="shared" si="15"/>
        <v>1645214.3495833615</v>
      </c>
      <c r="Z15">
        <f t="shared" si="15"/>
        <v>1645214.3495833615</v>
      </c>
      <c r="AA15">
        <f t="shared" si="15"/>
        <v>1645214.3495833615</v>
      </c>
      <c r="AB15">
        <f t="shared" si="15"/>
        <v>1645214.3495833615</v>
      </c>
      <c r="AC15">
        <f t="shared" si="15"/>
        <v>1645214.3495833615</v>
      </c>
      <c r="AD15">
        <f t="shared" si="15"/>
        <v>1645214.3495833615</v>
      </c>
      <c r="AE15">
        <f t="shared" si="15"/>
        <v>1645214.3495833615</v>
      </c>
      <c r="AF15">
        <f t="shared" si="15"/>
        <v>1645214.3495833615</v>
      </c>
    </row>
    <row r="16" spans="1:32">
      <c r="A16" s="100" t="s">
        <v>102</v>
      </c>
      <c r="B16">
        <f t="shared" si="3"/>
        <v>756202.51904985227</v>
      </c>
      <c r="C16">
        <f t="shared" si="4"/>
        <v>756202.51904985227</v>
      </c>
      <c r="D16" s="170">
        <f t="shared" si="5"/>
        <v>756202.51904985227</v>
      </c>
      <c r="E16">
        <f t="shared" ref="E16:N16" si="16">SUM(E$5*SUMIFS(D$39:D$48,$B$39:$B$48,$A16),E$6*IF($B$2=TRUE,SUMIFS($B$147:$B$162,$A$147:$A$162,$A16),SUMIFS(F$125:F$140,$A$125:$A$140,$A16)))</f>
        <v>1044165.8055434213</v>
      </c>
      <c r="F16">
        <f t="shared" si="16"/>
        <v>1334902.7051538171</v>
      </c>
      <c r="G16">
        <f t="shared" si="16"/>
        <v>1492048.1864626659</v>
      </c>
      <c r="H16">
        <f t="shared" si="16"/>
        <v>1405757.7080653005</v>
      </c>
      <c r="I16">
        <f t="shared" si="16"/>
        <v>1225572.4238264239</v>
      </c>
      <c r="J16">
        <f t="shared" si="16"/>
        <v>1264927.6903008553</v>
      </c>
      <c r="K16">
        <f t="shared" si="16"/>
        <v>1306200.4187752022</v>
      </c>
      <c r="L16">
        <f t="shared" si="16"/>
        <v>1420134.911341374</v>
      </c>
      <c r="M16">
        <f t="shared" si="16"/>
        <v>1420134.911341374</v>
      </c>
      <c r="N16">
        <f t="shared" si="16"/>
        <v>1420134.911341374</v>
      </c>
      <c r="O16">
        <f t="shared" ref="O16:AF16" si="17">SUM(O$5*SUMIFS(N$39:N$48,$B$39:$B$48,$A16),O$6*IF($B$2=TRUE,SUMIFS($B$147:$B$162,$A$147:$A$162,$A16),SUMIFS(P$125:P$140,$A$125:$A$140,$A16)))</f>
        <v>1420134.911341374</v>
      </c>
      <c r="P16">
        <f t="shared" si="17"/>
        <v>1420134.911341374</v>
      </c>
      <c r="Q16">
        <f t="shared" si="17"/>
        <v>1420134.911341374</v>
      </c>
      <c r="R16">
        <f t="shared" si="17"/>
        <v>1420134.911341374</v>
      </c>
      <c r="S16">
        <f t="shared" si="17"/>
        <v>1420134.911341374</v>
      </c>
      <c r="T16">
        <f t="shared" si="17"/>
        <v>1420134.911341374</v>
      </c>
      <c r="U16">
        <f t="shared" si="17"/>
        <v>1420134.911341374</v>
      </c>
      <c r="V16">
        <f t="shared" si="17"/>
        <v>1420134.911341374</v>
      </c>
      <c r="W16">
        <f t="shared" si="17"/>
        <v>1420134.911341374</v>
      </c>
      <c r="X16">
        <f t="shared" si="17"/>
        <v>1420134.911341374</v>
      </c>
      <c r="Y16">
        <f t="shared" si="17"/>
        <v>1420134.911341374</v>
      </c>
      <c r="Z16">
        <f t="shared" si="17"/>
        <v>1420134.911341374</v>
      </c>
      <c r="AA16">
        <f t="shared" si="17"/>
        <v>1420134.911341374</v>
      </c>
      <c r="AB16">
        <f t="shared" si="17"/>
        <v>1420134.911341374</v>
      </c>
      <c r="AC16">
        <f t="shared" si="17"/>
        <v>1420134.911341374</v>
      </c>
      <c r="AD16">
        <f t="shared" si="17"/>
        <v>1420134.911341374</v>
      </c>
      <c r="AE16">
        <f t="shared" si="17"/>
        <v>1420134.911341374</v>
      </c>
      <c r="AF16">
        <f t="shared" si="17"/>
        <v>1420134.911341374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528140.95044744643</v>
      </c>
      <c r="C18">
        <f t="shared" si="4"/>
        <v>528140.95044744643</v>
      </c>
      <c r="D18" s="170">
        <f t="shared" si="5"/>
        <v>528140.95044744643</v>
      </c>
      <c r="E18">
        <f t="shared" ref="E18:N18" si="20">SUM(E$5*SUMIFS(D$39:D$48,$B$39:$B$48,$A18),E$6*IF($B$2=TRUE,SUMIFS($B$147:$B$162,$A$147:$A$162,$A18),SUMIFS(F$125:F$140,$A$125:$A$140,$A18)))</f>
        <v>672259.7728923274</v>
      </c>
      <c r="F18">
        <f t="shared" si="20"/>
        <v>646969.30181350792</v>
      </c>
      <c r="G18">
        <f t="shared" si="20"/>
        <v>594680.201289505</v>
      </c>
      <c r="H18">
        <f t="shared" si="20"/>
        <v>558293.51500509446</v>
      </c>
      <c r="I18">
        <f t="shared" si="20"/>
        <v>493195.61899181141</v>
      </c>
      <c r="J18">
        <f t="shared" si="20"/>
        <v>515394.03127446043</v>
      </c>
      <c r="K18">
        <f t="shared" si="20"/>
        <v>530441.89250583155</v>
      </c>
      <c r="L18">
        <f t="shared" si="20"/>
        <v>545596.88134715508</v>
      </c>
      <c r="M18">
        <f t="shared" si="20"/>
        <v>545596.88134715508</v>
      </c>
      <c r="N18">
        <f t="shared" si="20"/>
        <v>545596.88134715508</v>
      </c>
      <c r="O18">
        <f t="shared" ref="O18:AF18" si="21">SUM(O$5*SUMIFS(N$39:N$48,$B$39:$B$48,$A18),O$6*IF($B$2=TRUE,SUMIFS($B$147:$B$162,$A$147:$A$162,$A18),SUMIFS(P$125:P$140,$A$125:$A$140,$A18)))</f>
        <v>545596.88134715508</v>
      </c>
      <c r="P18">
        <f t="shared" si="21"/>
        <v>545596.88134715508</v>
      </c>
      <c r="Q18">
        <f t="shared" si="21"/>
        <v>545596.88134715508</v>
      </c>
      <c r="R18">
        <f t="shared" si="21"/>
        <v>545596.88134715508</v>
      </c>
      <c r="S18">
        <f t="shared" si="21"/>
        <v>545596.88134715508</v>
      </c>
      <c r="T18">
        <f t="shared" si="21"/>
        <v>545596.88134715508</v>
      </c>
      <c r="U18">
        <f t="shared" si="21"/>
        <v>545596.88134715508</v>
      </c>
      <c r="V18">
        <f t="shared" si="21"/>
        <v>545596.88134715508</v>
      </c>
      <c r="W18">
        <f t="shared" si="21"/>
        <v>545596.88134715508</v>
      </c>
      <c r="X18">
        <f t="shared" si="21"/>
        <v>545596.88134715508</v>
      </c>
      <c r="Y18">
        <f t="shared" si="21"/>
        <v>545596.88134715508</v>
      </c>
      <c r="Z18">
        <f t="shared" si="21"/>
        <v>545596.88134715508</v>
      </c>
      <c r="AA18">
        <f t="shared" si="21"/>
        <v>545596.88134715508</v>
      </c>
      <c r="AB18">
        <f t="shared" si="21"/>
        <v>545596.88134715508</v>
      </c>
      <c r="AC18">
        <f t="shared" si="21"/>
        <v>545596.88134715508</v>
      </c>
      <c r="AD18">
        <f t="shared" si="21"/>
        <v>545596.88134715508</v>
      </c>
      <c r="AE18">
        <f t="shared" si="21"/>
        <v>545596.88134715508</v>
      </c>
      <c r="AF18">
        <f t="shared" si="21"/>
        <v>545596.88134715508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592314.95615325379</v>
      </c>
      <c r="C20">
        <f t="shared" si="4"/>
        <v>592314.95615325379</v>
      </c>
      <c r="D20" s="170">
        <f t="shared" si="5"/>
        <v>592314.95615325379</v>
      </c>
      <c r="E20">
        <f t="shared" ref="E20:N20" si="24">SUM(E$5*SUMIFS(D$39:D$48,$B$39:$B$48,$A20),E$6*IF($B$2=TRUE,SUMIFS($B$147:$B$162,$A$147:$A$162,$A20),SUMIFS(F$125:F$140,$A$125:$A$140,$A20)))</f>
        <v>811892.64833203424</v>
      </c>
      <c r="F20">
        <f t="shared" si="24"/>
        <v>413844.47495174094</v>
      </c>
      <c r="G20">
        <f t="shared" si="24"/>
        <v>406519.30587602669</v>
      </c>
      <c r="H20">
        <f t="shared" si="24"/>
        <v>383887.08953433909</v>
      </c>
      <c r="I20">
        <f t="shared" si="24"/>
        <v>328974.93155849411</v>
      </c>
      <c r="J20">
        <f t="shared" si="24"/>
        <v>335806.93027200503</v>
      </c>
      <c r="K20">
        <f t="shared" si="24"/>
        <v>340039.35599584499</v>
      </c>
      <c r="L20">
        <f t="shared" si="24"/>
        <v>274061.43316671561</v>
      </c>
      <c r="M20">
        <f t="shared" si="24"/>
        <v>274061.43316671561</v>
      </c>
      <c r="N20">
        <f t="shared" si="24"/>
        <v>274061.43316671561</v>
      </c>
      <c r="O20">
        <f t="shared" ref="O20:AF20" si="25">SUM(O$5*SUMIFS(N$39:N$48,$B$39:$B$48,$A20),O$6*IF($B$2=TRUE,SUMIFS($B$147:$B$162,$A$147:$A$162,$A20),SUMIFS(P$125:P$140,$A$125:$A$140,$A20)))</f>
        <v>274061.43316671561</v>
      </c>
      <c r="P20">
        <f t="shared" si="25"/>
        <v>274061.43316671561</v>
      </c>
      <c r="Q20">
        <f t="shared" si="25"/>
        <v>274061.43316671561</v>
      </c>
      <c r="R20">
        <f t="shared" si="25"/>
        <v>274061.43316671561</v>
      </c>
      <c r="S20">
        <f t="shared" si="25"/>
        <v>274061.43316671561</v>
      </c>
      <c r="T20">
        <f t="shared" si="25"/>
        <v>274061.43316671561</v>
      </c>
      <c r="U20">
        <f t="shared" si="25"/>
        <v>274061.43316671561</v>
      </c>
      <c r="V20">
        <f t="shared" si="25"/>
        <v>274061.43316671561</v>
      </c>
      <c r="W20">
        <f t="shared" si="25"/>
        <v>274061.43316671561</v>
      </c>
      <c r="X20">
        <f t="shared" si="25"/>
        <v>274061.43316671561</v>
      </c>
      <c r="Y20">
        <f t="shared" si="25"/>
        <v>274061.43316671561</v>
      </c>
      <c r="Z20">
        <f t="shared" si="25"/>
        <v>274061.43316671561</v>
      </c>
      <c r="AA20">
        <f t="shared" si="25"/>
        <v>274061.43316671561</v>
      </c>
      <c r="AB20">
        <f t="shared" si="25"/>
        <v>274061.43316671561</v>
      </c>
      <c r="AC20">
        <f t="shared" si="25"/>
        <v>274061.43316671561</v>
      </c>
      <c r="AD20">
        <f t="shared" si="25"/>
        <v>274061.43316671561</v>
      </c>
      <c r="AE20">
        <f t="shared" si="25"/>
        <v>274061.43316671561</v>
      </c>
      <c r="AF20">
        <f t="shared" si="25"/>
        <v>274061.43316671561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336912.80119317654</v>
      </c>
      <c r="F23">
        <f t="shared" si="30"/>
        <v>941095.46192167769</v>
      </c>
      <c r="G23">
        <f t="shared" si="30"/>
        <v>1216696.5477488199</v>
      </c>
      <c r="H23">
        <f t="shared" si="30"/>
        <v>1743943.2150337154</v>
      </c>
      <c r="I23">
        <f t="shared" si="30"/>
        <v>2769960.181117041</v>
      </c>
      <c r="J23">
        <f t="shared" si="30"/>
        <v>3425784.6074569733</v>
      </c>
      <c r="K23">
        <f t="shared" si="30"/>
        <v>3594246.5767784785</v>
      </c>
      <c r="L23">
        <f t="shared" si="30"/>
        <v>4166254.9775006361</v>
      </c>
      <c r="M23">
        <f t="shared" si="30"/>
        <v>4166254.9775006361</v>
      </c>
      <c r="N23">
        <f t="shared" si="30"/>
        <v>4166254.9775006361</v>
      </c>
      <c r="O23">
        <f t="shared" ref="O23:AF23" si="31">SUM(O$5*SUMIFS(N$39:N$48,$B$39:$B$48,$A23),O$6*IF($B$2=TRUE,SUMIFS($B$147:$B$162,$A$147:$A$162,$A23),SUMIFS(P$125:P$140,$A$125:$A$140,$A23)))</f>
        <v>4166254.9775006361</v>
      </c>
      <c r="P23">
        <f t="shared" si="31"/>
        <v>4166254.9775006361</v>
      </c>
      <c r="Q23">
        <f t="shared" si="31"/>
        <v>4166254.9775006361</v>
      </c>
      <c r="R23">
        <f t="shared" si="31"/>
        <v>4166254.9775006361</v>
      </c>
      <c r="S23">
        <f t="shared" si="31"/>
        <v>4166254.9775006361</v>
      </c>
      <c r="T23">
        <f t="shared" si="31"/>
        <v>4166254.9775006361</v>
      </c>
      <c r="U23">
        <f t="shared" si="31"/>
        <v>4166254.9775006361</v>
      </c>
      <c r="V23">
        <f t="shared" si="31"/>
        <v>4166254.9775006361</v>
      </c>
      <c r="W23">
        <f t="shared" si="31"/>
        <v>4166254.9775006361</v>
      </c>
      <c r="X23">
        <f t="shared" si="31"/>
        <v>4166254.9775006361</v>
      </c>
      <c r="Y23">
        <f t="shared" si="31"/>
        <v>4166254.9775006361</v>
      </c>
      <c r="Z23">
        <f t="shared" si="31"/>
        <v>4166254.9775006361</v>
      </c>
      <c r="AA23">
        <f t="shared" si="31"/>
        <v>4166254.9775006361</v>
      </c>
      <c r="AB23">
        <f t="shared" si="31"/>
        <v>4166254.9775006361</v>
      </c>
      <c r="AC23">
        <f t="shared" si="31"/>
        <v>4166254.9775006361</v>
      </c>
      <c r="AD23">
        <f t="shared" si="31"/>
        <v>4166254.9775006361</v>
      </c>
      <c r="AE23">
        <f t="shared" si="31"/>
        <v>4166254.9775006361</v>
      </c>
      <c r="AF23">
        <f t="shared" si="31"/>
        <v>4166254.9775006361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1.8916801769203344E-2</v>
      </c>
      <c r="D39">
        <f>SUMPRODUCT(P$57:P$106,$B$57:$B$106)</f>
        <v>2.407880860296828E-2</v>
      </c>
      <c r="E39">
        <f>SUMPRODUCT(AB$57:AB$106,$B$57:$B$106)</f>
        <v>2.3172961730760243E-2</v>
      </c>
      <c r="F39">
        <f>SUMPRODUCT(AN$57:AN$106,$B$57:$B$106)</f>
        <v>2.1300085657688275E-2</v>
      </c>
      <c r="G39">
        <f>SUMPRODUCT(AZ$57:AZ$106,$B$57:$B$106)</f>
        <v>1.9996797717419239E-2</v>
      </c>
      <c r="H39">
        <f>SUMPRODUCT(BL$57:BL$106,$B$57:$B$106)</f>
        <v>1.7665139864658161E-2</v>
      </c>
      <c r="I39">
        <f>SUMPRODUCT(BX$57:BX$106,$B$57:$B$106)</f>
        <v>1.8460236257744431E-2</v>
      </c>
      <c r="J39">
        <f>SUMPRODUCT(CJ$57:CJ$106,$B$57:$B$106)</f>
        <v>1.8999216254889442E-2</v>
      </c>
      <c r="K39">
        <f>SUMPRODUCT(CV$57:CV$106,$B$57:$B$106)</f>
        <v>1.9542033318180829E-2</v>
      </c>
      <c r="L39" s="156">
        <f>K39</f>
        <v>1.9542033318180829E-2</v>
      </c>
      <c r="M39" s="156">
        <f t="shared" ref="M39:AE50" si="53">L39</f>
        <v>1.9542033318180829E-2</v>
      </c>
      <c r="N39" s="156">
        <f t="shared" si="53"/>
        <v>1.9542033318180829E-2</v>
      </c>
      <c r="O39" s="156">
        <f t="shared" si="53"/>
        <v>1.9542033318180829E-2</v>
      </c>
      <c r="P39" s="156">
        <f t="shared" si="53"/>
        <v>1.9542033318180829E-2</v>
      </c>
      <c r="Q39" s="156">
        <f t="shared" si="53"/>
        <v>1.9542033318180829E-2</v>
      </c>
      <c r="R39" s="156">
        <f t="shared" si="53"/>
        <v>1.9542033318180829E-2</v>
      </c>
      <c r="S39" s="156">
        <f t="shared" si="53"/>
        <v>1.9542033318180829E-2</v>
      </c>
      <c r="T39" s="156">
        <f t="shared" si="53"/>
        <v>1.9542033318180829E-2</v>
      </c>
      <c r="U39" s="156">
        <f t="shared" si="53"/>
        <v>1.9542033318180829E-2</v>
      </c>
      <c r="V39" s="156">
        <f t="shared" si="53"/>
        <v>1.9542033318180829E-2</v>
      </c>
      <c r="W39" s="156">
        <f t="shared" si="53"/>
        <v>1.9542033318180829E-2</v>
      </c>
      <c r="X39" s="156">
        <f t="shared" si="53"/>
        <v>1.9542033318180829E-2</v>
      </c>
      <c r="Y39" s="156">
        <f t="shared" si="53"/>
        <v>1.9542033318180829E-2</v>
      </c>
      <c r="Z39" s="156">
        <f t="shared" si="53"/>
        <v>1.9542033318180829E-2</v>
      </c>
      <c r="AA39" s="156">
        <f t="shared" si="53"/>
        <v>1.9542033318180829E-2</v>
      </c>
      <c r="AB39" s="156">
        <f t="shared" si="53"/>
        <v>1.9542033318180829E-2</v>
      </c>
      <c r="AC39" s="156">
        <f t="shared" si="53"/>
        <v>1.9542033318180829E-2</v>
      </c>
      <c r="AD39" s="156">
        <f t="shared" si="53"/>
        <v>1.9542033318180829E-2</v>
      </c>
      <c r="AE39" s="156">
        <f t="shared" si="53"/>
        <v>1.9542033318180829E-2</v>
      </c>
    </row>
    <row r="40" spans="1:32">
      <c r="B40" s="2" t="s">
        <v>98</v>
      </c>
      <c r="C40">
        <f>SUMPRODUCT(E57:E106,$B$57:$B$106)</f>
        <v>2.6554778689369774E-2</v>
      </c>
      <c r="D40">
        <f>SUMPRODUCT(Q$57:Q$106,$B$57:$B$106)</f>
        <v>1.9902051348154447E-2</v>
      </c>
      <c r="E40">
        <f>SUMPRODUCT(AC$57:AC$106,$B$57:$B$106)</f>
        <v>1.8739060046359376E-2</v>
      </c>
      <c r="F40">
        <f>SUMPRODUCT(AO$57:AO$106,$B$57:$B$106)</f>
        <v>1.7885254146388981E-2</v>
      </c>
      <c r="G40">
        <f>SUMPRODUCT(BA$57:BA$106,$B$57:$B$106)</f>
        <v>1.6703934955145491E-2</v>
      </c>
      <c r="H40">
        <f>SUMPRODUCT(BM$57:BM$106,$B$57:$B$106)</f>
        <v>1.3804382917791203E-2</v>
      </c>
      <c r="I40">
        <f>SUMPRODUCT(BY$57:BY$106,$B$57:$B$106)</f>
        <v>7.7924131009564279E-3</v>
      </c>
      <c r="J40">
        <f>SUMPRODUCT(CK$57:CK$106,$B$57:$B$106)</f>
        <v>7.1256517823421166E-3</v>
      </c>
      <c r="K40">
        <f>SUMPRODUCT(CW$57:CW$106,$B$57:$B$106)</f>
        <v>7.0154433556897889E-3</v>
      </c>
      <c r="L40" s="156">
        <f t="shared" ref="L40:AA50" si="54">K40</f>
        <v>7.0154433556897889E-3</v>
      </c>
      <c r="M40" s="156">
        <f t="shared" si="54"/>
        <v>7.0154433556897889E-3</v>
      </c>
      <c r="N40" s="156">
        <f t="shared" si="54"/>
        <v>7.0154433556897889E-3</v>
      </c>
      <c r="O40" s="156">
        <f t="shared" si="54"/>
        <v>7.0154433556897889E-3</v>
      </c>
      <c r="P40" s="156">
        <f t="shared" si="54"/>
        <v>7.0154433556897889E-3</v>
      </c>
      <c r="Q40" s="156">
        <f t="shared" si="54"/>
        <v>7.0154433556897889E-3</v>
      </c>
      <c r="R40" s="156">
        <f t="shared" si="54"/>
        <v>7.0154433556897889E-3</v>
      </c>
      <c r="S40" s="156">
        <f t="shared" si="54"/>
        <v>7.0154433556897889E-3</v>
      </c>
      <c r="T40" s="156">
        <f t="shared" si="54"/>
        <v>7.0154433556897889E-3</v>
      </c>
      <c r="U40" s="156">
        <f t="shared" si="54"/>
        <v>7.0154433556897889E-3</v>
      </c>
      <c r="V40" s="156">
        <f t="shared" si="54"/>
        <v>7.0154433556897889E-3</v>
      </c>
      <c r="W40" s="156">
        <f t="shared" si="54"/>
        <v>7.0154433556897889E-3</v>
      </c>
      <c r="X40" s="156">
        <f t="shared" si="54"/>
        <v>7.0154433556897889E-3</v>
      </c>
      <c r="Y40" s="156">
        <f t="shared" si="54"/>
        <v>7.0154433556897889E-3</v>
      </c>
      <c r="Z40" s="156">
        <f t="shared" si="54"/>
        <v>7.0154433556897889E-3</v>
      </c>
      <c r="AA40" s="156">
        <f t="shared" si="54"/>
        <v>7.0154433556897889E-3</v>
      </c>
      <c r="AB40" s="156">
        <f t="shared" si="53"/>
        <v>7.0154433556897889E-3</v>
      </c>
      <c r="AC40" s="156">
        <f t="shared" si="53"/>
        <v>7.0154433556897889E-3</v>
      </c>
      <c r="AD40" s="156">
        <f t="shared" si="53"/>
        <v>7.0154433556897889E-3</v>
      </c>
      <c r="AE40" s="156">
        <f t="shared" si="53"/>
        <v>7.0154433556897889E-3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6.4854915216638706E-2</v>
      </c>
      <c r="D42">
        <f>SUMPRODUCT(S$57:S$106,$B$57:$B$106)</f>
        <v>3.5562825877732324E-2</v>
      </c>
      <c r="E42">
        <f>SUMPRODUCT(AE$57:AE$106,$B$57:$B$106)</f>
        <v>3.6417790887349435E-2</v>
      </c>
      <c r="F42">
        <f>SUMPRODUCT(AQ$57:AQ$106,$B$57:$B$106)</f>
        <v>3.4874265529985495E-2</v>
      </c>
      <c r="G42">
        <f>SUMPRODUCT(BC$57:BC$106,$B$57:$B$106)</f>
        <v>2.9522801424341591E-2</v>
      </c>
      <c r="H42">
        <f>SUMPRODUCT(BO$57:BO$106,$B$57:$B$106)</f>
        <v>2.6186977722836048E-2</v>
      </c>
      <c r="I42">
        <f>SUMPRODUCT(CA$57:CA$106,$B$57:$B$106)</f>
        <v>2.623429652486698E-2</v>
      </c>
      <c r="J42">
        <f>SUMPRODUCT(CM$57:CM$106,$B$57:$B$106)</f>
        <v>2.5474157691145638E-2</v>
      </c>
      <c r="K42">
        <f>SUMPRODUCT(CY$57:CY$106,$B$57:$B$106)</f>
        <v>2.5557749646120467E-2</v>
      </c>
      <c r="L42" s="156">
        <f t="shared" si="54"/>
        <v>2.5557749646120467E-2</v>
      </c>
      <c r="M42" s="156">
        <f t="shared" si="53"/>
        <v>2.5557749646120467E-2</v>
      </c>
      <c r="N42" s="156">
        <f t="shared" si="53"/>
        <v>2.5557749646120467E-2</v>
      </c>
      <c r="O42" s="156">
        <f t="shared" si="53"/>
        <v>2.5557749646120467E-2</v>
      </c>
      <c r="P42" s="156">
        <f t="shared" si="53"/>
        <v>2.5557749646120467E-2</v>
      </c>
      <c r="Q42" s="156">
        <f t="shared" si="53"/>
        <v>2.5557749646120467E-2</v>
      </c>
      <c r="R42" s="156">
        <f t="shared" si="53"/>
        <v>2.5557749646120467E-2</v>
      </c>
      <c r="S42" s="156">
        <f t="shared" si="53"/>
        <v>2.5557749646120467E-2</v>
      </c>
      <c r="T42" s="156">
        <f t="shared" si="53"/>
        <v>2.5557749646120467E-2</v>
      </c>
      <c r="U42" s="156">
        <f t="shared" si="53"/>
        <v>2.5557749646120467E-2</v>
      </c>
      <c r="V42" s="156">
        <f t="shared" si="53"/>
        <v>2.5557749646120467E-2</v>
      </c>
      <c r="W42" s="156">
        <f t="shared" si="53"/>
        <v>2.5557749646120467E-2</v>
      </c>
      <c r="X42" s="156">
        <f t="shared" si="53"/>
        <v>2.5557749646120467E-2</v>
      </c>
      <c r="Y42" s="156">
        <f t="shared" si="53"/>
        <v>2.5557749646120467E-2</v>
      </c>
      <c r="Z42" s="156">
        <f t="shared" si="53"/>
        <v>2.5557749646120467E-2</v>
      </c>
      <c r="AA42" s="156">
        <f t="shared" si="53"/>
        <v>2.5557749646120467E-2</v>
      </c>
      <c r="AB42" s="156">
        <f t="shared" si="53"/>
        <v>2.5557749646120467E-2</v>
      </c>
      <c r="AC42" s="156">
        <f t="shared" si="53"/>
        <v>2.5557749646120467E-2</v>
      </c>
      <c r="AD42" s="156">
        <f t="shared" si="53"/>
        <v>2.5557749646120467E-2</v>
      </c>
      <c r="AE42" s="156">
        <f t="shared" si="53"/>
        <v>2.5557749646120467E-2</v>
      </c>
    </row>
    <row r="43" spans="1:32">
      <c r="B43" s="2" t="s">
        <v>347</v>
      </c>
      <c r="C43">
        <f>SUMPRODUCT(H57:H106,$B$57:$B$106)</f>
        <v>0.55311822953465173</v>
      </c>
      <c r="D43">
        <f>SUMPRODUCT(T$57:T$106,$B$57:$B$106)</f>
        <v>0.50667640966218064</v>
      </c>
      <c r="E43">
        <f>SUMPRODUCT(AF$57:AF$106,$B$57:$B$106)</f>
        <v>0.50077923313351191</v>
      </c>
      <c r="F43">
        <f>SUMPRODUCT(AR$57:AR$106,$B$57:$B$106)</f>
        <v>0.4845131730561853</v>
      </c>
      <c r="G43">
        <f>SUMPRODUCT(BD$57:BD$106,$B$57:$B$106)</f>
        <v>0.46951220226943563</v>
      </c>
      <c r="H43">
        <f>SUMPRODUCT(BP$57:BP$106,$B$57:$B$106)</f>
        <v>0.45175073724496995</v>
      </c>
      <c r="I43">
        <f>SUMPRODUCT(CB$57:CB$106,$B$57:$B$106)</f>
        <v>0.42343478186146283</v>
      </c>
      <c r="J43">
        <f>SUMPRODUCT(CN$57:CN$106,$B$57:$B$106)</f>
        <v>0.41080635839446505</v>
      </c>
      <c r="K43">
        <f>SUMPRODUCT(CZ$57:CZ$106,$B$57:$B$106)</f>
        <v>0.36225449604228754</v>
      </c>
      <c r="L43" s="156">
        <f t="shared" si="54"/>
        <v>0.36225449604228754</v>
      </c>
      <c r="M43" s="156">
        <f t="shared" si="53"/>
        <v>0.36225449604228754</v>
      </c>
      <c r="N43" s="156">
        <f t="shared" si="53"/>
        <v>0.36225449604228754</v>
      </c>
      <c r="O43" s="156">
        <f t="shared" si="53"/>
        <v>0.36225449604228754</v>
      </c>
      <c r="P43" s="156">
        <f t="shared" si="53"/>
        <v>0.36225449604228754</v>
      </c>
      <c r="Q43" s="156">
        <f t="shared" si="53"/>
        <v>0.36225449604228754</v>
      </c>
      <c r="R43" s="156">
        <f t="shared" si="53"/>
        <v>0.36225449604228754</v>
      </c>
      <c r="S43" s="156">
        <f t="shared" si="53"/>
        <v>0.36225449604228754</v>
      </c>
      <c r="T43" s="156">
        <f t="shared" si="53"/>
        <v>0.36225449604228754</v>
      </c>
      <c r="U43" s="156">
        <f t="shared" si="53"/>
        <v>0.36225449604228754</v>
      </c>
      <c r="V43" s="156">
        <f t="shared" si="53"/>
        <v>0.36225449604228754</v>
      </c>
      <c r="W43" s="156">
        <f t="shared" si="53"/>
        <v>0.36225449604228754</v>
      </c>
      <c r="X43" s="156">
        <f t="shared" si="53"/>
        <v>0.36225449604228754</v>
      </c>
      <c r="Y43" s="156">
        <f t="shared" si="53"/>
        <v>0.36225449604228754</v>
      </c>
      <c r="Z43" s="156">
        <f t="shared" si="53"/>
        <v>0.36225449604228754</v>
      </c>
      <c r="AA43" s="156">
        <f t="shared" si="53"/>
        <v>0.36225449604228754</v>
      </c>
      <c r="AB43" s="156">
        <f t="shared" si="53"/>
        <v>0.36225449604228754</v>
      </c>
      <c r="AC43" s="156">
        <f t="shared" si="53"/>
        <v>0.36225449604228754</v>
      </c>
      <c r="AD43" s="156">
        <f t="shared" si="53"/>
        <v>0.36225449604228754</v>
      </c>
      <c r="AE43" s="156">
        <f t="shared" si="53"/>
        <v>0.36225449604228754</v>
      </c>
    </row>
    <row r="44" spans="1:32">
      <c r="B44" s="2" t="s">
        <v>99</v>
      </c>
      <c r="C44">
        <f>SUMPRODUCT(I57:I106,$B$57:$B$106)</f>
        <v>0.27275703549301311</v>
      </c>
      <c r="D44">
        <f>SUMPRODUCT(U$57:U$106,$B$57:$B$106)</f>
        <v>0.2892213599437185</v>
      </c>
      <c r="E44">
        <f>SUMPRODUCT(AG$57:AG$106,$B$57:$B$106)</f>
        <v>0.27814410170929565</v>
      </c>
      <c r="F44">
        <f>SUMPRODUCT(AS$57:AS$106,$B$57:$B$106)</f>
        <v>0.28354788763960753</v>
      </c>
      <c r="G44">
        <f>SUMPRODUCT(BE$57:BE$106,$B$57:$B$106)</f>
        <v>0.28597774970067064</v>
      </c>
      <c r="H44">
        <f>SUMPRODUCT(BQ$57:BQ$106,$B$57:$B$106)</f>
        <v>0.2829667741638881</v>
      </c>
      <c r="I44">
        <f>SUMPRODUCT(CC$57:CC$106,$B$57:$B$106)</f>
        <v>0.29037652611398146</v>
      </c>
      <c r="J44">
        <f>SUMPRODUCT(CO$57:CO$106,$B$57:$B$106)</f>
        <v>0.29345395975857053</v>
      </c>
      <c r="K44">
        <f>SUMPRODUCT(DA$57:DA$106,$B$57:$B$106)</f>
        <v>0.31679448761777995</v>
      </c>
      <c r="L44" s="156">
        <f t="shared" si="54"/>
        <v>0.31679448761777995</v>
      </c>
      <c r="M44" s="156">
        <f t="shared" si="53"/>
        <v>0.31679448761777995</v>
      </c>
      <c r="N44" s="156">
        <f t="shared" si="53"/>
        <v>0.31679448761777995</v>
      </c>
      <c r="O44" s="156">
        <f t="shared" si="53"/>
        <v>0.31679448761777995</v>
      </c>
      <c r="P44" s="156">
        <f t="shared" si="53"/>
        <v>0.31679448761777995</v>
      </c>
      <c r="Q44" s="156">
        <f t="shared" si="53"/>
        <v>0.31679448761777995</v>
      </c>
      <c r="R44" s="156">
        <f t="shared" si="53"/>
        <v>0.31679448761777995</v>
      </c>
      <c r="S44" s="156">
        <f t="shared" si="53"/>
        <v>0.31679448761777995</v>
      </c>
      <c r="T44" s="156">
        <f t="shared" si="53"/>
        <v>0.31679448761777995</v>
      </c>
      <c r="U44" s="156">
        <f t="shared" si="53"/>
        <v>0.31679448761777995</v>
      </c>
      <c r="V44" s="156">
        <f t="shared" si="53"/>
        <v>0.31679448761777995</v>
      </c>
      <c r="W44" s="156">
        <f t="shared" si="53"/>
        <v>0.31679448761777995</v>
      </c>
      <c r="X44" s="156">
        <f t="shared" si="53"/>
        <v>0.31679448761777995</v>
      </c>
      <c r="Y44" s="156">
        <f t="shared" si="53"/>
        <v>0.31679448761777995</v>
      </c>
      <c r="Z44" s="156">
        <f t="shared" si="53"/>
        <v>0.31679448761777995</v>
      </c>
      <c r="AA44" s="156">
        <f t="shared" si="53"/>
        <v>0.31679448761777995</v>
      </c>
      <c r="AB44" s="156">
        <f t="shared" si="53"/>
        <v>0.31679448761777995</v>
      </c>
      <c r="AC44" s="156">
        <f t="shared" si="53"/>
        <v>0.31679448761777995</v>
      </c>
      <c r="AD44" s="156">
        <f t="shared" si="53"/>
        <v>0.31679448761777995</v>
      </c>
      <c r="AE44" s="156">
        <f t="shared" si="53"/>
        <v>0.31679448761777995</v>
      </c>
    </row>
    <row r="45" spans="1:32">
      <c r="B45" s="2" t="s">
        <v>109</v>
      </c>
      <c r="C45">
        <f>SUMPRODUCT(J57:J106,$B$57:$B$106)</f>
        <v>0</v>
      </c>
      <c r="D45">
        <f>SUMPRODUCT(V$57:V$106,$B$57:$B$106)</f>
        <v>1.2067446518356131E-2</v>
      </c>
      <c r="E45">
        <f>SUMPRODUCT(AH$57:AH$106,$B$57:$B$106)</f>
        <v>3.3707888555104003E-2</v>
      </c>
      <c r="F45">
        <f>SUMPRODUCT(AT$57:AT$106,$B$57:$B$106)</f>
        <v>4.3579289558098228E-2</v>
      </c>
      <c r="G45">
        <f>SUMPRODUCT(BF$57:BF$106,$B$57:$B$106)</f>
        <v>6.2464060148319553E-2</v>
      </c>
      <c r="H45">
        <f>SUMPRODUCT(BR$57:BR$106,$B$57:$B$106)</f>
        <v>9.9213642892839238E-2</v>
      </c>
      <c r="I45">
        <f>SUMPRODUCT(CD$57:CD$106,$B$57:$B$106)</f>
        <v>0.12270377494558657</v>
      </c>
      <c r="J45">
        <f>SUMPRODUCT(CP$57:CP$106,$B$57:$B$106)</f>
        <v>0.12873769766376372</v>
      </c>
      <c r="K45">
        <f>SUMPRODUCT(DB$57:DB$106,$B$57:$B$106)</f>
        <v>0.14922573124194544</v>
      </c>
      <c r="L45" s="156">
        <f t="shared" si="54"/>
        <v>0.14922573124194544</v>
      </c>
      <c r="M45" s="156">
        <f t="shared" si="53"/>
        <v>0.14922573124194544</v>
      </c>
      <c r="N45" s="156">
        <f t="shared" si="53"/>
        <v>0.14922573124194544</v>
      </c>
      <c r="O45" s="156">
        <f t="shared" si="53"/>
        <v>0.14922573124194544</v>
      </c>
      <c r="P45" s="156">
        <f t="shared" si="53"/>
        <v>0.14922573124194544</v>
      </c>
      <c r="Q45" s="156">
        <f t="shared" si="53"/>
        <v>0.14922573124194544</v>
      </c>
      <c r="R45" s="156">
        <f t="shared" si="53"/>
        <v>0.14922573124194544</v>
      </c>
      <c r="S45" s="156">
        <f t="shared" si="53"/>
        <v>0.14922573124194544</v>
      </c>
      <c r="T45" s="156">
        <f t="shared" si="53"/>
        <v>0.14922573124194544</v>
      </c>
      <c r="U45" s="156">
        <f t="shared" si="53"/>
        <v>0.14922573124194544</v>
      </c>
      <c r="V45" s="156">
        <f t="shared" si="53"/>
        <v>0.14922573124194544</v>
      </c>
      <c r="W45" s="156">
        <f t="shared" si="53"/>
        <v>0.14922573124194544</v>
      </c>
      <c r="X45" s="156">
        <f t="shared" si="53"/>
        <v>0.14922573124194544</v>
      </c>
      <c r="Y45" s="156">
        <f t="shared" si="53"/>
        <v>0.14922573124194544</v>
      </c>
      <c r="Z45" s="156">
        <f t="shared" si="53"/>
        <v>0.14922573124194544</v>
      </c>
      <c r="AA45" s="156">
        <f t="shared" si="53"/>
        <v>0.14922573124194544</v>
      </c>
      <c r="AB45" s="156">
        <f t="shared" si="53"/>
        <v>0.14922573124194544</v>
      </c>
      <c r="AC45" s="156">
        <f t="shared" si="53"/>
        <v>0.14922573124194544</v>
      </c>
      <c r="AD45" s="156">
        <f t="shared" si="53"/>
        <v>0.14922573124194544</v>
      </c>
      <c r="AE45" s="156">
        <f t="shared" si="53"/>
        <v>0.14922573124194544</v>
      </c>
    </row>
    <row r="46" spans="1:32">
      <c r="B46" s="2" t="s">
        <v>106</v>
      </c>
      <c r="C46">
        <f>SUMPRODUCT(K57:K106,$B$57:$B$106)</f>
        <v>2.1215367982718877E-2</v>
      </c>
      <c r="D46">
        <f>SUMPRODUCT(W$57:W$106,$B$57:$B$106)</f>
        <v>2.9080139067721996E-2</v>
      </c>
      <c r="E46">
        <f>SUMPRODUCT(AI$57:AI$106,$B$57:$B$106)</f>
        <v>1.4822963243637214E-2</v>
      </c>
      <c r="F46">
        <f>SUMPRODUCT(AU$57:AU$106,$B$57:$B$106)</f>
        <v>1.4560592429153337E-2</v>
      </c>
      <c r="G46">
        <f>SUMPRODUCT(BG$57:BG$106,$B$57:$B$106)</f>
        <v>1.3749958166139433E-2</v>
      </c>
      <c r="H46">
        <f>SUMPRODUCT(BS$57:BS$106,$B$57:$B$106)</f>
        <v>1.1783130170188377E-2</v>
      </c>
      <c r="I46">
        <f>SUMPRODUCT(CE$57:CE$106,$B$57:$B$106)</f>
        <v>1.2027836749448031E-2</v>
      </c>
      <c r="J46">
        <f>SUMPRODUCT(CQ$57:CQ$106,$B$57:$B$106)</f>
        <v>1.2179432565589399E-2</v>
      </c>
      <c r="K46">
        <f>SUMPRODUCT(DC$57:DC$106,$B$57:$B$106)</f>
        <v>9.8162541636021249E-3</v>
      </c>
      <c r="L46" s="156">
        <f t="shared" si="54"/>
        <v>9.8162541636021249E-3</v>
      </c>
      <c r="M46" s="156">
        <f t="shared" si="53"/>
        <v>9.8162541636021249E-3</v>
      </c>
      <c r="N46" s="156">
        <f t="shared" si="53"/>
        <v>9.8162541636021249E-3</v>
      </c>
      <c r="O46" s="156">
        <f t="shared" si="53"/>
        <v>9.8162541636021249E-3</v>
      </c>
      <c r="P46" s="156">
        <f t="shared" si="53"/>
        <v>9.8162541636021249E-3</v>
      </c>
      <c r="Q46" s="156">
        <f t="shared" si="53"/>
        <v>9.8162541636021249E-3</v>
      </c>
      <c r="R46" s="156">
        <f t="shared" si="53"/>
        <v>9.8162541636021249E-3</v>
      </c>
      <c r="S46" s="156">
        <f t="shared" si="53"/>
        <v>9.8162541636021249E-3</v>
      </c>
      <c r="T46" s="156">
        <f t="shared" si="53"/>
        <v>9.8162541636021249E-3</v>
      </c>
      <c r="U46" s="156">
        <f t="shared" si="53"/>
        <v>9.8162541636021249E-3</v>
      </c>
      <c r="V46" s="156">
        <f t="shared" si="53"/>
        <v>9.8162541636021249E-3</v>
      </c>
      <c r="W46" s="156">
        <f t="shared" si="53"/>
        <v>9.8162541636021249E-3</v>
      </c>
      <c r="X46" s="156">
        <f t="shared" si="53"/>
        <v>9.8162541636021249E-3</v>
      </c>
      <c r="Y46" s="156">
        <f t="shared" si="53"/>
        <v>9.8162541636021249E-3</v>
      </c>
      <c r="Z46" s="156">
        <f t="shared" si="53"/>
        <v>9.8162541636021249E-3</v>
      </c>
      <c r="AA46" s="156">
        <f t="shared" si="53"/>
        <v>9.8162541636021249E-3</v>
      </c>
      <c r="AB46" s="156">
        <f t="shared" si="53"/>
        <v>9.8162541636021249E-3</v>
      </c>
      <c r="AC46" s="156">
        <f t="shared" si="53"/>
        <v>9.8162541636021249E-3</v>
      </c>
      <c r="AD46" s="156">
        <f t="shared" si="53"/>
        <v>9.8162541636021249E-3</v>
      </c>
      <c r="AE46" s="156">
        <f t="shared" si="53"/>
        <v>9.8162541636021249E-3</v>
      </c>
    </row>
    <row r="47" spans="1:32">
      <c r="B47" s="2" t="s">
        <v>100</v>
      </c>
      <c r="C47">
        <f>SUMPRODUCT(L57:L106,$B$57:$B$106)</f>
        <v>1.5497425396758902E-2</v>
      </c>
      <c r="D47">
        <f>SUMPRODUCT(X$57:X$106,$B$57:$B$106)</f>
        <v>4.6011326284692705E-2</v>
      </c>
      <c r="E47">
        <f>SUMPRODUCT(AJ$57:AJ$106,$B$57:$B$106)</f>
        <v>4.640283673997668E-2</v>
      </c>
      <c r="F47">
        <f>SUMPRODUCT(AV$57:AV$106,$B$57:$B$106)</f>
        <v>4.6297696047282719E-2</v>
      </c>
      <c r="G47">
        <f>SUMPRODUCT(BH$57:BH$106,$B$57:$B$106)</f>
        <v>5.1721467400641687E-2</v>
      </c>
      <c r="H47">
        <f>SUMPRODUCT(BT$57:BT$106,$B$57:$B$106)</f>
        <v>5.2732011869608408E-2</v>
      </c>
      <c r="I47">
        <f>SUMPRODUCT(CF$57:CF$106,$B$57:$B$106)</f>
        <v>5.3663315594801614E-2</v>
      </c>
      <c r="J47">
        <f>SUMPRODUCT(CR$57:CR$106,$B$57:$B$106)</f>
        <v>5.6438412233708823E-2</v>
      </c>
      <c r="K47">
        <f>SUMPRODUCT(DD$57:DD$106,$B$57:$B$106)</f>
        <v>5.892781783451978E-2</v>
      </c>
      <c r="L47" s="156">
        <f t="shared" si="54"/>
        <v>5.892781783451978E-2</v>
      </c>
      <c r="M47" s="156">
        <f t="shared" si="53"/>
        <v>5.892781783451978E-2</v>
      </c>
      <c r="N47" s="156">
        <f t="shared" si="53"/>
        <v>5.892781783451978E-2</v>
      </c>
      <c r="O47" s="156">
        <f t="shared" si="53"/>
        <v>5.892781783451978E-2</v>
      </c>
      <c r="P47" s="156">
        <f t="shared" si="53"/>
        <v>5.892781783451978E-2</v>
      </c>
      <c r="Q47" s="156">
        <f t="shared" si="53"/>
        <v>5.892781783451978E-2</v>
      </c>
      <c r="R47" s="156">
        <f t="shared" si="53"/>
        <v>5.892781783451978E-2</v>
      </c>
      <c r="S47" s="156">
        <f t="shared" si="53"/>
        <v>5.892781783451978E-2</v>
      </c>
      <c r="T47" s="156">
        <f t="shared" si="53"/>
        <v>5.892781783451978E-2</v>
      </c>
      <c r="U47" s="156">
        <f t="shared" si="53"/>
        <v>5.892781783451978E-2</v>
      </c>
      <c r="V47" s="156">
        <f t="shared" si="53"/>
        <v>5.892781783451978E-2</v>
      </c>
      <c r="W47" s="156">
        <f t="shared" si="53"/>
        <v>5.892781783451978E-2</v>
      </c>
      <c r="X47" s="156">
        <f t="shared" si="53"/>
        <v>5.892781783451978E-2</v>
      </c>
      <c r="Y47" s="156">
        <f t="shared" si="53"/>
        <v>5.892781783451978E-2</v>
      </c>
      <c r="Z47" s="156">
        <f t="shared" si="53"/>
        <v>5.892781783451978E-2</v>
      </c>
      <c r="AA47" s="156">
        <f t="shared" si="53"/>
        <v>5.892781783451978E-2</v>
      </c>
      <c r="AB47" s="156">
        <f t="shared" si="53"/>
        <v>5.892781783451978E-2</v>
      </c>
      <c r="AC47" s="156">
        <f t="shared" si="53"/>
        <v>5.892781783451978E-2</v>
      </c>
      <c r="AD47" s="156">
        <f t="shared" si="53"/>
        <v>5.892781783451978E-2</v>
      </c>
      <c r="AE47" s="156">
        <f t="shared" si="53"/>
        <v>5.892781783451978E-2</v>
      </c>
    </row>
    <row r="48" spans="1:32">
      <c r="B48" s="2" t="s">
        <v>102</v>
      </c>
      <c r="C48">
        <f>SUMPRODUCT(N57:N106,$B$57:$B$106)</f>
        <v>2.7085445917645629E-2</v>
      </c>
      <c r="D48">
        <f>SUMPRODUCT(Z$57:Z$106,$B$57:$B$106)</f>
        <v>3.7399632694475014E-2</v>
      </c>
      <c r="E48">
        <f>SUMPRODUCT(AL$57:AL$106,$B$57:$B$106)</f>
        <v>4.7813163954005505E-2</v>
      </c>
      <c r="F48">
        <f>SUMPRODUCT(AX$57:AX$106,$B$57:$B$106)</f>
        <v>5.3441755935610132E-2</v>
      </c>
      <c r="G48">
        <f>SUMPRODUCT(BJ$57:BJ$106,$B$57:$B$106)</f>
        <v>5.035102821788677E-2</v>
      </c>
      <c r="H48">
        <f>SUMPRODUCT(BV$57:BV$106,$B$57:$B$106)</f>
        <v>4.3897203153220515E-2</v>
      </c>
      <c r="I48">
        <f>SUMPRODUCT(CH$57:CH$106,$B$57:$B$106)</f>
        <v>4.5306818851151655E-2</v>
      </c>
      <c r="J48">
        <f>SUMPRODUCT(CT$57:CT$106,$B$57:$B$106)</f>
        <v>4.6785113655525214E-2</v>
      </c>
      <c r="K48">
        <f>SUMPRODUCT(DF$57:DF$106,$B$57:$B$106)</f>
        <v>5.086598677987407E-2</v>
      </c>
      <c r="L48" s="156">
        <f t="shared" si="54"/>
        <v>5.086598677987407E-2</v>
      </c>
      <c r="M48" s="156">
        <f t="shared" si="53"/>
        <v>5.086598677987407E-2</v>
      </c>
      <c r="N48" s="156">
        <f t="shared" si="53"/>
        <v>5.086598677987407E-2</v>
      </c>
      <c r="O48" s="156">
        <f t="shared" si="53"/>
        <v>5.086598677987407E-2</v>
      </c>
      <c r="P48" s="156">
        <f t="shared" si="53"/>
        <v>5.086598677987407E-2</v>
      </c>
      <c r="Q48" s="156">
        <f t="shared" si="53"/>
        <v>5.086598677987407E-2</v>
      </c>
      <c r="R48" s="156">
        <f t="shared" si="53"/>
        <v>5.086598677987407E-2</v>
      </c>
      <c r="S48" s="156">
        <f t="shared" si="53"/>
        <v>5.086598677987407E-2</v>
      </c>
      <c r="T48" s="156">
        <f t="shared" si="53"/>
        <v>5.086598677987407E-2</v>
      </c>
      <c r="U48" s="156">
        <f t="shared" si="53"/>
        <v>5.086598677987407E-2</v>
      </c>
      <c r="V48" s="156">
        <f t="shared" si="53"/>
        <v>5.086598677987407E-2</v>
      </c>
      <c r="W48" s="156">
        <f t="shared" si="53"/>
        <v>5.086598677987407E-2</v>
      </c>
      <c r="X48" s="156">
        <f t="shared" si="53"/>
        <v>5.086598677987407E-2</v>
      </c>
      <c r="Y48" s="156">
        <f t="shared" si="53"/>
        <v>5.086598677987407E-2</v>
      </c>
      <c r="Z48" s="156">
        <f t="shared" si="53"/>
        <v>5.086598677987407E-2</v>
      </c>
      <c r="AA48" s="156">
        <f t="shared" si="53"/>
        <v>5.086598677987407E-2</v>
      </c>
      <c r="AB48" s="156">
        <f t="shared" si="53"/>
        <v>5.086598677987407E-2</v>
      </c>
      <c r="AC48" s="156">
        <f t="shared" si="53"/>
        <v>5.086598677987407E-2</v>
      </c>
      <c r="AD48" s="156">
        <f t="shared" si="53"/>
        <v>5.086598677987407E-2</v>
      </c>
      <c r="AE48" s="156">
        <f t="shared" si="53"/>
        <v>5.086598677987407E-2</v>
      </c>
    </row>
    <row r="49" spans="1:110">
      <c r="B49" s="1"/>
    </row>
    <row r="50" spans="1:110">
      <c r="B50" s="1"/>
      <c r="C50" s="160">
        <f>SUM(C39:C48)</f>
        <v>1</v>
      </c>
      <c r="D50" s="160">
        <f>SUM(D39:D48)</f>
        <v>1.0000000000000002</v>
      </c>
      <c r="E50" s="160">
        <f>SUM(E39:E48)</f>
        <v>1</v>
      </c>
      <c r="F50" s="160">
        <f>SUM(F39:F48)</f>
        <v>1</v>
      </c>
      <c r="G50" s="160">
        <f t="shared" ref="G50:K50" si="55">SUM(G39:G48)</f>
        <v>0.99999999999999989</v>
      </c>
      <c r="H50" s="160">
        <f t="shared" si="55"/>
        <v>0.99999999999999989</v>
      </c>
      <c r="I50" s="160">
        <f t="shared" si="55"/>
        <v>1.0000000000000002</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0.28231155001020219</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0.16199697409048056</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0.28594200003544151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0.20984382042759592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5.9905655436279834E-2</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1750163</v>
      </c>
      <c r="D2" s="91">
        <f>C2</f>
        <v>1750163</v>
      </c>
      <c r="E2" s="91">
        <f t="shared" ref="E2:AH2" si="0">D2</f>
        <v>1750163</v>
      </c>
      <c r="F2" s="91">
        <f t="shared" si="0"/>
        <v>1750163</v>
      </c>
      <c r="G2" s="91">
        <f t="shared" si="0"/>
        <v>1750163</v>
      </c>
      <c r="H2" s="91">
        <f t="shared" si="0"/>
        <v>1750163</v>
      </c>
      <c r="I2" s="91">
        <f t="shared" si="0"/>
        <v>1750163</v>
      </c>
      <c r="J2" s="91">
        <f t="shared" si="0"/>
        <v>1750163</v>
      </c>
      <c r="K2" s="91">
        <f t="shared" si="0"/>
        <v>1750163</v>
      </c>
      <c r="L2" s="91">
        <f t="shared" si="0"/>
        <v>1750163</v>
      </c>
      <c r="M2" s="91">
        <f t="shared" si="0"/>
        <v>1750163</v>
      </c>
      <c r="N2" s="91">
        <f t="shared" si="0"/>
        <v>1750163</v>
      </c>
      <c r="O2" s="91">
        <f t="shared" si="0"/>
        <v>1750163</v>
      </c>
      <c r="P2" s="91">
        <f t="shared" si="0"/>
        <v>1750163</v>
      </c>
      <c r="Q2" s="91">
        <f t="shared" si="0"/>
        <v>1750163</v>
      </c>
      <c r="R2" s="91">
        <f t="shared" si="0"/>
        <v>1750163</v>
      </c>
      <c r="S2" s="91">
        <f t="shared" si="0"/>
        <v>1750163</v>
      </c>
      <c r="T2" s="91">
        <f t="shared" si="0"/>
        <v>1750163</v>
      </c>
      <c r="U2" s="91">
        <f t="shared" si="0"/>
        <v>1750163</v>
      </c>
      <c r="V2" s="91">
        <f t="shared" si="0"/>
        <v>1750163</v>
      </c>
      <c r="W2" s="91">
        <f t="shared" si="0"/>
        <v>1750163</v>
      </c>
      <c r="X2" s="91">
        <f t="shared" si="0"/>
        <v>1750163</v>
      </c>
      <c r="Y2" s="91">
        <f t="shared" si="0"/>
        <v>1750163</v>
      </c>
      <c r="Z2" s="91">
        <f t="shared" si="0"/>
        <v>1750163</v>
      </c>
      <c r="AA2" s="91">
        <f t="shared" si="0"/>
        <v>1750163</v>
      </c>
      <c r="AB2" s="91">
        <f t="shared" si="0"/>
        <v>1750163</v>
      </c>
      <c r="AC2" s="91">
        <f t="shared" si="0"/>
        <v>1750163</v>
      </c>
      <c r="AD2" s="91">
        <f t="shared" si="0"/>
        <v>1750163</v>
      </c>
      <c r="AE2" s="91">
        <f t="shared" si="0"/>
        <v>1750163</v>
      </c>
      <c r="AF2" s="91">
        <f t="shared" si="0"/>
        <v>1750163</v>
      </c>
      <c r="AG2" s="91">
        <f t="shared" si="0"/>
        <v>1750163</v>
      </c>
      <c r="AH2" s="91">
        <f t="shared" si="0"/>
        <v>1750163</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741386.74322620337</v>
      </c>
      <c r="C2" s="5">
        <f>SUMIFS(Imports_new!C$10:C$33,Imports_new!$A$10:$A$33,$A2)</f>
        <v>741386.74322620337</v>
      </c>
      <c r="D2" s="5">
        <f>SUMIFS(Imports_new!D$10:D$33,Imports_new!$A$10:$A$33,$A2)</f>
        <v>741386.74322620337</v>
      </c>
      <c r="E2" s="5">
        <f>SUMIFS(Imports_new!E$10:E$33,Imports_new!$A$10:$A$33,$A2)</f>
        <v>555648.27728862083</v>
      </c>
      <c r="F2" s="5">
        <f>SUMIFS(Imports_new!F$10:F$33,Imports_new!$A$10:$A$33,$A2)</f>
        <v>523178.55333707418</v>
      </c>
      <c r="G2" s="5">
        <f>SUMIFS(Imports_new!G$10:G$33,Imports_new!$A$10:$A$33,$A2)</f>
        <v>499341.02176013932</v>
      </c>
      <c r="H2" s="5">
        <f>SUMIFS(Imports_new!H$10:H$33,Imports_new!$A$10:$A$33,$A2)</f>
        <v>466359.59878721042</v>
      </c>
      <c r="I2" s="5">
        <f>SUMIFS(Imports_new!I$10:I$33,Imports_new!$A$10:$A$33,$A2)</f>
        <v>385406.58212171862</v>
      </c>
      <c r="J2" s="5">
        <f>SUMIFS(Imports_new!J$10:J$33,Imports_new!$A$10:$A$33,$A2)</f>
        <v>217557.51905791525</v>
      </c>
      <c r="K2" s="5">
        <f>SUMIFS(Imports_new!K$10:K$33,Imports_new!$A$10:$A$33,$A2)</f>
        <v>198942.11245636977</v>
      </c>
      <c r="L2" s="5">
        <f>SUMIFS(Imports_new!L$10:L$33,Imports_new!$A$10:$A$33,$A2)</f>
        <v>195865.18730223316</v>
      </c>
      <c r="M2" s="5">
        <f>SUMIFS(Imports_new!M$10:M$33,Imports_new!$A$10:$A$33,$A2)</f>
        <v>195865.18730223316</v>
      </c>
      <c r="N2" s="5">
        <f>SUMIFS(Imports_new!N$10:N$33,Imports_new!$A$10:$A$33,$A2)</f>
        <v>195865.18730223316</v>
      </c>
      <c r="O2" s="5">
        <f>SUMIFS(Imports_new!O$10:O$33,Imports_new!$A$10:$A$33,$A2)</f>
        <v>195865.18730223316</v>
      </c>
      <c r="P2" s="5">
        <f>SUMIFS(Imports_new!P$10:P$33,Imports_new!$A$10:$A$33,$A2)</f>
        <v>195865.18730223316</v>
      </c>
      <c r="Q2" s="5">
        <f>SUMIFS(Imports_new!Q$10:Q$33,Imports_new!$A$10:$A$33,$A2)</f>
        <v>195865.18730223316</v>
      </c>
      <c r="R2" s="5">
        <f>SUMIFS(Imports_new!R$10:R$33,Imports_new!$A$10:$A$33,$A2)</f>
        <v>195865.18730223316</v>
      </c>
      <c r="S2" s="5">
        <f>SUMIFS(Imports_new!S$10:S$33,Imports_new!$A$10:$A$33,$A2)</f>
        <v>195865.18730223316</v>
      </c>
      <c r="T2" s="5">
        <f>SUMIFS(Imports_new!T$10:T$33,Imports_new!$A$10:$A$33,$A2)</f>
        <v>195865.18730223316</v>
      </c>
      <c r="U2" s="5">
        <f>SUMIFS(Imports_new!U$10:U$33,Imports_new!$A$10:$A$33,$A2)</f>
        <v>195865.18730223316</v>
      </c>
      <c r="V2" s="5">
        <f>SUMIFS(Imports_new!V$10:V$33,Imports_new!$A$10:$A$33,$A2)</f>
        <v>195865.18730223316</v>
      </c>
      <c r="W2" s="5">
        <f>SUMIFS(Imports_new!W$10:W$33,Imports_new!$A$10:$A$33,$A2)</f>
        <v>195865.18730223316</v>
      </c>
      <c r="X2" s="5">
        <f>SUMIFS(Imports_new!X$10:X$33,Imports_new!$A$10:$A$33,$A2)</f>
        <v>195865.18730223316</v>
      </c>
      <c r="Y2" s="5">
        <f>SUMIFS(Imports_new!Y$10:Y$33,Imports_new!$A$10:$A$33,$A2)</f>
        <v>195865.18730223316</v>
      </c>
      <c r="Z2" s="5">
        <f>SUMIFS(Imports_new!Z$10:Z$33,Imports_new!$A$10:$A$33,$A2)</f>
        <v>195865.18730223316</v>
      </c>
      <c r="AA2" s="5">
        <f>SUMIFS(Imports_new!AA$10:AA$33,Imports_new!$A$10:$A$33,$A2)</f>
        <v>195865.18730223316</v>
      </c>
      <c r="AB2" s="5">
        <f>SUMIFS(Imports_new!AB$10:AB$33,Imports_new!$A$10:$A$33,$A2)</f>
        <v>195865.18730223316</v>
      </c>
      <c r="AC2" s="5">
        <f>SUMIFS(Imports_new!AC$10:AC$33,Imports_new!$A$10:$A$33,$A2)</f>
        <v>195865.18730223316</v>
      </c>
      <c r="AD2" s="5">
        <f>SUMIFS(Imports_new!AD$10:AD$33,Imports_new!$A$10:$A$33,$A2)</f>
        <v>195865.18730223316</v>
      </c>
      <c r="AE2" s="5">
        <f>SUMIFS(Imports_new!AE$10:AE$33,Imports_new!$A$10:$A$33,$A2)</f>
        <v>195865.18730223316</v>
      </c>
      <c r="AF2" s="5">
        <f>SUMIFS(Imports_new!AF$10:AF$33,Imports_new!$A$10:$A$33,$A2)</f>
        <v>195865.18730223316</v>
      </c>
    </row>
    <row r="3" spans="1:32">
      <c r="A3" s="2" t="s">
        <v>347</v>
      </c>
      <c r="B3" s="5">
        <f>SUMIFS(Imports_new!B$10:B$33,Imports_new!$A$10:$A$33,$A3)</f>
        <v>15442588.605639454</v>
      </c>
      <c r="C3" s="5">
        <f>SUMIFS(Imports_new!C$10:C$33,Imports_new!$A$10:$A$33,$A3)</f>
        <v>15442588.605639454</v>
      </c>
      <c r="D3" s="5">
        <f>SUMIFS(Imports_new!D$10:D$33,Imports_new!$A$10:$A$33,$A3)</f>
        <v>15442588.605639454</v>
      </c>
      <c r="E3" s="5">
        <f>SUMIFS(Imports_new!E$10:E$33,Imports_new!$A$10:$A$33,$A3)</f>
        <v>14145972.656114232</v>
      </c>
      <c r="F3" s="5">
        <f>SUMIFS(Imports_new!F$10:F$33,Imports_new!$A$10:$A$33,$A3)</f>
        <v>13981328.523622558</v>
      </c>
      <c r="G3" s="5">
        <f>SUMIFS(Imports_new!G$10:G$33,Imports_new!$A$10:$A$33,$A3)</f>
        <v>13527194.017478904</v>
      </c>
      <c r="H3" s="5">
        <f>SUMIFS(Imports_new!H$10:H$33,Imports_new!$A$10:$A$33,$A3)</f>
        <v>13108379.723941905</v>
      </c>
      <c r="I3" s="5">
        <f>SUMIFS(Imports_new!I$10:I$33,Imports_new!$A$10:$A$33,$A3)</f>
        <v>12612494.788749954</v>
      </c>
      <c r="J3" s="5">
        <f>SUMIFS(Imports_new!J$10:J$33,Imports_new!$A$10:$A$33,$A3)</f>
        <v>11821937.496268332</v>
      </c>
      <c r="K3" s="5">
        <f>SUMIFS(Imports_new!K$10:K$33,Imports_new!$A$10:$A$33,$A3)</f>
        <v>11469362.697743395</v>
      </c>
      <c r="L3" s="5">
        <f>SUMIFS(Imports_new!L$10:L$33,Imports_new!$A$10:$A$33,$A3)</f>
        <v>10113836.164161049</v>
      </c>
      <c r="M3" s="5">
        <f>SUMIFS(Imports_new!M$10:M$33,Imports_new!$A$10:$A$33,$A3)</f>
        <v>10113836.164161049</v>
      </c>
      <c r="N3" s="5">
        <f>SUMIFS(Imports_new!N$10:N$33,Imports_new!$A$10:$A$33,$A3)</f>
        <v>10113836.164161049</v>
      </c>
      <c r="O3" s="5">
        <f>SUMIFS(Imports_new!O$10:O$33,Imports_new!$A$10:$A$33,$A3)</f>
        <v>10113836.164161049</v>
      </c>
      <c r="P3" s="5">
        <f>SUMIFS(Imports_new!P$10:P$33,Imports_new!$A$10:$A$33,$A3)</f>
        <v>10113836.164161049</v>
      </c>
      <c r="Q3" s="5">
        <f>SUMIFS(Imports_new!Q$10:Q$33,Imports_new!$A$10:$A$33,$A3)</f>
        <v>10113836.164161049</v>
      </c>
      <c r="R3" s="5">
        <f>SUMIFS(Imports_new!R$10:R$33,Imports_new!$A$10:$A$33,$A3)</f>
        <v>10113836.164161049</v>
      </c>
      <c r="S3" s="5">
        <f>SUMIFS(Imports_new!S$10:S$33,Imports_new!$A$10:$A$33,$A3)</f>
        <v>10113836.164161049</v>
      </c>
      <c r="T3" s="5">
        <f>SUMIFS(Imports_new!T$10:T$33,Imports_new!$A$10:$A$33,$A3)</f>
        <v>10113836.164161049</v>
      </c>
      <c r="U3" s="5">
        <f>SUMIFS(Imports_new!U$10:U$33,Imports_new!$A$10:$A$33,$A3)</f>
        <v>10113836.164161049</v>
      </c>
      <c r="V3" s="5">
        <f>SUMIFS(Imports_new!V$10:V$33,Imports_new!$A$10:$A$33,$A3)</f>
        <v>10113836.164161049</v>
      </c>
      <c r="W3" s="5">
        <f>SUMIFS(Imports_new!W$10:W$33,Imports_new!$A$10:$A$33,$A3)</f>
        <v>10113836.164161049</v>
      </c>
      <c r="X3" s="5">
        <f>SUMIFS(Imports_new!X$10:X$33,Imports_new!$A$10:$A$33,$A3)</f>
        <v>10113836.164161049</v>
      </c>
      <c r="Y3" s="5">
        <f>SUMIFS(Imports_new!Y$10:Y$33,Imports_new!$A$10:$A$33,$A3)</f>
        <v>10113836.164161049</v>
      </c>
      <c r="Z3" s="5">
        <f>SUMIFS(Imports_new!Z$10:Z$33,Imports_new!$A$10:$A$33,$A3)</f>
        <v>10113836.164161049</v>
      </c>
      <c r="AA3" s="5">
        <f>SUMIFS(Imports_new!AA$10:AA$33,Imports_new!$A$10:$A$33,$A3)</f>
        <v>10113836.164161049</v>
      </c>
      <c r="AB3" s="5">
        <f>SUMIFS(Imports_new!AB$10:AB$33,Imports_new!$A$10:$A$33,$A3)</f>
        <v>10113836.164161049</v>
      </c>
      <c r="AC3" s="5">
        <f>SUMIFS(Imports_new!AC$10:AC$33,Imports_new!$A$10:$A$33,$A3)</f>
        <v>10113836.164161049</v>
      </c>
      <c r="AD3" s="5">
        <f>SUMIFS(Imports_new!AD$10:AD$33,Imports_new!$A$10:$A$33,$A3)</f>
        <v>10113836.164161049</v>
      </c>
      <c r="AE3" s="5">
        <f>SUMIFS(Imports_new!AE$10:AE$33,Imports_new!$A$10:$A$33,$A3)</f>
        <v>10113836.164161049</v>
      </c>
      <c r="AF3" s="5">
        <f>SUMIFS(Imports_new!AF$10:AF$33,Imports_new!$A$10:$A$33,$A3)</f>
        <v>10113836.164161049</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7615143.4964566147</v>
      </c>
      <c r="C5" s="5">
        <f>SUMIFS(Imports_new!C$10:C$33,Imports_new!$A$10:$A$33,$A5)</f>
        <v>7615143.4964566147</v>
      </c>
      <c r="D5" s="5">
        <f>SUMIFS(Imports_new!D$10:D$33,Imports_new!$A$10:$A$33,$A5)</f>
        <v>7615143.4964566147</v>
      </c>
      <c r="E5" s="5">
        <f>SUMIFS(Imports_new!E$10:E$33,Imports_new!$A$10:$A$33,$A5)</f>
        <v>8074813.3745872285</v>
      </c>
      <c r="F5" s="5">
        <f>SUMIFS(Imports_new!F$10:F$33,Imports_new!$A$10:$A$33,$A5)</f>
        <v>7765545.7846606746</v>
      </c>
      <c r="G5" s="5">
        <f>SUMIFS(Imports_new!G$10:G$33,Imports_new!$A$10:$A$33,$A5)</f>
        <v>7916414.8730017981</v>
      </c>
      <c r="H5" s="5">
        <f>SUMIFS(Imports_new!H$10:H$33,Imports_new!$A$10:$A$33,$A5)</f>
        <v>7984254.54664448</v>
      </c>
      <c r="I5" s="5">
        <f>SUMIFS(Imports_new!I$10:I$33,Imports_new!$A$10:$A$33,$A5)</f>
        <v>7900190.6810306199</v>
      </c>
      <c r="J5" s="5">
        <f>SUMIFS(Imports_new!J$10:J$33,Imports_new!$A$10:$A$33,$A5)</f>
        <v>8107064.6275490606</v>
      </c>
      <c r="K5" s="5">
        <f>SUMIFS(Imports_new!K$10:K$33,Imports_new!$A$10:$A$33,$A5)</f>
        <v>8192983.9467776548</v>
      </c>
      <c r="L5" s="5">
        <f>SUMIFS(Imports_new!L$10:L$33,Imports_new!$A$10:$A$33,$A5)</f>
        <v>8844631.5517959911</v>
      </c>
      <c r="M5" s="5">
        <f>SUMIFS(Imports_new!M$10:M$33,Imports_new!$A$10:$A$33,$A5)</f>
        <v>8844631.5517959911</v>
      </c>
      <c r="N5" s="5">
        <f>SUMIFS(Imports_new!N$10:N$33,Imports_new!$A$10:$A$33,$A5)</f>
        <v>8844631.5517959911</v>
      </c>
      <c r="O5" s="5">
        <f>SUMIFS(Imports_new!O$10:O$33,Imports_new!$A$10:$A$33,$A5)</f>
        <v>8844631.5517959911</v>
      </c>
      <c r="P5" s="5">
        <f>SUMIFS(Imports_new!P$10:P$33,Imports_new!$A$10:$A$33,$A5)</f>
        <v>8844631.5517959911</v>
      </c>
      <c r="Q5" s="5">
        <f>SUMIFS(Imports_new!Q$10:Q$33,Imports_new!$A$10:$A$33,$A5)</f>
        <v>8844631.5517959911</v>
      </c>
      <c r="R5" s="5">
        <f>SUMIFS(Imports_new!R$10:R$33,Imports_new!$A$10:$A$33,$A5)</f>
        <v>8844631.5517959911</v>
      </c>
      <c r="S5" s="5">
        <f>SUMIFS(Imports_new!S$10:S$33,Imports_new!$A$10:$A$33,$A5)</f>
        <v>8844631.5517959911</v>
      </c>
      <c r="T5" s="5">
        <f>SUMIFS(Imports_new!T$10:T$33,Imports_new!$A$10:$A$33,$A5)</f>
        <v>8844631.5517959911</v>
      </c>
      <c r="U5" s="5">
        <f>SUMIFS(Imports_new!U$10:U$33,Imports_new!$A$10:$A$33,$A5)</f>
        <v>8844631.5517959911</v>
      </c>
      <c r="V5" s="5">
        <f>SUMIFS(Imports_new!V$10:V$33,Imports_new!$A$10:$A$33,$A5)</f>
        <v>8844631.5517959911</v>
      </c>
      <c r="W5" s="5">
        <f>SUMIFS(Imports_new!W$10:W$33,Imports_new!$A$10:$A$33,$A5)</f>
        <v>8844631.5517959911</v>
      </c>
      <c r="X5" s="5">
        <f>SUMIFS(Imports_new!X$10:X$33,Imports_new!$A$10:$A$33,$A5)</f>
        <v>8844631.5517959911</v>
      </c>
      <c r="Y5" s="5">
        <f>SUMIFS(Imports_new!Y$10:Y$33,Imports_new!$A$10:$A$33,$A5)</f>
        <v>8844631.5517959911</v>
      </c>
      <c r="Z5" s="5">
        <f>SUMIFS(Imports_new!Z$10:Z$33,Imports_new!$A$10:$A$33,$A5)</f>
        <v>8844631.5517959911</v>
      </c>
      <c r="AA5" s="5">
        <f>SUMIFS(Imports_new!AA$10:AA$33,Imports_new!$A$10:$A$33,$A5)</f>
        <v>8844631.5517959911</v>
      </c>
      <c r="AB5" s="5">
        <f>SUMIFS(Imports_new!AB$10:AB$33,Imports_new!$A$10:$A$33,$A5)</f>
        <v>8844631.5517959911</v>
      </c>
      <c r="AC5" s="5">
        <f>SUMIFS(Imports_new!AC$10:AC$33,Imports_new!$A$10:$A$33,$A5)</f>
        <v>8844631.5517959911</v>
      </c>
      <c r="AD5" s="5">
        <f>SUMIFS(Imports_new!AD$10:AD$33,Imports_new!$A$10:$A$33,$A5)</f>
        <v>8844631.5517959911</v>
      </c>
      <c r="AE5" s="5">
        <f>SUMIFS(Imports_new!AE$10:AE$33,Imports_new!$A$10:$A$33,$A5)</f>
        <v>8844631.5517959911</v>
      </c>
      <c r="AF5" s="5">
        <f>SUMIFS(Imports_new!AF$10:AF$33,Imports_new!$A$10:$A$33,$A5)</f>
        <v>8844631.5517959911</v>
      </c>
    </row>
    <row r="6" spans="1:32">
      <c r="A6" s="2" t="s">
        <v>101</v>
      </c>
      <c r="B6" s="5">
        <f>SUMIFS(Imports_new!B$10:B$33,Imports_new!$A$10:$A$33,$A6)</f>
        <v>1810693.8467509577</v>
      </c>
      <c r="C6" s="5">
        <f>SUMIFS(Imports_new!C$10:C$33,Imports_new!$A$10:$A$33,$A6)</f>
        <v>1810693.8467509577</v>
      </c>
      <c r="D6" s="5">
        <f>SUMIFS(Imports_new!D$10:D$33,Imports_new!$A$10:$A$33,$A6)</f>
        <v>1810693.8467509577</v>
      </c>
      <c r="E6" s="5">
        <f>SUMIFS(Imports_new!E$10:E$33,Imports_new!$A$10:$A$33,$A6)</f>
        <v>992883.72785298689</v>
      </c>
      <c r="F6" s="5">
        <f>SUMIFS(Imports_new!F$10:F$33,Imports_new!$A$10:$A$33,$A6)</f>
        <v>1016753.6207813785</v>
      </c>
      <c r="G6" s="5">
        <f>SUMIFS(Imports_new!G$10:G$33,Imports_new!$A$10:$A$33,$A6)</f>
        <v>973659.71097443241</v>
      </c>
      <c r="H6" s="5">
        <f>SUMIFS(Imports_new!H$10:H$33,Imports_new!$A$10:$A$33,$A6)</f>
        <v>824251.40329520078</v>
      </c>
      <c r="I6" s="5">
        <f>SUMIFS(Imports_new!I$10:I$33,Imports_new!$A$10:$A$33,$A6)</f>
        <v>731118.05434260715</v>
      </c>
      <c r="J6" s="5">
        <f>SUMIFS(Imports_new!J$10:J$33,Imports_new!$A$10:$A$33,$A6)</f>
        <v>732439.15488505387</v>
      </c>
      <c r="K6" s="5">
        <f>SUMIFS(Imports_new!K$10:K$33,Imports_new!$A$10:$A$33,$A6)</f>
        <v>711216.72780611797</v>
      </c>
      <c r="L6" s="5">
        <f>SUMIFS(Imports_new!L$10:L$33,Imports_new!$A$10:$A$33,$A6)</f>
        <v>713550.54380148568</v>
      </c>
      <c r="M6" s="5">
        <f>SUMIFS(Imports_new!M$10:M$33,Imports_new!$A$10:$A$33,$A6)</f>
        <v>713550.54380148568</v>
      </c>
      <c r="N6" s="5">
        <f>SUMIFS(Imports_new!N$10:N$33,Imports_new!$A$10:$A$33,$A6)</f>
        <v>713550.54380148568</v>
      </c>
      <c r="O6" s="5">
        <f>SUMIFS(Imports_new!O$10:O$33,Imports_new!$A$10:$A$33,$A6)</f>
        <v>713550.54380148568</v>
      </c>
      <c r="P6" s="5">
        <f>SUMIFS(Imports_new!P$10:P$33,Imports_new!$A$10:$A$33,$A6)</f>
        <v>713550.54380148568</v>
      </c>
      <c r="Q6" s="5">
        <f>SUMIFS(Imports_new!Q$10:Q$33,Imports_new!$A$10:$A$33,$A6)</f>
        <v>713550.54380148568</v>
      </c>
      <c r="R6" s="5">
        <f>SUMIFS(Imports_new!R$10:R$33,Imports_new!$A$10:$A$33,$A6)</f>
        <v>713550.54380148568</v>
      </c>
      <c r="S6" s="5">
        <f>SUMIFS(Imports_new!S$10:S$33,Imports_new!$A$10:$A$33,$A6)</f>
        <v>713550.54380148568</v>
      </c>
      <c r="T6" s="5">
        <f>SUMIFS(Imports_new!T$10:T$33,Imports_new!$A$10:$A$33,$A6)</f>
        <v>713550.54380148568</v>
      </c>
      <c r="U6" s="5">
        <f>SUMIFS(Imports_new!U$10:U$33,Imports_new!$A$10:$A$33,$A6)</f>
        <v>713550.54380148568</v>
      </c>
      <c r="V6" s="5">
        <f>SUMIFS(Imports_new!V$10:V$33,Imports_new!$A$10:$A$33,$A6)</f>
        <v>713550.54380148568</v>
      </c>
      <c r="W6" s="5">
        <f>SUMIFS(Imports_new!W$10:W$33,Imports_new!$A$10:$A$33,$A6)</f>
        <v>713550.54380148568</v>
      </c>
      <c r="X6" s="5">
        <f>SUMIFS(Imports_new!X$10:X$33,Imports_new!$A$10:$A$33,$A6)</f>
        <v>713550.54380148568</v>
      </c>
      <c r="Y6" s="5">
        <f>SUMIFS(Imports_new!Y$10:Y$33,Imports_new!$A$10:$A$33,$A6)</f>
        <v>713550.54380148568</v>
      </c>
      <c r="Z6" s="5">
        <f>SUMIFS(Imports_new!Z$10:Z$33,Imports_new!$A$10:$A$33,$A6)</f>
        <v>713550.54380148568</v>
      </c>
      <c r="AA6" s="5">
        <f>SUMIFS(Imports_new!AA$10:AA$33,Imports_new!$A$10:$A$33,$A6)</f>
        <v>713550.54380148568</v>
      </c>
      <c r="AB6" s="5">
        <f>SUMIFS(Imports_new!AB$10:AB$33,Imports_new!$A$10:$A$33,$A6)</f>
        <v>713550.54380148568</v>
      </c>
      <c r="AC6" s="5">
        <f>SUMIFS(Imports_new!AC$10:AC$33,Imports_new!$A$10:$A$33,$A6)</f>
        <v>713550.54380148568</v>
      </c>
      <c r="AD6" s="5">
        <f>SUMIFS(Imports_new!AD$10:AD$33,Imports_new!$A$10:$A$33,$A6)</f>
        <v>713550.54380148568</v>
      </c>
      <c r="AE6" s="5">
        <f>SUMIFS(Imports_new!AE$10:AE$33,Imports_new!$A$10:$A$33,$A6)</f>
        <v>713550.54380148568</v>
      </c>
      <c r="AF6" s="5">
        <f>SUMIFS(Imports_new!AF$10:AF$33,Imports_new!$A$10:$A$33,$A6)</f>
        <v>713550.54380148568</v>
      </c>
    </row>
    <row r="7" spans="1:32">
      <c r="A7" s="2" t="s">
        <v>100</v>
      </c>
      <c r="B7" s="5">
        <f>SUMIFS(Imports_new!B$10:B$33,Imports_new!$A$10:$A$33,$A7)</f>
        <v>432674.88227621972</v>
      </c>
      <c r="C7" s="5">
        <f>SUMIFS(Imports_new!C$10:C$33,Imports_new!$A$10:$A$33,$A7)</f>
        <v>432674.88227621972</v>
      </c>
      <c r="D7" s="5">
        <f>SUMIFS(Imports_new!D$10:D$33,Imports_new!$A$10:$A$33,$A7)</f>
        <v>432674.88227621972</v>
      </c>
      <c r="E7" s="5">
        <f>SUMIFS(Imports_new!E$10:E$33,Imports_new!$A$10:$A$33,$A7)</f>
        <v>1284596.9361959733</v>
      </c>
      <c r="F7" s="5">
        <f>SUMIFS(Imports_new!F$10:F$33,Imports_new!$A$10:$A$33,$A7)</f>
        <v>1295527.573757573</v>
      </c>
      <c r="G7" s="5">
        <f>SUMIFS(Imports_new!G$10:G$33,Imports_new!$A$10:$A$33,$A7)</f>
        <v>1292592.1354077091</v>
      </c>
      <c r="H7" s="5">
        <f>SUMIFS(Imports_new!H$10:H$33,Imports_new!$A$10:$A$33,$A7)</f>
        <v>1444019.1996927557</v>
      </c>
      <c r="I7" s="5">
        <f>SUMIFS(Imports_new!I$10:I$33,Imports_new!$A$10:$A$33,$A7)</f>
        <v>1472232.7382613302</v>
      </c>
      <c r="J7" s="5">
        <f>SUMIFS(Imports_new!J$10:J$33,Imports_new!$A$10:$A$33,$A7)</f>
        <v>1498233.9429353431</v>
      </c>
      <c r="K7" s="5">
        <f>SUMIFS(Imports_new!K$10:K$33,Imports_new!$A$10:$A$33,$A7)</f>
        <v>1575712.2711611027</v>
      </c>
      <c r="L7" s="5">
        <f>SUMIFS(Imports_new!L$10:L$33,Imports_new!$A$10:$A$33,$A7)</f>
        <v>1645214.3495833615</v>
      </c>
      <c r="M7" s="5">
        <f>SUMIFS(Imports_new!M$10:M$33,Imports_new!$A$10:$A$33,$A7)</f>
        <v>1645214.3495833615</v>
      </c>
      <c r="N7" s="5">
        <f>SUMIFS(Imports_new!N$10:N$33,Imports_new!$A$10:$A$33,$A7)</f>
        <v>1645214.3495833615</v>
      </c>
      <c r="O7" s="5">
        <f>SUMIFS(Imports_new!O$10:O$33,Imports_new!$A$10:$A$33,$A7)</f>
        <v>1645214.3495833615</v>
      </c>
      <c r="P7" s="5">
        <f>SUMIFS(Imports_new!P$10:P$33,Imports_new!$A$10:$A$33,$A7)</f>
        <v>1645214.3495833615</v>
      </c>
      <c r="Q7" s="5">
        <f>SUMIFS(Imports_new!Q$10:Q$33,Imports_new!$A$10:$A$33,$A7)</f>
        <v>1645214.3495833615</v>
      </c>
      <c r="R7" s="5">
        <f>SUMIFS(Imports_new!R$10:R$33,Imports_new!$A$10:$A$33,$A7)</f>
        <v>1645214.3495833615</v>
      </c>
      <c r="S7" s="5">
        <f>SUMIFS(Imports_new!S$10:S$33,Imports_new!$A$10:$A$33,$A7)</f>
        <v>1645214.3495833615</v>
      </c>
      <c r="T7" s="5">
        <f>SUMIFS(Imports_new!T$10:T$33,Imports_new!$A$10:$A$33,$A7)</f>
        <v>1645214.3495833615</v>
      </c>
      <c r="U7" s="5">
        <f>SUMIFS(Imports_new!U$10:U$33,Imports_new!$A$10:$A$33,$A7)</f>
        <v>1645214.3495833615</v>
      </c>
      <c r="V7" s="5">
        <f>SUMIFS(Imports_new!V$10:V$33,Imports_new!$A$10:$A$33,$A7)</f>
        <v>1645214.3495833615</v>
      </c>
      <c r="W7" s="5">
        <f>SUMIFS(Imports_new!W$10:W$33,Imports_new!$A$10:$A$33,$A7)</f>
        <v>1645214.3495833615</v>
      </c>
      <c r="X7" s="5">
        <f>SUMIFS(Imports_new!X$10:X$33,Imports_new!$A$10:$A$33,$A7)</f>
        <v>1645214.3495833615</v>
      </c>
      <c r="Y7" s="5">
        <f>SUMIFS(Imports_new!Y$10:Y$33,Imports_new!$A$10:$A$33,$A7)</f>
        <v>1645214.3495833615</v>
      </c>
      <c r="Z7" s="5">
        <f>SUMIFS(Imports_new!Z$10:Z$33,Imports_new!$A$10:$A$33,$A7)</f>
        <v>1645214.3495833615</v>
      </c>
      <c r="AA7" s="5">
        <f>SUMIFS(Imports_new!AA$10:AA$33,Imports_new!$A$10:$A$33,$A7)</f>
        <v>1645214.3495833615</v>
      </c>
      <c r="AB7" s="5">
        <f>SUMIFS(Imports_new!AB$10:AB$33,Imports_new!$A$10:$A$33,$A7)</f>
        <v>1645214.3495833615</v>
      </c>
      <c r="AC7" s="5">
        <f>SUMIFS(Imports_new!AC$10:AC$33,Imports_new!$A$10:$A$33,$A7)</f>
        <v>1645214.3495833615</v>
      </c>
      <c r="AD7" s="5">
        <f>SUMIFS(Imports_new!AD$10:AD$33,Imports_new!$A$10:$A$33,$A7)</f>
        <v>1645214.3495833615</v>
      </c>
      <c r="AE7" s="5">
        <f>SUMIFS(Imports_new!AE$10:AE$33,Imports_new!$A$10:$A$33,$A7)</f>
        <v>1645214.3495833615</v>
      </c>
      <c r="AF7" s="5">
        <f>SUMIFS(Imports_new!AF$10:AF$33,Imports_new!$A$10:$A$33,$A7)</f>
        <v>1645214.3495833615</v>
      </c>
    </row>
    <row r="8" spans="1:32">
      <c r="A8" s="2" t="s">
        <v>102</v>
      </c>
      <c r="B8" s="5">
        <f>SUMIFS(Imports_new!B$10:B$33,Imports_new!$A$10:$A$33,$A8)</f>
        <v>756202.51904985227</v>
      </c>
      <c r="C8" s="5">
        <f>SUMIFS(Imports_new!C$10:C$33,Imports_new!$A$10:$A$33,$A8)</f>
        <v>756202.51904985227</v>
      </c>
      <c r="D8" s="5">
        <f>SUMIFS(Imports_new!D$10:D$33,Imports_new!$A$10:$A$33,$A8)</f>
        <v>756202.51904985227</v>
      </c>
      <c r="E8" s="5">
        <f>SUMIFS(Imports_new!E$10:E$33,Imports_new!$A$10:$A$33,$A8)</f>
        <v>1044165.8055434213</v>
      </c>
      <c r="F8" s="5">
        <f>SUMIFS(Imports_new!F$10:F$33,Imports_new!$A$10:$A$33,$A8)</f>
        <v>1334902.7051538171</v>
      </c>
      <c r="G8" s="5">
        <f>SUMIFS(Imports_new!G$10:G$33,Imports_new!$A$10:$A$33,$A8)</f>
        <v>1492048.1864626659</v>
      </c>
      <c r="H8" s="5">
        <f>SUMIFS(Imports_new!H$10:H$33,Imports_new!$A$10:$A$33,$A8)</f>
        <v>1405757.7080653005</v>
      </c>
      <c r="I8" s="5">
        <f>SUMIFS(Imports_new!I$10:I$33,Imports_new!$A$10:$A$33,$A8)</f>
        <v>1225572.4238264239</v>
      </c>
      <c r="J8" s="5">
        <f>SUMIFS(Imports_new!J$10:J$33,Imports_new!$A$10:$A$33,$A8)</f>
        <v>1264927.6903008553</v>
      </c>
      <c r="K8" s="5">
        <f>SUMIFS(Imports_new!K$10:K$33,Imports_new!$A$10:$A$33,$A8)</f>
        <v>1306200.4187752022</v>
      </c>
      <c r="L8" s="5">
        <f>SUMIFS(Imports_new!L$10:L$33,Imports_new!$A$10:$A$33,$A8)</f>
        <v>1420134.911341374</v>
      </c>
      <c r="M8" s="5">
        <f>SUMIFS(Imports_new!M$10:M$33,Imports_new!$A$10:$A$33,$A8)</f>
        <v>1420134.911341374</v>
      </c>
      <c r="N8" s="5">
        <f>SUMIFS(Imports_new!N$10:N$33,Imports_new!$A$10:$A$33,$A8)</f>
        <v>1420134.911341374</v>
      </c>
      <c r="O8" s="5">
        <f>SUMIFS(Imports_new!O$10:O$33,Imports_new!$A$10:$A$33,$A8)</f>
        <v>1420134.911341374</v>
      </c>
      <c r="P8" s="5">
        <f>SUMIFS(Imports_new!P$10:P$33,Imports_new!$A$10:$A$33,$A8)</f>
        <v>1420134.911341374</v>
      </c>
      <c r="Q8" s="5">
        <f>SUMIFS(Imports_new!Q$10:Q$33,Imports_new!$A$10:$A$33,$A8)</f>
        <v>1420134.911341374</v>
      </c>
      <c r="R8" s="5">
        <f>SUMIFS(Imports_new!R$10:R$33,Imports_new!$A$10:$A$33,$A8)</f>
        <v>1420134.911341374</v>
      </c>
      <c r="S8" s="5">
        <f>SUMIFS(Imports_new!S$10:S$33,Imports_new!$A$10:$A$33,$A8)</f>
        <v>1420134.911341374</v>
      </c>
      <c r="T8" s="5">
        <f>SUMIFS(Imports_new!T$10:T$33,Imports_new!$A$10:$A$33,$A8)</f>
        <v>1420134.911341374</v>
      </c>
      <c r="U8" s="5">
        <f>SUMIFS(Imports_new!U$10:U$33,Imports_new!$A$10:$A$33,$A8)</f>
        <v>1420134.911341374</v>
      </c>
      <c r="V8" s="5">
        <f>SUMIFS(Imports_new!V$10:V$33,Imports_new!$A$10:$A$33,$A8)</f>
        <v>1420134.911341374</v>
      </c>
      <c r="W8" s="5">
        <f>SUMIFS(Imports_new!W$10:W$33,Imports_new!$A$10:$A$33,$A8)</f>
        <v>1420134.911341374</v>
      </c>
      <c r="X8" s="5">
        <f>SUMIFS(Imports_new!X$10:X$33,Imports_new!$A$10:$A$33,$A8)</f>
        <v>1420134.911341374</v>
      </c>
      <c r="Y8" s="5">
        <f>SUMIFS(Imports_new!Y$10:Y$33,Imports_new!$A$10:$A$33,$A8)</f>
        <v>1420134.911341374</v>
      </c>
      <c r="Z8" s="5">
        <f>SUMIFS(Imports_new!Z$10:Z$33,Imports_new!$A$10:$A$33,$A8)</f>
        <v>1420134.911341374</v>
      </c>
      <c r="AA8" s="5">
        <f>SUMIFS(Imports_new!AA$10:AA$33,Imports_new!$A$10:$A$33,$A8)</f>
        <v>1420134.911341374</v>
      </c>
      <c r="AB8" s="5">
        <f>SUMIFS(Imports_new!AB$10:AB$33,Imports_new!$A$10:$A$33,$A8)</f>
        <v>1420134.911341374</v>
      </c>
      <c r="AC8" s="5">
        <f>SUMIFS(Imports_new!AC$10:AC$33,Imports_new!$A$10:$A$33,$A8)</f>
        <v>1420134.911341374</v>
      </c>
      <c r="AD8" s="5">
        <f>SUMIFS(Imports_new!AD$10:AD$33,Imports_new!$A$10:$A$33,$A8)</f>
        <v>1420134.911341374</v>
      </c>
      <c r="AE8" s="5">
        <f>SUMIFS(Imports_new!AE$10:AE$33,Imports_new!$A$10:$A$33,$A8)</f>
        <v>1420134.911341374</v>
      </c>
      <c r="AF8" s="5">
        <f>SUMIFS(Imports_new!AF$10:AF$33,Imports_new!$A$10:$A$33,$A8)</f>
        <v>1420134.911341374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528140.95044744643</v>
      </c>
      <c r="C10" s="5">
        <f>SUMIFS(Imports_new!C$10:C$33,Imports_new!$A$10:$A$33,$A10)</f>
        <v>528140.95044744643</v>
      </c>
      <c r="D10" s="5">
        <f>SUMIFS(Imports_new!D$10:D$33,Imports_new!$A$10:$A$33,$A10)</f>
        <v>528140.95044744643</v>
      </c>
      <c r="E10" s="5">
        <f>SUMIFS(Imports_new!E$10:E$33,Imports_new!$A$10:$A$33,$A10)</f>
        <v>672259.7728923274</v>
      </c>
      <c r="F10" s="5">
        <f>SUMIFS(Imports_new!F$10:F$33,Imports_new!$A$10:$A$33,$A10)</f>
        <v>646969.30181350792</v>
      </c>
      <c r="G10" s="5">
        <f>SUMIFS(Imports_new!G$10:G$33,Imports_new!$A$10:$A$33,$A10)</f>
        <v>594680.201289505</v>
      </c>
      <c r="H10" s="5">
        <f>SUMIFS(Imports_new!H$10:H$33,Imports_new!$A$10:$A$33,$A10)</f>
        <v>558293.51500509446</v>
      </c>
      <c r="I10" s="5">
        <f>SUMIFS(Imports_new!I$10:I$33,Imports_new!$A$10:$A$33,$A10)</f>
        <v>493195.61899181141</v>
      </c>
      <c r="J10" s="5">
        <f>SUMIFS(Imports_new!J$10:J$33,Imports_new!$A$10:$A$33,$A10)</f>
        <v>515394.03127446043</v>
      </c>
      <c r="K10" s="5">
        <f>SUMIFS(Imports_new!K$10:K$33,Imports_new!$A$10:$A$33,$A10)</f>
        <v>530441.89250583155</v>
      </c>
      <c r="L10" s="5">
        <f>SUMIFS(Imports_new!L$10:L$33,Imports_new!$A$10:$A$33,$A10)</f>
        <v>545596.88134715508</v>
      </c>
      <c r="M10" s="5">
        <f>SUMIFS(Imports_new!M$10:M$33,Imports_new!$A$10:$A$33,$A10)</f>
        <v>545596.88134715508</v>
      </c>
      <c r="N10" s="5">
        <f>SUMIFS(Imports_new!N$10:N$33,Imports_new!$A$10:$A$33,$A10)</f>
        <v>545596.88134715508</v>
      </c>
      <c r="O10" s="5">
        <f>SUMIFS(Imports_new!O$10:O$33,Imports_new!$A$10:$A$33,$A10)</f>
        <v>545596.88134715508</v>
      </c>
      <c r="P10" s="5">
        <f>SUMIFS(Imports_new!P$10:P$33,Imports_new!$A$10:$A$33,$A10)</f>
        <v>545596.88134715508</v>
      </c>
      <c r="Q10" s="5">
        <f>SUMIFS(Imports_new!Q$10:Q$33,Imports_new!$A$10:$A$33,$A10)</f>
        <v>545596.88134715508</v>
      </c>
      <c r="R10" s="5">
        <f>SUMIFS(Imports_new!R$10:R$33,Imports_new!$A$10:$A$33,$A10)</f>
        <v>545596.88134715508</v>
      </c>
      <c r="S10" s="5">
        <f>SUMIFS(Imports_new!S$10:S$33,Imports_new!$A$10:$A$33,$A10)</f>
        <v>545596.88134715508</v>
      </c>
      <c r="T10" s="5">
        <f>SUMIFS(Imports_new!T$10:T$33,Imports_new!$A$10:$A$33,$A10)</f>
        <v>545596.88134715508</v>
      </c>
      <c r="U10" s="5">
        <f>SUMIFS(Imports_new!U$10:U$33,Imports_new!$A$10:$A$33,$A10)</f>
        <v>545596.88134715508</v>
      </c>
      <c r="V10" s="5">
        <f>SUMIFS(Imports_new!V$10:V$33,Imports_new!$A$10:$A$33,$A10)</f>
        <v>545596.88134715508</v>
      </c>
      <c r="W10" s="5">
        <f>SUMIFS(Imports_new!W$10:W$33,Imports_new!$A$10:$A$33,$A10)</f>
        <v>545596.88134715508</v>
      </c>
      <c r="X10" s="5">
        <f>SUMIFS(Imports_new!X$10:X$33,Imports_new!$A$10:$A$33,$A10)</f>
        <v>545596.88134715508</v>
      </c>
      <c r="Y10" s="5">
        <f>SUMIFS(Imports_new!Y$10:Y$33,Imports_new!$A$10:$A$33,$A10)</f>
        <v>545596.88134715508</v>
      </c>
      <c r="Z10" s="5">
        <f>SUMIFS(Imports_new!Z$10:Z$33,Imports_new!$A$10:$A$33,$A10)</f>
        <v>545596.88134715508</v>
      </c>
      <c r="AA10" s="5">
        <f>SUMIFS(Imports_new!AA$10:AA$33,Imports_new!$A$10:$A$33,$A10)</f>
        <v>545596.88134715508</v>
      </c>
      <c r="AB10" s="5">
        <f>SUMIFS(Imports_new!AB$10:AB$33,Imports_new!$A$10:$A$33,$A10)</f>
        <v>545596.88134715508</v>
      </c>
      <c r="AC10" s="5">
        <f>SUMIFS(Imports_new!AC$10:AC$33,Imports_new!$A$10:$A$33,$A10)</f>
        <v>545596.88134715508</v>
      </c>
      <c r="AD10" s="5">
        <f>SUMIFS(Imports_new!AD$10:AD$33,Imports_new!$A$10:$A$33,$A10)</f>
        <v>545596.88134715508</v>
      </c>
      <c r="AE10" s="5">
        <f>SUMIFS(Imports_new!AE$10:AE$33,Imports_new!$A$10:$A$33,$A10)</f>
        <v>545596.88134715508</v>
      </c>
      <c r="AF10" s="5">
        <f>SUMIFS(Imports_new!AF$10:AF$33,Imports_new!$A$10:$A$33,$A10)</f>
        <v>545596.88134715508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592314.95615325379</v>
      </c>
      <c r="C12" s="5">
        <f>SUMIFS(Imports_new!C$10:C$33,Imports_new!$A$10:$A$33,$A12)</f>
        <v>592314.95615325379</v>
      </c>
      <c r="D12" s="5">
        <f>SUMIFS(Imports_new!D$10:D$33,Imports_new!$A$10:$A$33,$A12)</f>
        <v>592314.95615325379</v>
      </c>
      <c r="E12" s="5">
        <f>SUMIFS(Imports_new!E$10:E$33,Imports_new!$A$10:$A$33,$A12)</f>
        <v>811892.64833203424</v>
      </c>
      <c r="F12" s="5">
        <f>SUMIFS(Imports_new!F$10:F$33,Imports_new!$A$10:$A$33,$A12)</f>
        <v>413844.47495174094</v>
      </c>
      <c r="G12" s="5">
        <f>SUMIFS(Imports_new!G$10:G$33,Imports_new!$A$10:$A$33,$A12)</f>
        <v>406519.30587602669</v>
      </c>
      <c r="H12" s="5">
        <f>SUMIFS(Imports_new!H$10:H$33,Imports_new!$A$10:$A$33,$A12)</f>
        <v>383887.08953433909</v>
      </c>
      <c r="I12" s="5">
        <f>SUMIFS(Imports_new!I$10:I$33,Imports_new!$A$10:$A$33,$A12)</f>
        <v>328974.93155849411</v>
      </c>
      <c r="J12" s="5">
        <f>SUMIFS(Imports_new!J$10:J$33,Imports_new!$A$10:$A$33,$A12)</f>
        <v>335806.93027200503</v>
      </c>
      <c r="K12" s="5">
        <f>SUMIFS(Imports_new!K$10:K$33,Imports_new!$A$10:$A$33,$A12)</f>
        <v>340039.35599584499</v>
      </c>
      <c r="L12" s="5">
        <f>SUMIFS(Imports_new!L$10:L$33,Imports_new!$A$10:$A$33,$A12)</f>
        <v>274061.43316671561</v>
      </c>
      <c r="M12" s="5">
        <f>SUMIFS(Imports_new!M$10:M$33,Imports_new!$A$10:$A$33,$A12)</f>
        <v>274061.43316671561</v>
      </c>
      <c r="N12" s="5">
        <f>SUMIFS(Imports_new!N$10:N$33,Imports_new!$A$10:$A$33,$A12)</f>
        <v>274061.43316671561</v>
      </c>
      <c r="O12" s="5">
        <f>SUMIFS(Imports_new!O$10:O$33,Imports_new!$A$10:$A$33,$A12)</f>
        <v>274061.43316671561</v>
      </c>
      <c r="P12" s="5">
        <f>SUMIFS(Imports_new!P$10:P$33,Imports_new!$A$10:$A$33,$A12)</f>
        <v>274061.43316671561</v>
      </c>
      <c r="Q12" s="5">
        <f>SUMIFS(Imports_new!Q$10:Q$33,Imports_new!$A$10:$A$33,$A12)</f>
        <v>274061.43316671561</v>
      </c>
      <c r="R12" s="5">
        <f>SUMIFS(Imports_new!R$10:R$33,Imports_new!$A$10:$A$33,$A12)</f>
        <v>274061.43316671561</v>
      </c>
      <c r="S12" s="5">
        <f>SUMIFS(Imports_new!S$10:S$33,Imports_new!$A$10:$A$33,$A12)</f>
        <v>274061.43316671561</v>
      </c>
      <c r="T12" s="5">
        <f>SUMIFS(Imports_new!T$10:T$33,Imports_new!$A$10:$A$33,$A12)</f>
        <v>274061.43316671561</v>
      </c>
      <c r="U12" s="5">
        <f>SUMIFS(Imports_new!U$10:U$33,Imports_new!$A$10:$A$33,$A12)</f>
        <v>274061.43316671561</v>
      </c>
      <c r="V12" s="5">
        <f>SUMIFS(Imports_new!V$10:V$33,Imports_new!$A$10:$A$33,$A12)</f>
        <v>274061.43316671561</v>
      </c>
      <c r="W12" s="5">
        <f>SUMIFS(Imports_new!W$10:W$33,Imports_new!$A$10:$A$33,$A12)</f>
        <v>274061.43316671561</v>
      </c>
      <c r="X12" s="5">
        <f>SUMIFS(Imports_new!X$10:X$33,Imports_new!$A$10:$A$33,$A12)</f>
        <v>274061.43316671561</v>
      </c>
      <c r="Y12" s="5">
        <f>SUMIFS(Imports_new!Y$10:Y$33,Imports_new!$A$10:$A$33,$A12)</f>
        <v>274061.43316671561</v>
      </c>
      <c r="Z12" s="5">
        <f>SUMIFS(Imports_new!Z$10:Z$33,Imports_new!$A$10:$A$33,$A12)</f>
        <v>274061.43316671561</v>
      </c>
      <c r="AA12" s="5">
        <f>SUMIFS(Imports_new!AA$10:AA$33,Imports_new!$A$10:$A$33,$A12)</f>
        <v>274061.43316671561</v>
      </c>
      <c r="AB12" s="5">
        <f>SUMIFS(Imports_new!AB$10:AB$33,Imports_new!$A$10:$A$33,$A12)</f>
        <v>274061.43316671561</v>
      </c>
      <c r="AC12" s="5">
        <f>SUMIFS(Imports_new!AC$10:AC$33,Imports_new!$A$10:$A$33,$A12)</f>
        <v>274061.43316671561</v>
      </c>
      <c r="AD12" s="5">
        <f>SUMIFS(Imports_new!AD$10:AD$33,Imports_new!$A$10:$A$33,$A12)</f>
        <v>274061.43316671561</v>
      </c>
      <c r="AE12" s="5">
        <f>SUMIFS(Imports_new!AE$10:AE$33,Imports_new!$A$10:$A$33,$A12)</f>
        <v>274061.43316671561</v>
      </c>
      <c r="AF12" s="5">
        <f>SUMIFS(Imports_new!AF$10:AF$33,Imports_new!$A$10:$A$33,$A12)</f>
        <v>274061.43316671561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336912.80119317654</v>
      </c>
      <c r="F15" s="5">
        <f>SUMIFS(Imports_new!F$10:F$33,Imports_new!$A$10:$A$33,$A15)</f>
        <v>941095.46192167769</v>
      </c>
      <c r="G15" s="5">
        <f>SUMIFS(Imports_new!G$10:G$33,Imports_new!$A$10:$A$33,$A15)</f>
        <v>1216696.5477488199</v>
      </c>
      <c r="H15" s="5">
        <f>SUMIFS(Imports_new!H$10:H$33,Imports_new!$A$10:$A$33,$A15)</f>
        <v>1743943.2150337154</v>
      </c>
      <c r="I15" s="5">
        <f>SUMIFS(Imports_new!I$10:I$33,Imports_new!$A$10:$A$33,$A15)</f>
        <v>2769960.181117041</v>
      </c>
      <c r="J15" s="5">
        <f>SUMIFS(Imports_new!J$10:J$33,Imports_new!$A$10:$A$33,$A15)</f>
        <v>3425784.6074569733</v>
      </c>
      <c r="K15" s="5">
        <f>SUMIFS(Imports_new!K$10:K$33,Imports_new!$A$10:$A$33,$A15)</f>
        <v>3594246.5767784785</v>
      </c>
      <c r="L15" s="5">
        <f>SUMIFS(Imports_new!L$10:L$33,Imports_new!$A$10:$A$33,$A15)</f>
        <v>4166254.9775006361</v>
      </c>
      <c r="M15" s="5">
        <f>SUMIFS(Imports_new!M$10:M$33,Imports_new!$A$10:$A$33,$A15)</f>
        <v>4166254.9775006361</v>
      </c>
      <c r="N15" s="5">
        <f>SUMIFS(Imports_new!N$10:N$33,Imports_new!$A$10:$A$33,$A15)</f>
        <v>4166254.9775006361</v>
      </c>
      <c r="O15" s="5">
        <f>SUMIFS(Imports_new!O$10:O$33,Imports_new!$A$10:$A$33,$A15)</f>
        <v>4166254.9775006361</v>
      </c>
      <c r="P15" s="5">
        <f>SUMIFS(Imports_new!P$10:P$33,Imports_new!$A$10:$A$33,$A15)</f>
        <v>4166254.9775006361</v>
      </c>
      <c r="Q15" s="5">
        <f>SUMIFS(Imports_new!Q$10:Q$33,Imports_new!$A$10:$A$33,$A15)</f>
        <v>4166254.9775006361</v>
      </c>
      <c r="R15" s="5">
        <f>SUMIFS(Imports_new!R$10:R$33,Imports_new!$A$10:$A$33,$A15)</f>
        <v>4166254.9775006361</v>
      </c>
      <c r="S15" s="5">
        <f>SUMIFS(Imports_new!S$10:S$33,Imports_new!$A$10:$A$33,$A15)</f>
        <v>4166254.9775006361</v>
      </c>
      <c r="T15" s="5">
        <f>SUMIFS(Imports_new!T$10:T$33,Imports_new!$A$10:$A$33,$A15)</f>
        <v>4166254.9775006361</v>
      </c>
      <c r="U15" s="5">
        <f>SUMIFS(Imports_new!U$10:U$33,Imports_new!$A$10:$A$33,$A15)</f>
        <v>4166254.9775006361</v>
      </c>
      <c r="V15" s="5">
        <f>SUMIFS(Imports_new!V$10:V$33,Imports_new!$A$10:$A$33,$A15)</f>
        <v>4166254.9775006361</v>
      </c>
      <c r="W15" s="5">
        <f>SUMIFS(Imports_new!W$10:W$33,Imports_new!$A$10:$A$33,$A15)</f>
        <v>4166254.9775006361</v>
      </c>
      <c r="X15" s="5">
        <f>SUMIFS(Imports_new!X$10:X$33,Imports_new!$A$10:$A$33,$A15)</f>
        <v>4166254.9775006361</v>
      </c>
      <c r="Y15" s="5">
        <f>SUMIFS(Imports_new!Y$10:Y$33,Imports_new!$A$10:$A$33,$A15)</f>
        <v>4166254.9775006361</v>
      </c>
      <c r="Z15" s="5">
        <f>SUMIFS(Imports_new!Z$10:Z$33,Imports_new!$A$10:$A$33,$A15)</f>
        <v>4166254.9775006361</v>
      </c>
      <c r="AA15" s="5">
        <f>SUMIFS(Imports_new!AA$10:AA$33,Imports_new!$A$10:$A$33,$A15)</f>
        <v>4166254.9775006361</v>
      </c>
      <c r="AB15" s="5">
        <f>SUMIFS(Imports_new!AB$10:AB$33,Imports_new!$A$10:$A$33,$A15)</f>
        <v>4166254.9775006361</v>
      </c>
      <c r="AC15" s="5">
        <f>SUMIFS(Imports_new!AC$10:AC$33,Imports_new!$A$10:$A$33,$A15)</f>
        <v>4166254.9775006361</v>
      </c>
      <c r="AD15" s="5">
        <f>SUMIFS(Imports_new!AD$10:AD$33,Imports_new!$A$10:$A$33,$A15)</f>
        <v>4166254.9775006361</v>
      </c>
      <c r="AE15" s="5">
        <f>SUMIFS(Imports_new!AE$10:AE$33,Imports_new!$A$10:$A$33,$A15)</f>
        <v>4166254.9775006361</v>
      </c>
      <c r="AF15" s="5">
        <f>SUMIFS(Imports_new!AF$10:AF$33,Imports_new!$A$10:$A$33,$A15)</f>
        <v>4166254.9775006361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1750163</v>
      </c>
      <c r="C2">
        <f>exports!E2</f>
        <v>1750163</v>
      </c>
      <c r="D2">
        <f>exports!F2</f>
        <v>1750163</v>
      </c>
      <c r="E2">
        <f>exports!G2</f>
        <v>1750163</v>
      </c>
      <c r="F2">
        <f>exports!H2</f>
        <v>1750163</v>
      </c>
      <c r="G2">
        <f>exports!I2</f>
        <v>1750163</v>
      </c>
      <c r="H2">
        <f>exports!J2</f>
        <v>1750163</v>
      </c>
      <c r="I2">
        <f>exports!K2</f>
        <v>1750163</v>
      </c>
      <c r="J2">
        <f>exports!L2</f>
        <v>1750163</v>
      </c>
      <c r="K2">
        <f>exports!M2</f>
        <v>1750163</v>
      </c>
      <c r="L2">
        <f>exports!N2</f>
        <v>1750163</v>
      </c>
      <c r="M2">
        <f>exports!O2</f>
        <v>1750163</v>
      </c>
      <c r="N2">
        <f>exports!P2</f>
        <v>1750163</v>
      </c>
      <c r="O2">
        <f>exports!Q2</f>
        <v>1750163</v>
      </c>
      <c r="P2">
        <f>exports!R2</f>
        <v>1750163</v>
      </c>
      <c r="Q2">
        <f>exports!S2</f>
        <v>1750163</v>
      </c>
      <c r="R2">
        <f>exports!T2</f>
        <v>1750163</v>
      </c>
      <c r="S2">
        <f>exports!U2</f>
        <v>1750163</v>
      </c>
      <c r="T2">
        <f>exports!V2</f>
        <v>1750163</v>
      </c>
      <c r="U2">
        <f>exports!W2</f>
        <v>1750163</v>
      </c>
      <c r="V2">
        <f>exports!X2</f>
        <v>1750163</v>
      </c>
      <c r="W2">
        <f>exports!Y2</f>
        <v>1750163</v>
      </c>
      <c r="X2">
        <f>exports!Z2</f>
        <v>1750163</v>
      </c>
      <c r="Y2">
        <f>exports!AA2</f>
        <v>1750163</v>
      </c>
      <c r="Z2">
        <f>exports!AB2</f>
        <v>1750163</v>
      </c>
      <c r="AA2">
        <f>exports!AC2</f>
        <v>1750163</v>
      </c>
      <c r="AB2">
        <f>exports!AD2</f>
        <v>1750163</v>
      </c>
      <c r="AC2">
        <f>exports!AE2</f>
        <v>1750163</v>
      </c>
      <c r="AD2">
        <f>exports!AF2</f>
        <v>1750163</v>
      </c>
      <c r="AE2">
        <f>exports!AG2</f>
        <v>1750163</v>
      </c>
      <c r="AF2">
        <f>exports!AH2</f>
        <v>1750163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74.427000426449041</v>
      </c>
      <c r="C2" s="12">
        <f>SUMIFS('State Generation Costs Calcs'!C105:C155,'State Generation Costs Calcs'!$A$105:$A$155,About!$B$2)*About!$A$67</f>
        <v>72.975610610661761</v>
      </c>
      <c r="D2" s="12">
        <f>SUMIFS('State Generation Costs Calcs'!D105:D155,'State Generation Costs Calcs'!$A$105:$A$155,About!$B$2)*About!$A$67</f>
        <v>71.620023961870643</v>
      </c>
      <c r="E2" s="12">
        <f>SUMIFS('State Generation Costs Calcs'!E105:E155,'State Generation Costs Calcs'!$A$105:$A$155,About!$B$2)*About!$A$67</f>
        <v>70.505234606487832</v>
      </c>
      <c r="F2" s="12">
        <f>SUMIFS('State Generation Costs Calcs'!F105:F155,'State Generation Costs Calcs'!$A$105:$A$155,About!$B$2)*About!$A$67</f>
        <v>70.199274053894868</v>
      </c>
      <c r="G2" s="12">
        <f>SUMIFS('State Generation Costs Calcs'!G105:G155,'State Generation Costs Calcs'!$A$105:$A$155,About!$B$2)*About!$A$67</f>
        <v>70.295790922268097</v>
      </c>
      <c r="H2" s="12">
        <f>SUMIFS('State Generation Costs Calcs'!H105:H155,'State Generation Costs Calcs'!$A$105:$A$155,About!$B$2)*About!$A$67</f>
        <v>70.963163858137676</v>
      </c>
      <c r="I2" s="12">
        <f>SUMIFS('State Generation Costs Calcs'!I105:I155,'State Generation Costs Calcs'!$A$105:$A$155,About!$B$2)*About!$A$67</f>
        <v>71.567437227917793</v>
      </c>
      <c r="J2" s="12">
        <f>SUMIFS('State Generation Costs Calcs'!J105:J155,'State Generation Costs Calcs'!$A$105:$A$155,About!$B$2)*About!$A$67</f>
        <v>71.246491333682599</v>
      </c>
      <c r="K2" s="12">
        <f>SUMIFS('State Generation Costs Calcs'!K105:K155,'State Generation Costs Calcs'!$A$105:$A$155,About!$B$2)*About!$A$67</f>
        <v>70.3102547962134</v>
      </c>
      <c r="L2" s="12">
        <f>SUMIFS('State Generation Costs Calcs'!L105:L155,'State Generation Costs Calcs'!$A$105:$A$155,About!$B$2)*About!$A$67</f>
        <v>69.235576201807035</v>
      </c>
      <c r="M2" s="12">
        <f>SUMIFS('State Generation Costs Calcs'!M105:M155,'State Generation Costs Calcs'!$A$105:$A$155,About!$B$2)*About!$A$67</f>
        <v>68.292146628023033</v>
      </c>
      <c r="N2" s="12">
        <f>SUMIFS('State Generation Costs Calcs'!N105:N155,'State Generation Costs Calcs'!$A$105:$A$155,About!$B$2)*About!$A$67</f>
        <v>67.293271376086082</v>
      </c>
      <c r="O2" s="12">
        <f>SUMIFS('State Generation Costs Calcs'!O105:O155,'State Generation Costs Calcs'!$A$105:$A$155,About!$B$2)*About!$A$67</f>
        <v>66.766770825662462</v>
      </c>
      <c r="P2" s="12">
        <f>SUMIFS('State Generation Costs Calcs'!P105:P155,'State Generation Costs Calcs'!$A$105:$A$155,About!$B$2)*About!$A$67</f>
        <v>66.635779967600158</v>
      </c>
      <c r="Q2" s="12">
        <f>SUMIFS('State Generation Costs Calcs'!Q105:Q155,'State Generation Costs Calcs'!$A$105:$A$155,About!$B$2)*About!$A$67</f>
        <v>66.033646334432916</v>
      </c>
      <c r="R2" s="12">
        <f>SUMIFS('State Generation Costs Calcs'!R105:R155,'State Generation Costs Calcs'!$A$105:$A$155,About!$B$2)*About!$A$67</f>
        <v>65.30353780906114</v>
      </c>
      <c r="S2" s="12">
        <f>SUMIFS('State Generation Costs Calcs'!S105:S155,'State Generation Costs Calcs'!$A$105:$A$155,About!$B$2)*About!$A$67</f>
        <v>64.784491670350462</v>
      </c>
      <c r="T2" s="12">
        <f>SUMIFS('State Generation Costs Calcs'!T105:T155,'State Generation Costs Calcs'!$A$105:$A$155,About!$B$2)*About!$A$67</f>
        <v>64.56975162404666</v>
      </c>
      <c r="U2" s="12">
        <f>SUMIFS('State Generation Costs Calcs'!U105:U155,'State Generation Costs Calcs'!$A$105:$A$155,About!$B$2)*About!$A$67</f>
        <v>64.391775202197039</v>
      </c>
      <c r="V2" s="12">
        <f>SUMIFS('State Generation Costs Calcs'!V105:V155,'State Generation Costs Calcs'!$A$105:$A$155,About!$B$2)*About!$A$67</f>
        <v>63.712882808649525</v>
      </c>
      <c r="W2" s="12">
        <f>SUMIFS('State Generation Costs Calcs'!W105:W155,'State Generation Costs Calcs'!$A$105:$A$155,About!$B$2)*About!$A$67</f>
        <v>63.090540698073042</v>
      </c>
      <c r="X2" s="12">
        <f>SUMIFS('State Generation Costs Calcs'!X105:X155,'State Generation Costs Calcs'!$A$105:$A$155,About!$B$2)*About!$A$67</f>
        <v>62.737811113791437</v>
      </c>
      <c r="Y2" s="12">
        <f>SUMIFS('State Generation Costs Calcs'!Y105:Y155,'State Generation Costs Calcs'!$A$105:$A$155,About!$B$2)*About!$A$67</f>
        <v>62.341766117559459</v>
      </c>
      <c r="Z2" s="12">
        <f>SUMIFS('State Generation Costs Calcs'!Z105:Z155,'State Generation Costs Calcs'!$A$105:$A$155,About!$B$2)*About!$A$67</f>
        <v>62.110607020759225</v>
      </c>
      <c r="AA2" s="12">
        <f>SUMIFS('State Generation Costs Calcs'!AA105:AA155,'State Generation Costs Calcs'!$A$105:$A$155,About!$B$2)*About!$A$67</f>
        <v>61.944632218275736</v>
      </c>
      <c r="AB2" s="12">
        <f>SUMIFS('State Generation Costs Calcs'!AB105:AB155,'State Generation Costs Calcs'!$A$105:$A$155,About!$B$2)*About!$A$67</f>
        <v>61.694273904086245</v>
      </c>
      <c r="AC2" s="12">
        <f>SUMIFS('State Generation Costs Calcs'!AC105:AC155,'State Generation Costs Calcs'!$A$105:$A$155,About!$B$2)*About!$A$67</f>
        <v>61.700633425640866</v>
      </c>
      <c r="AD2" s="12">
        <f>SUMIFS('State Generation Costs Calcs'!AD105:AD155,'State Generation Costs Calcs'!$A$105:$A$155,About!$B$2)*About!$A$67</f>
        <v>61.762044907142929</v>
      </c>
      <c r="AE2" s="12">
        <f>SUMIFS('State Generation Costs Calcs'!AE105:AE155,'State Generation Costs Calcs'!$A$105:$A$155,About!$B$2)*About!$A$67</f>
        <v>61.689028551907008</v>
      </c>
      <c r="AF2" s="12">
        <f>SUMIFS('State Generation Costs Calcs'!AF105:AF155,'State Generation Costs Calcs'!$A$105:$A$155,About!$B$2)*About!$A$67</f>
        <v>61.654617670903107</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74.427000426449041</v>
      </c>
      <c r="C2" s="12">
        <f>SUMIFS('State Generation Costs Calcs'!C105:C155,'State Generation Costs Calcs'!$A$105:$A$155,About!$B$2)*About!$A$67</f>
        <v>72.975610610661761</v>
      </c>
      <c r="D2" s="12">
        <f>SUMIFS('State Generation Costs Calcs'!D105:D155,'State Generation Costs Calcs'!$A$105:$A$155,About!$B$2)*About!$A$67</f>
        <v>71.620023961870643</v>
      </c>
      <c r="E2" s="12">
        <f>SUMIFS('State Generation Costs Calcs'!E105:E155,'State Generation Costs Calcs'!$A$105:$A$155,About!$B$2)*About!$A$67</f>
        <v>70.505234606487832</v>
      </c>
      <c r="F2" s="12">
        <f>SUMIFS('State Generation Costs Calcs'!F105:F155,'State Generation Costs Calcs'!$A$105:$A$155,About!$B$2)*About!$A$67</f>
        <v>70.199274053894868</v>
      </c>
      <c r="G2" s="12">
        <f>SUMIFS('State Generation Costs Calcs'!G105:G155,'State Generation Costs Calcs'!$A$105:$A$155,About!$B$2)*About!$A$67</f>
        <v>70.295790922268097</v>
      </c>
      <c r="H2" s="12">
        <f>SUMIFS('State Generation Costs Calcs'!H105:H155,'State Generation Costs Calcs'!$A$105:$A$155,About!$B$2)*About!$A$67</f>
        <v>70.963163858137676</v>
      </c>
      <c r="I2" s="12">
        <f>SUMIFS('State Generation Costs Calcs'!I105:I155,'State Generation Costs Calcs'!$A$105:$A$155,About!$B$2)*About!$A$67</f>
        <v>71.567437227917793</v>
      </c>
      <c r="J2" s="12">
        <f>SUMIFS('State Generation Costs Calcs'!J105:J155,'State Generation Costs Calcs'!$A$105:$A$155,About!$B$2)*About!$A$67</f>
        <v>71.246491333682599</v>
      </c>
      <c r="K2" s="12">
        <f>SUMIFS('State Generation Costs Calcs'!K105:K155,'State Generation Costs Calcs'!$A$105:$A$155,About!$B$2)*About!$A$67</f>
        <v>70.3102547962134</v>
      </c>
      <c r="L2" s="12">
        <f>SUMIFS('State Generation Costs Calcs'!L105:L155,'State Generation Costs Calcs'!$A$105:$A$155,About!$B$2)*About!$A$67</f>
        <v>69.235576201807035</v>
      </c>
      <c r="M2" s="12">
        <f>SUMIFS('State Generation Costs Calcs'!M105:M155,'State Generation Costs Calcs'!$A$105:$A$155,About!$B$2)*About!$A$67</f>
        <v>68.292146628023033</v>
      </c>
      <c r="N2" s="12">
        <f>SUMIFS('State Generation Costs Calcs'!N105:N155,'State Generation Costs Calcs'!$A$105:$A$155,About!$B$2)*About!$A$67</f>
        <v>67.293271376086082</v>
      </c>
      <c r="O2" s="12">
        <f>SUMIFS('State Generation Costs Calcs'!O105:O155,'State Generation Costs Calcs'!$A$105:$A$155,About!$B$2)*About!$A$67</f>
        <v>66.766770825662462</v>
      </c>
      <c r="P2" s="12">
        <f>SUMIFS('State Generation Costs Calcs'!P105:P155,'State Generation Costs Calcs'!$A$105:$A$155,About!$B$2)*About!$A$67</f>
        <v>66.635779967600158</v>
      </c>
      <c r="Q2" s="12">
        <f>SUMIFS('State Generation Costs Calcs'!Q105:Q155,'State Generation Costs Calcs'!$A$105:$A$155,About!$B$2)*About!$A$67</f>
        <v>66.033646334432916</v>
      </c>
      <c r="R2" s="12">
        <f>SUMIFS('State Generation Costs Calcs'!R105:R155,'State Generation Costs Calcs'!$A$105:$A$155,About!$B$2)*About!$A$67</f>
        <v>65.30353780906114</v>
      </c>
      <c r="S2" s="12">
        <f>SUMIFS('State Generation Costs Calcs'!S105:S155,'State Generation Costs Calcs'!$A$105:$A$155,About!$B$2)*About!$A$67</f>
        <v>64.784491670350462</v>
      </c>
      <c r="T2" s="12">
        <f>SUMIFS('State Generation Costs Calcs'!T105:T155,'State Generation Costs Calcs'!$A$105:$A$155,About!$B$2)*About!$A$67</f>
        <v>64.56975162404666</v>
      </c>
      <c r="U2" s="12">
        <f>SUMIFS('State Generation Costs Calcs'!U105:U155,'State Generation Costs Calcs'!$A$105:$A$155,About!$B$2)*About!$A$67</f>
        <v>64.391775202197039</v>
      </c>
      <c r="V2" s="12">
        <f>SUMIFS('State Generation Costs Calcs'!V105:V155,'State Generation Costs Calcs'!$A$105:$A$155,About!$B$2)*About!$A$67</f>
        <v>63.712882808649525</v>
      </c>
      <c r="W2" s="12">
        <f>SUMIFS('State Generation Costs Calcs'!W105:W155,'State Generation Costs Calcs'!$A$105:$A$155,About!$B$2)*About!$A$67</f>
        <v>63.090540698073042</v>
      </c>
      <c r="X2" s="12">
        <f>SUMIFS('State Generation Costs Calcs'!X105:X155,'State Generation Costs Calcs'!$A$105:$A$155,About!$B$2)*About!$A$67</f>
        <v>62.737811113791437</v>
      </c>
      <c r="Y2" s="12">
        <f>SUMIFS('State Generation Costs Calcs'!Y105:Y155,'State Generation Costs Calcs'!$A$105:$A$155,About!$B$2)*About!$A$67</f>
        <v>62.341766117559459</v>
      </c>
      <c r="Z2" s="12">
        <f>SUMIFS('State Generation Costs Calcs'!Z105:Z155,'State Generation Costs Calcs'!$A$105:$A$155,About!$B$2)*About!$A$67</f>
        <v>62.110607020759225</v>
      </c>
      <c r="AA2" s="12">
        <f>SUMIFS('State Generation Costs Calcs'!AA105:AA155,'State Generation Costs Calcs'!$A$105:$A$155,About!$B$2)*About!$A$67</f>
        <v>61.944632218275736</v>
      </c>
      <c r="AB2" s="12">
        <f>SUMIFS('State Generation Costs Calcs'!AB105:AB155,'State Generation Costs Calcs'!$A$105:$A$155,About!$B$2)*About!$A$67</f>
        <v>61.694273904086245</v>
      </c>
      <c r="AC2" s="12">
        <f>SUMIFS('State Generation Costs Calcs'!AC105:AC155,'State Generation Costs Calcs'!$A$105:$A$155,About!$B$2)*About!$A$67</f>
        <v>61.700633425640866</v>
      </c>
      <c r="AD2" s="12">
        <f>SUMIFS('State Generation Costs Calcs'!AD105:AD155,'State Generation Costs Calcs'!$A$105:$A$155,About!$B$2)*About!$A$67</f>
        <v>61.762044907142929</v>
      </c>
      <c r="AE2" s="12">
        <f>SUMIFS('State Generation Costs Calcs'!AE105:AE155,'State Generation Costs Calcs'!$A$105:$A$155,About!$B$2)*About!$A$67</f>
        <v>61.689028551907008</v>
      </c>
      <c r="AF2" s="12">
        <f>SUMIFS('State Generation Costs Calcs'!AF105:AF155,'State Generation Costs Calcs'!$A$105:$A$155,About!$B$2)*About!$A$67</f>
        <v>61.654617670903107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2024-02-26T19:47:28Z</dcterms:modified>
</cp:coreProperties>
</file>