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y/trans/syvbt/"/>
    </mc:Choice>
  </mc:AlternateContent>
  <xr:revisionPtr revIDLastSave="0" documentId="13_ncr:1_{6E74033E-B7F0-6547-B5D2-8FB0EFD07B54}"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D5" i="15" l="1"/>
  <c r="D5" i="14"/>
  <c r="E5" i="14"/>
  <c r="G5" i="15"/>
  <c r="B5" i="14"/>
  <c r="C5" i="14"/>
  <c r="E5" i="15"/>
  <c r="F5" i="15"/>
  <c r="F5" i="14"/>
  <c r="G5" i="14"/>
  <c r="H5" i="15"/>
  <c r="H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E2" i="17"/>
  <c r="E2" i="14" s="1"/>
  <c r="G2" i="17"/>
  <c r="G2" i="14" s="1"/>
  <c r="H2" i="17"/>
  <c r="H2" i="14" s="1"/>
  <c r="D2" i="17"/>
  <c r="D2" i="14" s="1"/>
  <c r="F3" i="17"/>
  <c r="F3" i="14" s="1"/>
  <c r="G3" i="17"/>
  <c r="G3" i="14" s="1"/>
  <c r="H3" i="17"/>
  <c r="H3" i="14" s="1"/>
  <c r="G3" i="18"/>
  <c r="G3" i="15" s="1"/>
  <c r="G2" i="18"/>
  <c r="G2" i="15" s="1"/>
  <c r="F2" i="18"/>
  <c r="F2" i="15" s="1"/>
  <c r="E2" i="18"/>
  <c r="E2" i="15" s="1"/>
  <c r="D3" i="18"/>
  <c r="D3" i="15" s="1"/>
  <c r="C3" i="18"/>
  <c r="C3" i="15" s="1"/>
  <c r="B2" i="18"/>
  <c r="B2" i="15" s="1"/>
  <c r="F3" i="18"/>
  <c r="F3" i="15" s="1"/>
  <c r="E3" i="18"/>
  <c r="E3" i="15" s="1"/>
  <c r="D2" i="18"/>
  <c r="D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<sst xmlns="http://schemas.openxmlformats.org/spreadsheetml/2006/main" count="2345" uniqueCount="1337">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</sst>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1145</v>
      </c>
      <c r="C1" s="73">
        <v>44631</v>
      </c>
      <c r="F1" s="74" t="s">
        <v>1082</v>
      </c>
      <c r="G1" s="74" t="s">
        <v>1082</v>
      </c>
    </row>
    <row r="2" spans="1:7">
      <c r="B2" s="58" t="str">
        <f>LOOKUP(B1,F2:G51,G2:G51)</f>
        <v>NY</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1.5976715856039325E-2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55936</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23588.010515924994</v>
      </c>
      <c r="C2" s="18">
        <v>0</v>
      </c>
      <c r="D2" s="18">
        <f>IF('SYVbT-passenger-script'!$A$14='SYVbT-passenger-script'!$B$14,D15,ROUND('USA Values'!D3*'Share of VT by state'!$B$2,0))</f>
        <v>10398119.213431202</v>
      </c>
      <c r="E2" s="18">
        <f>IF('SYVbT-passenger-script'!$A$14='SYVbT-passenger-script'!$B$14,E15,ROUND('USA Values'!E3*'Share of VT by state'!$B$2,0))</f>
        <v>52316.114548531186</v>
      </c>
      <c r="F2" s="18">
        <f>IF('SYVbT-passenger-script'!$A$14='SYVbT-passenger-script'!$B$14,F15,ROUND('USA Values'!F3*'Share of VT by state'!$B$2,0))</f>
        <v>21882.29984031924</v>
      </c>
      <c r="G2" s="18">
        <f>IF('SYVbT-passenger-script'!$A$14='SYVbT-passenger-script'!$B$14,G15,ROUND('USA Values'!G3*'Share of VT by state'!$B$2,0))</f>
        <v>4094.3616640213572</v>
      </c>
      <c r="H2" s="18">
        <f>IF('SYVbT-passenger-script'!$A$14='SYVbT-passenger-script'!$B$14,H15,ROUND('USA Values'!H3*'Share of VT by state'!$B$2,0))</f>
        <v>0</v>
      </c>
      <c r="I2" t="s">
        <v>1333</v>
      </c>
    </row>
    <row r="3" spans="1:9">
      <c r="A3" s="1" t="s">
        <v>1077</v>
      </c>
      <c r="B3" s="18">
        <f>IF('SYVbT-passenger-script'!$A$14='SYVbT-passenger-script'!$B$14,B16,ROUND('USA Values'!B4*'Share of VT by state'!$B$3,0))</f>
        <v>18</v>
      </c>
      <c r="C3" s="18">
        <v>0</v>
      </c>
      <c r="D3" s="18">
        <f>IF('SYVbT-passenger-script'!$A$14='SYVbT-passenger-script'!$B$14,D16,ROUND('USA Values'!D4*'Share of VT by state'!$B$3,0))</f>
        <v>6218</v>
      </c>
      <c r="E3" s="18">
        <f>IF('SYVbT-passenger-script'!$A$14='SYVbT-passenger-script'!$B$14,E16,ROUND('USA Values'!E4*'Share of VT by state'!$B$3,0))</f>
        <v>50467</v>
      </c>
      <c r="F3" s="18">
        <f>IF('SYVbT-passenger-script'!$A$14='SYVbT-passenger-script'!$B$14,F16,ROUND('USA Values'!F4*'Share of VT by state'!$B$3,0))</f>
        <v>0</v>
      </c>
      <c r="G3" s="18">
        <f>IF('SYVbT-passenger-script'!$A$14='SYVbT-passenger-script'!$B$14,G16,ROUND('USA Values'!G4*'Share of VT by state'!$B$3,0))</f>
        <v>417</v>
      </c>
      <c r="H3" s="18">
        <f>IF('SYVbT-passenger-script'!$A$14='SYVbT-passenger-script'!$B$14,H16,ROUND('USA Values'!H4*'Share of VT by state'!$B$3,0))</f>
        <v>0</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NY</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0</v>
      </c>
      <c r="C2" s="18">
        <f>IF($A$13=$B$13,C14,ROUND('USA Values'!C12*'Share of VT by state'!$B$4,0))</f>
        <v>0</v>
      </c>
      <c r="D2" s="18">
        <f>IF($A$13=$B$13,D14,ROUND('USA Values'!D12*'Share of VT by state'!$B$4,0))</f>
        <v>201233.5032021653</v>
      </c>
      <c r="E2" s="18">
        <f>IF($A$13=$B$13,E14,ROUND('USA Values'!E12*'Share of VT by state'!$B$4,0))</f>
        <v>0</v>
      </c>
      <c r="F2" s="18">
        <f>IF($A$13=$B$13,F14,ROUND('USA Values'!F12*'Share of VT by state'!$B$4,0))</f>
        <v>0</v>
      </c>
      <c r="G2" s="18">
        <f>IF($A$13=$B$13,G14,ROUND('USA Values'!G12*'Share of VT by state'!$B$4,0))</f>
        <v>12.21870745822498</v>
      </c>
      <c r="H2" s="18">
        <f>IF($A$13=$B$13,H14,ROUND('USA Values'!H12*'Share of VT by state'!$B$4,0))</f>
        <v>0</v>
      </c>
      <c r="I2" s="58" t="s">
        <v>1333</v>
      </c>
    </row>
    <row r="3" spans="1:9">
      <c r="A3" s="1" t="s">
        <v>1077</v>
      </c>
      <c r="B3" s="58">
        <f>IF($A$13=$B$13,B15,ROUND('USA Values'!B13*'Share of VT by state'!$B$5,0))</f>
        <v>54.706485665234602</v>
      </c>
      <c r="C3" s="58">
        <f>IF($A$13=$B$13,C15,ROUND('USA Values'!C13*'Share of VT by state'!$B$5,0))</f>
        <v>0</v>
      </c>
      <c r="D3" s="58">
        <f>IF($A$13=$B$13,D15,ROUND('USA Values'!D13*'Share of VT by state'!$B$5,0))</f>
        <v>0</v>
      </c>
      <c r="E3" s="58">
        <f>IF($A$13=$B$13,E15,ROUND('USA Values'!E13*'Share of VT by state'!$B$5,0))</f>
        <v>248544.89387620601</v>
      </c>
      <c r="F3" s="58">
        <f>IF($A$13=$B$13,F15,ROUND('USA Values'!F13*'Share of VT by state'!$B$5,0))</f>
        <v>22.215831742227234</v>
      </c>
      <c r="G3" s="58">
        <f>IF($A$13=$B$13,G15,ROUND('USA Values'!G13*'Share of VT by state'!$B$5,0))</f>
        <v>132.4618967630299</v>
      </c>
      <c r="H3" s="58">
        <f>IF($A$13=$B$13,H15,ROUND('USA Values'!H13*'Share of VT by state'!$B$5,0))</f>
        <v>0</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NY</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23588.010515924994</v>
      </c>
      <c r="C2" s="18">
        <f>'SYVbT-passenger-script'!C2</f>
        <v>0</v>
      </c>
      <c r="D2" s="18">
        <f>'SYVbT-passenger-script'!D2</f>
        <v>10398119.213431202</v>
      </c>
      <c r="E2" s="18">
        <f>'SYVbT-passenger-script'!E2</f>
        <v>52316.114548531186</v>
      </c>
      <c r="F2" s="18">
        <f>'SYVbT-passenger-script'!F2</f>
        <v>21882.29984031924</v>
      </c>
      <c r="G2" s="18">
        <f>'SYVbT-passenger-script'!G2</f>
        <v>4094.3616640213572</v>
      </c>
      <c r="H2" s="18">
        <f>'SYVbT-passenger-script'!H2</f>
        <v>0</v>
      </c>
      <c r="J2" s="18"/>
    </row>
    <row r="3" spans="1:10">
      <c r="A3" s="1" t="s">
        <v>1077</v>
      </c>
      <c r="B3" s="18">
        <f>'SYVbT-passenger-script'!B3</f>
        <v>18</v>
      </c>
      <c r="C3" s="18">
        <f>'SYVbT-passenger-script'!C3</f>
        <v>0</v>
      </c>
      <c r="D3" s="18">
        <f>'SYVbT-passenger-script'!D3</f>
        <v>6218</v>
      </c>
      <c r="E3" s="18">
        <f>'SYVbT-passenger-script'!E3</f>
        <v>50467</v>
      </c>
      <c r="F3" s="18">
        <f>'SYVbT-passenger-script'!F3</f>
        <v>0</v>
      </c>
      <c r="G3" s="18">
        <f>'SYVbT-passenger-script'!G3</f>
        <v>417</v>
      </c>
      <c r="H3" s="18">
        <f>'SYVbT-passenger-script'!H3</f>
        <v>0</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302.62901765072047</v>
      </c>
      <c r="C5" s="18">
        <f>'USA Values'!C6*'Rail and Aviation'!$B$2*'Rail and Aviation'!$B$3</f>
        <v>0</v>
      </c>
      <c r="D5" s="18">
        <f>'USA Values'!D6*'Rail and Aviation'!$B$2*'Rail and Aviation'!$B$3</f>
        <v>0</v>
      </c>
      <c r="E5" s="18">
        <f>'USA Values'!E6*'Rail and Aviation'!$B$2*'Rail and Aviation'!$B$3</f>
        <v>99.712617751917861</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0</v>
      </c>
      <c r="C2" s="18">
        <f>'SYVbT-freight-script'!C2</f>
        <v>0</v>
      </c>
      <c r="D2" s="18">
        <f>'SYVbT-freight-script'!D2</f>
        <v>201233.5032021653</v>
      </c>
      <c r="E2" s="18">
        <f>'SYVbT-freight-script'!E2</f>
        <v>0</v>
      </c>
      <c r="F2" s="18">
        <f>'SYVbT-freight-script'!F2</f>
        <v>0</v>
      </c>
      <c r="G2" s="18">
        <f>'SYVbT-freight-script'!G2</f>
        <v>12.21870745822498</v>
      </c>
      <c r="H2" s="18">
        <f>'SYVbT-freight-script'!H2</f>
        <v>0</v>
      </c>
      <c r="I2" s="67"/>
      <c r="J2" s="18"/>
    </row>
    <row r="3" spans="1:10">
      <c r="A3" s="1" t="s">
        <v>1077</v>
      </c>
      <c r="B3" s="18">
        <f>'SYVbT-freight-script'!B3</f>
        <v>54.706485665234602</v>
      </c>
      <c r="C3" s="18">
        <f>'SYVbT-freight-script'!C3</f>
        <v>0</v>
      </c>
      <c r="D3" s="18">
        <f>'SYVbT-freight-script'!D3</f>
        <v>0</v>
      </c>
      <c r="E3" s="18">
        <f>'SYVbT-freight-script'!E3</f>
        <v>248544.89387620601</v>
      </c>
      <c r="F3" s="18">
        <f>'SYVbT-freight-script'!F3</f>
        <v>22.215831742227234</v>
      </c>
      <c r="G3" s="18">
        <f>'SYVbT-freight-script'!G3</f>
        <v>132.4618967630299</v>
      </c>
      <c r="H3" s="18">
        <f>'SYVbT-freight-script'!H3</f>
        <v>0</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416.23249174005252</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2022-03-14T17:13:39Z</dcterms:modified>
</cp:coreProperties>
</file>