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C\elec\EIaE\"/>
    </mc:Choice>
  </mc:AlternateContent>
  <xr:revisionPtr revIDLastSave="0" documentId="8_{4C2598BF-A763-46D0-8197-559F7D6ADC83}"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E2" i="9"/>
  <c r="D2" i="9" s="1"/>
  <c r="C2" i="9" s="1"/>
  <c r="B2" i="9"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H73" i="23" s="1"/>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K70" i="23" s="1"/>
  <c r="O772" i="22"/>
  <c r="J762" i="22"/>
  <c r="I767" i="22"/>
  <c r="H772" i="22"/>
  <c r="J767" i="22"/>
  <c r="I772" i="22"/>
  <c r="L1352" i="22"/>
  <c r="G1353" i="22"/>
  <c r="B62" i="23" s="1"/>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M70" i="23" s="1"/>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4" i="23"/>
  <c r="AM10" i="26"/>
  <c r="AL14" i="26"/>
  <c r="AL15" i="26"/>
  <c r="AM11" i="26"/>
  <c r="AF93" i="23"/>
  <c r="AG87" i="23"/>
  <c r="AG93" i="23" s="1"/>
  <c r="AF101" i="23"/>
  <c r="AG88" i="23"/>
  <c r="AG101" i="23" s="1"/>
  <c r="AF96" i="23"/>
  <c r="AG82" i="23"/>
  <c r="AG96" i="23" s="1"/>
  <c r="AF100" i="23"/>
  <c r="AF99" i="23"/>
  <c r="AG83" i="23"/>
  <c r="AF92" i="23"/>
  <c r="AG86" i="23"/>
  <c r="AG92" i="23" s="1"/>
  <c r="D62" i="23" l="1"/>
  <c r="G61" i="23"/>
  <c r="H60" i="23"/>
  <c r="C66" i="23"/>
  <c r="L70" i="23"/>
  <c r="B73" i="23"/>
  <c r="G70" i="23"/>
  <c r="L60" i="23"/>
  <c r="I62" i="23"/>
  <c r="F68"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<sst xmlns="http://schemas.openxmlformats.org/spreadsheetml/2006/main" count="15214" uniqueCount="1081">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</sst>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507</v>
      </c>
      <c r="C1" s="86">
        <v>45383</v>
      </c>
      <c r="D1" s="87"/>
      <c r="E1" s="87"/>
      <c r="F1" s="87"/>
      <c r="G1" s="87"/>
      <c r="H1" s="87"/>
      <c r="I1" s="87"/>
      <c r="J1" s="87"/>
      <c r="K1" s="85" t="s">
        <v>533</v>
      </c>
      <c r="L1" s="85" t="s">
        <v>535</v>
      </c>
      <c r="M1" s="163" t="s">
        <v>1053</v>
      </c>
    </row>
    <row r="2" spans="1:13">
      <c r="A2" s="1" t="s">
        <v>1</v>
      </c>
      <c r="B2" s="87" t="str">
        <f>LOOKUP(B1,K1:L50,L1:L50)</f>
        <v>NC</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NC</v>
      </c>
      <c r="C6" s="91">
        <f t="shared" ref="C6:AE6" si="1">SUMIFS(C$20:C$119,$B$20:$B$119,$B$6,$A$20:$A$119,$A$6)</f>
        <v>15816964</v>
      </c>
      <c r="D6" s="91">
        <f t="shared" si="1"/>
        <v>14024193</v>
      </c>
      <c r="E6" s="91">
        <f t="shared" si="1"/>
        <v>16466046</v>
      </c>
      <c r="F6" s="91">
        <f t="shared" si="1"/>
        <v>17103687</v>
      </c>
      <c r="G6" s="91">
        <f t="shared" si="1"/>
        <v>11094368</v>
      </c>
      <c r="H6" s="91">
        <f t="shared" si="1"/>
        <v>11531017</v>
      </c>
      <c r="I6" s="91">
        <f t="shared" si="1"/>
        <v>9452105</v>
      </c>
      <c r="J6" s="91">
        <f t="shared" si="1"/>
        <v>6730623</v>
      </c>
      <c r="K6" s="91">
        <f t="shared" si="1"/>
        <v>5506688</v>
      </c>
      <c r="L6" s="91">
        <f t="shared" si="1"/>
        <v>11962882</v>
      </c>
      <c r="M6" s="91">
        <f t="shared" si="1"/>
        <v>12099876</v>
      </c>
      <c r="N6" s="91">
        <f t="shared" si="1"/>
        <v>14235130</v>
      </c>
      <c r="O6" s="91">
        <f t="shared" si="1"/>
        <v>13131388</v>
      </c>
      <c r="P6" s="91">
        <f t="shared" si="1"/>
        <v>7514965</v>
      </c>
      <c r="Q6" s="91">
        <f t="shared" si="1"/>
        <v>14743847</v>
      </c>
      <c r="R6" s="91">
        <f t="shared" si="1"/>
        <v>13288950</v>
      </c>
      <c r="S6" s="91">
        <f t="shared" si="1"/>
        <v>15760685</v>
      </c>
      <c r="T6" s="91">
        <f t="shared" si="1"/>
        <v>14629639</v>
      </c>
      <c r="U6" s="91">
        <f t="shared" si="1"/>
        <v>17693787</v>
      </c>
      <c r="V6" s="91">
        <f t="shared" si="1"/>
        <v>20741069</v>
      </c>
      <c r="W6" s="91">
        <f t="shared" si="1"/>
        <v>19729808</v>
      </c>
      <c r="X6" s="91">
        <f t="shared" si="1"/>
        <v>23878900</v>
      </c>
      <c r="Y6" s="91">
        <f t="shared" si="1"/>
        <v>22692127</v>
      </c>
      <c r="Z6" s="91">
        <f t="shared" si="1"/>
        <v>15080537</v>
      </c>
      <c r="AA6" s="91">
        <f t="shared" si="1"/>
        <v>15948056</v>
      </c>
      <c r="AB6" s="91">
        <f t="shared" si="1"/>
        <v>16479278</v>
      </c>
      <c r="AC6" s="91">
        <f t="shared" si="1"/>
        <v>14215709</v>
      </c>
      <c r="AD6" s="91">
        <f t="shared" si="1"/>
        <v>13173259</v>
      </c>
      <c r="AE6" s="91">
        <f t="shared" si="1"/>
        <v>14040847</v>
      </c>
      <c r="AF6" s="119">
        <f t="shared" ref="AF6:BK7" si="2">AE6</f>
        <v>14040847</v>
      </c>
      <c r="AG6" s="119">
        <f t="shared" si="2"/>
        <v>14040847</v>
      </c>
      <c r="AH6" s="119">
        <f t="shared" si="2"/>
        <v>14040847</v>
      </c>
      <c r="AI6" s="119">
        <f t="shared" si="2"/>
        <v>14040847</v>
      </c>
      <c r="AJ6" s="119">
        <f t="shared" si="2"/>
        <v>14040847</v>
      </c>
      <c r="AK6" s="119">
        <f t="shared" si="2"/>
        <v>14040847</v>
      </c>
      <c r="AL6" s="119">
        <f t="shared" si="2"/>
        <v>14040847</v>
      </c>
      <c r="AM6" s="119">
        <f t="shared" si="2"/>
        <v>14040847</v>
      </c>
      <c r="AN6" s="119">
        <f t="shared" si="2"/>
        <v>14040847</v>
      </c>
      <c r="AO6" s="119">
        <f t="shared" si="2"/>
        <v>14040847</v>
      </c>
      <c r="AP6" s="119">
        <f t="shared" si="2"/>
        <v>14040847</v>
      </c>
      <c r="AQ6" s="119">
        <f t="shared" si="2"/>
        <v>14040847</v>
      </c>
      <c r="AR6" s="119">
        <f t="shared" si="2"/>
        <v>14040847</v>
      </c>
      <c r="AS6" s="119">
        <f t="shared" si="2"/>
        <v>14040847</v>
      </c>
      <c r="AT6" s="119">
        <f t="shared" si="2"/>
        <v>14040847</v>
      </c>
      <c r="AU6" s="119">
        <f t="shared" si="2"/>
        <v>14040847</v>
      </c>
      <c r="AV6" s="119">
        <f t="shared" si="2"/>
        <v>14040847</v>
      </c>
      <c r="AW6" s="119">
        <f t="shared" si="2"/>
        <v>14040847</v>
      </c>
      <c r="AX6" s="119">
        <f t="shared" si="2"/>
        <v>14040847</v>
      </c>
      <c r="AY6" s="119">
        <f t="shared" si="2"/>
        <v>14040847</v>
      </c>
      <c r="AZ6" s="119">
        <f t="shared" si="2"/>
        <v>14040847</v>
      </c>
      <c r="BA6" s="119">
        <f t="shared" si="2"/>
        <v>14040847</v>
      </c>
      <c r="BB6" s="119">
        <f t="shared" si="2"/>
        <v>14040847</v>
      </c>
      <c r="BC6" s="119">
        <f t="shared" si="2"/>
        <v>14040847</v>
      </c>
      <c r="BD6" s="119">
        <f t="shared" si="2"/>
        <v>14040847</v>
      </c>
      <c r="BE6" s="119">
        <f t="shared" si="2"/>
        <v>14040847</v>
      </c>
      <c r="BF6" s="119">
        <f t="shared" si="2"/>
        <v>14040847</v>
      </c>
      <c r="BG6" s="119">
        <f t="shared" si="2"/>
        <v>14040847</v>
      </c>
      <c r="BH6" s="119">
        <f t="shared" si="2"/>
        <v>14040847</v>
      </c>
      <c r="BI6" s="119">
        <f t="shared" si="2"/>
        <v>14040847</v>
      </c>
      <c r="BJ6" s="119">
        <f t="shared" si="2"/>
        <v>14040847</v>
      </c>
      <c r="BK6" s="119">
        <f t="shared" si="2"/>
        <v>14040847</v>
      </c>
    </row>
    <row r="7" spans="1:63">
      <c r="A7" s="91" t="s">
        <v>848</v>
      </c>
      <c r="B7" s="91" t="str">
        <f>About!B2</f>
        <v>NC</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NC</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1074</v>
      </c>
      <c r="AE10" s="91">
        <f t="shared" si="5"/>
        <v>1503</v>
      </c>
      <c r="AF10" s="119">
        <f t="shared" ref="AF10:BK11" si="6">AE10</f>
        <v>1503</v>
      </c>
      <c r="AG10" s="119">
        <f t="shared" si="6"/>
        <v>1503</v>
      </c>
      <c r="AH10" s="119">
        <f t="shared" si="6"/>
        <v>1503</v>
      </c>
      <c r="AI10" s="119">
        <f t="shared" si="6"/>
        <v>1503</v>
      </c>
      <c r="AJ10" s="119">
        <f t="shared" si="6"/>
        <v>1503</v>
      </c>
      <c r="AK10" s="119">
        <f t="shared" si="6"/>
        <v>1503</v>
      </c>
      <c r="AL10" s="119">
        <f t="shared" si="6"/>
        <v>1503</v>
      </c>
      <c r="AM10" s="119">
        <f t="shared" si="6"/>
        <v>1503</v>
      </c>
      <c r="AN10" s="119">
        <f t="shared" si="6"/>
        <v>1503</v>
      </c>
      <c r="AO10" s="119">
        <f t="shared" si="6"/>
        <v>1503</v>
      </c>
      <c r="AP10" s="119">
        <f t="shared" si="6"/>
        <v>1503</v>
      </c>
      <c r="AQ10" s="119">
        <f t="shared" si="6"/>
        <v>1503</v>
      </c>
      <c r="AR10" s="119">
        <f t="shared" si="6"/>
        <v>1503</v>
      </c>
      <c r="AS10" s="119">
        <f t="shared" si="6"/>
        <v>1503</v>
      </c>
      <c r="AT10" s="119">
        <f t="shared" si="6"/>
        <v>1503</v>
      </c>
      <c r="AU10" s="119">
        <f t="shared" si="6"/>
        <v>1503</v>
      </c>
      <c r="AV10" s="119">
        <f t="shared" si="6"/>
        <v>1503</v>
      </c>
      <c r="AW10" s="119">
        <f t="shared" si="6"/>
        <v>1503</v>
      </c>
      <c r="AX10" s="119">
        <f t="shared" si="6"/>
        <v>1503</v>
      </c>
      <c r="AY10" s="119">
        <f t="shared" si="6"/>
        <v>1503</v>
      </c>
      <c r="AZ10" s="119">
        <f t="shared" si="6"/>
        <v>1503</v>
      </c>
      <c r="BA10" s="119">
        <f t="shared" si="6"/>
        <v>1503</v>
      </c>
      <c r="BB10" s="119">
        <f t="shared" si="6"/>
        <v>1503</v>
      </c>
      <c r="BC10" s="119">
        <f t="shared" si="6"/>
        <v>1503</v>
      </c>
      <c r="BD10" s="119">
        <f t="shared" si="6"/>
        <v>1503</v>
      </c>
      <c r="BE10" s="119">
        <f t="shared" si="6"/>
        <v>1503</v>
      </c>
      <c r="BF10" s="119">
        <f t="shared" si="6"/>
        <v>1503</v>
      </c>
      <c r="BG10" s="119">
        <f t="shared" si="6"/>
        <v>1503</v>
      </c>
      <c r="BH10" s="119">
        <f t="shared" si="6"/>
        <v>1503</v>
      </c>
      <c r="BI10" s="119">
        <f t="shared" si="6"/>
        <v>1503</v>
      </c>
      <c r="BJ10" s="119">
        <f t="shared" si="6"/>
        <v>1503</v>
      </c>
      <c r="BK10" s="119">
        <f t="shared" si="6"/>
        <v>1503</v>
      </c>
    </row>
    <row r="11" spans="1:63">
      <c r="A11" s="91" t="s">
        <v>848</v>
      </c>
      <c r="B11" s="91" t="str">
        <f>About!B2</f>
        <v>NC</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2</v>
      </c>
      <c r="AE11" s="91">
        <f t="shared" si="7"/>
        <v>42</v>
      </c>
      <c r="AF11" s="119">
        <f>AVERAGE(W11:AE11)</f>
        <v>4.8888888888888893</v>
      </c>
      <c r="AG11" s="119">
        <f t="shared" si="6"/>
        <v>4.8888888888888893</v>
      </c>
      <c r="AH11" s="119">
        <f t="shared" si="6"/>
        <v>4.8888888888888893</v>
      </c>
      <c r="AI11" s="119">
        <f t="shared" si="6"/>
        <v>4.8888888888888893</v>
      </c>
      <c r="AJ11" s="119">
        <f t="shared" si="6"/>
        <v>4.8888888888888893</v>
      </c>
      <c r="AK11" s="119">
        <f t="shared" si="6"/>
        <v>4.8888888888888893</v>
      </c>
      <c r="AL11" s="119">
        <f t="shared" si="6"/>
        <v>4.8888888888888893</v>
      </c>
      <c r="AM11" s="119">
        <f t="shared" si="6"/>
        <v>4.8888888888888893</v>
      </c>
      <c r="AN11" s="119">
        <f t="shared" si="6"/>
        <v>4.8888888888888893</v>
      </c>
      <c r="AO11" s="119">
        <f t="shared" si="6"/>
        <v>4.8888888888888893</v>
      </c>
      <c r="AP11" s="119">
        <f t="shared" si="6"/>
        <v>4.8888888888888893</v>
      </c>
      <c r="AQ11" s="119">
        <f t="shared" si="6"/>
        <v>4.8888888888888893</v>
      </c>
      <c r="AR11" s="119">
        <f t="shared" si="6"/>
        <v>4.8888888888888893</v>
      </c>
      <c r="AS11" s="119">
        <f t="shared" si="6"/>
        <v>4.8888888888888893</v>
      </c>
      <c r="AT11" s="119">
        <f t="shared" si="6"/>
        <v>4.8888888888888893</v>
      </c>
      <c r="AU11" s="119">
        <f t="shared" si="6"/>
        <v>4.8888888888888893</v>
      </c>
      <c r="AV11" s="119">
        <f t="shared" si="6"/>
        <v>4.8888888888888893</v>
      </c>
      <c r="AW11" s="119">
        <f t="shared" si="6"/>
        <v>4.8888888888888893</v>
      </c>
      <c r="AX11" s="119">
        <f t="shared" si="6"/>
        <v>4.8888888888888893</v>
      </c>
      <c r="AY11" s="119">
        <f t="shared" si="6"/>
        <v>4.8888888888888893</v>
      </c>
      <c r="AZ11" s="119">
        <f t="shared" si="6"/>
        <v>4.8888888888888893</v>
      </c>
      <c r="BA11" s="119">
        <f t="shared" si="6"/>
        <v>4.8888888888888893</v>
      </c>
      <c r="BB11" s="119">
        <f t="shared" si="6"/>
        <v>4.8888888888888893</v>
      </c>
      <c r="BC11" s="119">
        <f t="shared" si="6"/>
        <v>4.8888888888888893</v>
      </c>
      <c r="BD11" s="119">
        <f t="shared" si="6"/>
        <v>4.8888888888888893</v>
      </c>
      <c r="BE11" s="119">
        <f t="shared" si="6"/>
        <v>4.8888888888888893</v>
      </c>
      <c r="BF11" s="119">
        <f t="shared" si="6"/>
        <v>4.8888888888888893</v>
      </c>
      <c r="BG11" s="119">
        <f t="shared" si="6"/>
        <v>4.8888888888888893</v>
      </c>
      <c r="BH11" s="119">
        <f t="shared" si="6"/>
        <v>4.8888888888888893</v>
      </c>
      <c r="BI11" s="119">
        <f t="shared" si="6"/>
        <v>4.8888888888888893</v>
      </c>
      <c r="BJ11" s="119">
        <f t="shared" si="6"/>
        <v>4.8888888888888893</v>
      </c>
      <c r="BK11" s="119">
        <f t="shared" si="6"/>
        <v>4.8888888888888893</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NC</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1072</v>
      </c>
      <c r="AE14" s="91">
        <f t="shared" si="9"/>
        <v>1461</v>
      </c>
      <c r="AF14" s="91">
        <f t="shared" si="9"/>
        <v>1498.1111111111111</v>
      </c>
      <c r="AG14" s="91">
        <f t="shared" si="9"/>
        <v>1498.1111111111111</v>
      </c>
      <c r="AH14" s="91">
        <f t="shared" si="9"/>
        <v>1498.1111111111111</v>
      </c>
      <c r="AI14" s="91">
        <f t="shared" si="9"/>
        <v>1498.1111111111111</v>
      </c>
      <c r="AJ14" s="91">
        <f t="shared" si="9"/>
        <v>1498.1111111111111</v>
      </c>
      <c r="AK14" s="91">
        <f t="shared" si="9"/>
        <v>1498.1111111111111</v>
      </c>
      <c r="AL14" s="91">
        <f t="shared" si="9"/>
        <v>1498.1111111111111</v>
      </c>
      <c r="AM14" s="91">
        <f t="shared" si="9"/>
        <v>1498.1111111111111</v>
      </c>
      <c r="AN14" s="91">
        <f t="shared" si="9"/>
        <v>1498.1111111111111</v>
      </c>
      <c r="AO14" s="91">
        <f t="shared" si="9"/>
        <v>1498.1111111111111</v>
      </c>
      <c r="AP14" s="91">
        <f t="shared" si="9"/>
        <v>1498.1111111111111</v>
      </c>
      <c r="AQ14" s="91">
        <f t="shared" si="9"/>
        <v>1498.1111111111111</v>
      </c>
      <c r="AR14" s="91">
        <f t="shared" si="9"/>
        <v>1498.1111111111111</v>
      </c>
      <c r="AS14" s="91">
        <f t="shared" si="9"/>
        <v>1498.1111111111111</v>
      </c>
      <c r="AT14" s="91">
        <f t="shared" si="9"/>
        <v>1498.1111111111111</v>
      </c>
      <c r="AU14" s="91">
        <f t="shared" si="9"/>
        <v>1498.1111111111111</v>
      </c>
      <c r="AV14" s="91">
        <f t="shared" si="9"/>
        <v>1498.1111111111111</v>
      </c>
      <c r="AW14" s="91">
        <f t="shared" si="9"/>
        <v>1498.1111111111111</v>
      </c>
      <c r="AX14" s="91">
        <f t="shared" si="9"/>
        <v>1498.1111111111111</v>
      </c>
      <c r="AY14" s="91">
        <f t="shared" si="9"/>
        <v>1498.1111111111111</v>
      </c>
      <c r="AZ14" s="91">
        <f t="shared" si="9"/>
        <v>1498.1111111111111</v>
      </c>
      <c r="BA14" s="91">
        <f t="shared" si="9"/>
        <v>1498.1111111111111</v>
      </c>
      <c r="BB14" s="91">
        <f t="shared" si="9"/>
        <v>1498.1111111111111</v>
      </c>
      <c r="BC14" s="91">
        <f t="shared" si="9"/>
        <v>1498.1111111111111</v>
      </c>
      <c r="BD14" s="91">
        <f t="shared" si="9"/>
        <v>1498.1111111111111</v>
      </c>
      <c r="BE14" s="91">
        <f t="shared" si="9"/>
        <v>1498.1111111111111</v>
      </c>
      <c r="BF14" s="91">
        <f t="shared" si="9"/>
        <v>1498.1111111111111</v>
      </c>
      <c r="BG14" s="91">
        <f t="shared" si="9"/>
        <v>1498.1111111111111</v>
      </c>
      <c r="BH14" s="91">
        <f t="shared" si="9"/>
        <v>1498.1111111111111</v>
      </c>
      <c r="BI14" s="91">
        <f t="shared" si="9"/>
        <v>1498.1111111111111</v>
      </c>
      <c r="BJ14" s="91">
        <f t="shared" si="9"/>
        <v>1498.1111111111111</v>
      </c>
      <c r="BK14" s="91">
        <f t="shared" si="9"/>
        <v>1498.1111111111111</v>
      </c>
    </row>
    <row r="15" spans="1:63">
      <c r="A15" s="91" t="s">
        <v>848</v>
      </c>
      <c r="B15" s="91" t="str">
        <f>About!B2</f>
        <v>NC</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0.23679376540483482</v>
      </c>
      <c r="G1285" s="107">
        <f>G559/SUMIFS(G$3:G$722,$B$3:$B$722,$B1285)*SUMIFS(Calculations!$E$3:$E$53,Calculations!$A$3:$A$53,$B1285)</f>
        <v>0.22610165844878302</v>
      </c>
      <c r="H1285" s="107">
        <f>H559/SUMIFS(H$3:H$722,$B$3:$B$722,$B1285)*SUMIFS(Calculations!$E$3:$E$53,Calculations!$A$3:$A$53,$B1285)</f>
        <v>0.2151261340559239</v>
      </c>
      <c r="I1285" s="107">
        <f>I559/SUMIFS(I$3:I$722,$B$3:$B$722,$B1285)*SUMIFS(Calculations!$E$3:$E$53,Calculations!$A$3:$A$53,$B1285)</f>
        <v>0.20936857313490748</v>
      </c>
      <c r="J1285" s="107">
        <f>J559/SUMIFS(J$3:J$722,$B$3:$B$722,$B1285)*SUMIFS(Calculations!$E$3:$E$53,Calculations!$A$3:$A$53,$B1285)</f>
        <v>0.20354670248486129</v>
      </c>
      <c r="K1285" s="107">
        <f>K559/SUMIFS(K$3:K$722,$B$3:$B$722,$B1285)*SUMIFS(Calculations!$E$3:$E$53,Calculations!$A$3:$A$53,$B1285)</f>
        <v>0.2146375044745287</v>
      </c>
      <c r="L1285" s="107">
        <f>L559/SUMIFS(L$3:L$722,$B$3:$B$722,$B1285)*SUMIFS(Calculations!$E$3:$E$53,Calculations!$A$3:$A$53,$B1285)</f>
        <v>0.22506814097926539</v>
      </c>
      <c r="M1285" s="107">
        <f>M559/SUMIFS(M$3:M$722,$B$3:$B$722,$B1285)*SUMIFS(Calculations!$E$3:$E$53,Calculations!$A$3:$A$53,$B1285)</f>
        <v>0.21775986907681311</v>
      </c>
      <c r="N1285" s="107">
        <f>N559/SUMIFS(N$3:N$722,$B$3:$B$722,$B1285)*SUMIFS(Calculations!$E$3:$E$53,Calculations!$A$3:$A$53,$B1285)</f>
        <v>0.21085155512567483</v>
      </c>
      <c r="O1285" s="107">
        <f>O559/SUMIFS(O$3:O$722,$B$3:$B$722,$B1285)*SUMIFS(Calculations!$E$3:$E$53,Calculations!$A$3:$A$53,$B1285)</f>
        <v>0.19811462229463039</v>
      </c>
      <c r="P1285" s="107">
        <f>P559/SUMIFS(P$3:P$722,$B$3:$B$722,$B1285)*SUMIFS(Calculations!$E$3:$E$53,Calculations!$A$3:$A$53,$B1285)</f>
        <v>0.18663123570654655</v>
      </c>
      <c r="Q1285" s="107">
        <f>Q559/SUMIFS(Q$3:Q$722,$B$3:$B$722,$B1285)*SUMIFS(Calculations!$E$3:$E$53,Calculations!$A$3:$A$53,$B1285)</f>
        <v>0.18907314788239105</v>
      </c>
      <c r="R1285" s="107">
        <f>R559/SUMIFS(R$3:R$722,$B$3:$B$722,$B1285)*SUMIFS(Calculations!$E$3:$E$53,Calculations!$A$3:$A$53,$B1285)</f>
        <v>0.19153769693893741</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1.8145934974091713E-2</v>
      </c>
      <c r="G1288" s="107">
        <f>G562/SUMIFS(G$3:G$722,$B$3:$B$722,$B1288)*SUMIFS(Calculations!$E$3:$E$53,Calculations!$A$3:$A$53,$B1288)</f>
        <v>1.8422044267073182E-2</v>
      </c>
      <c r="H1288" s="107">
        <f>H562/SUMIFS(H$3:H$722,$B$3:$B$722,$B1288)*SUMIFS(Calculations!$E$3:$E$53,Calculations!$A$3:$A$53,$B1288)</f>
        <v>1.8705472434474544E-2</v>
      </c>
      <c r="I1288" s="107">
        <f>I562/SUMIFS(I$3:I$722,$B$3:$B$722,$B1288)*SUMIFS(Calculations!$E$3:$E$53,Calculations!$A$3:$A$53,$B1288)</f>
        <v>1.8780063436660097E-2</v>
      </c>
      <c r="J1288" s="107">
        <f>J562/SUMIFS(J$3:J$722,$B$3:$B$722,$B1288)*SUMIFS(Calculations!$E$3:$E$53,Calculations!$A$3:$A$53,$B1288)</f>
        <v>1.8855487591495607E-2</v>
      </c>
      <c r="K1288" s="107">
        <f>K562/SUMIFS(K$3:K$722,$B$3:$B$722,$B1288)*SUMIFS(Calculations!$E$3:$E$53,Calculations!$A$3:$A$53,$B1288)</f>
        <v>1.8305654799510605E-2</v>
      </c>
      <c r="L1288" s="107">
        <f>L562/SUMIFS(L$3:L$722,$B$3:$B$722,$B1288)*SUMIFS(Calculations!$E$3:$E$53,Calculations!$A$3:$A$53,$B1288)</f>
        <v>1.7788550085449072E-2</v>
      </c>
      <c r="M1288" s="107">
        <f>M562/SUMIFS(M$3:M$722,$B$3:$B$722,$B1288)*SUMIFS(Calculations!$E$3:$E$53,Calculations!$A$3:$A$53,$B1288)</f>
        <v>1.7288101375590507E-2</v>
      </c>
      <c r="N1288" s="107">
        <f>N562/SUMIFS(N$3:N$722,$B$3:$B$722,$B1288)*SUMIFS(Calculations!$E$3:$E$53,Calculations!$A$3:$A$53,$B1288)</f>
        <v>1.6815040595929996E-2</v>
      </c>
      <c r="O1288" s="107">
        <f>O562/SUMIFS(O$3:O$722,$B$3:$B$722,$B1288)*SUMIFS(Calculations!$E$3:$E$53,Calculations!$A$3:$A$53,$B1288)</f>
        <v>1.5944761777575107E-2</v>
      </c>
      <c r="P1288" s="107">
        <f>P562/SUMIFS(P$3:P$722,$B$3:$B$722,$B1288)*SUMIFS(Calculations!$E$3:$E$53,Calculations!$A$3:$A$53,$B1288)</f>
        <v>1.5160134250433582E-2</v>
      </c>
      <c r="Q1288" s="107">
        <f>Q562/SUMIFS(Q$3:Q$722,$B$3:$B$722,$B1288)*SUMIFS(Calculations!$E$3:$E$53,Calculations!$A$3:$A$53,$B1288)</f>
        <v>1.5230078378022956E-2</v>
      </c>
      <c r="R1288" s="107">
        <f>R562/SUMIFS(R$3:R$722,$B$3:$B$722,$B1288)*SUMIFS(Calculations!$E$3:$E$53,Calculations!$A$3:$A$53,$B1288)</f>
        <v>1.5300670897838594E-2</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3.2228565178653144E-4</v>
      </c>
      <c r="R1290" s="107">
        <f>R564/SUMIFS(R$3:R$722,$B$3:$B$722,$B1290)*SUMIFS(Calculations!$E$3:$E$53,Calculations!$A$3:$A$53,$B1290)</f>
        <v>6.4755893839612004E-4</v>
      </c>
    </row>
    <row r="1291" spans="2:18" ht="15.75" customHeight="1">
      <c r="B1291" s="107" t="s">
        <v>574</v>
      </c>
      <c r="C1291" s="107" t="s">
        <v>448</v>
      </c>
      <c r="D1291" s="107" t="s">
        <v>644</v>
      </c>
      <c r="E1291" s="107" t="str">
        <f t="shared" si="308"/>
        <v>natural gas nonpeaker</v>
      </c>
      <c r="F1291" s="107">
        <f>F565/SUMIFS(F$3:F$722,$B$3:$B$722,$B1291)*SUMIFS(Calculations!$E$3:$E$53,Calculations!$A$3:$A$53,$B1291)</f>
        <v>0.17857463226806161</v>
      </c>
      <c r="G1291" s="107">
        <f>G565/SUMIFS(G$3:G$722,$B$3:$B$722,$B1291)*SUMIFS(Calculations!$E$3:$E$53,Calculations!$A$3:$A$53,$B1291)</f>
        <v>0.17893180279814588</v>
      </c>
      <c r="H1291" s="107">
        <f>H565/SUMIFS(H$3:H$722,$B$3:$B$722,$B1291)*SUMIFS(Calculations!$E$3:$E$53,Calculations!$A$3:$A$53,$B1291)</f>
        <v>0.17929844090618802</v>
      </c>
      <c r="I1291" s="107">
        <f>I565/SUMIFS(I$3:I$722,$B$3:$B$722,$B1291)*SUMIFS(Calculations!$E$3:$E$53,Calculations!$A$3:$A$53,$B1291)</f>
        <v>0.18094697352687239</v>
      </c>
      <c r="J1291" s="107">
        <f>J565/SUMIFS(J$3:J$722,$B$3:$B$722,$B1291)*SUMIFS(Calculations!$E$3:$E$53,Calculations!$A$3:$A$53,$B1291)</f>
        <v>0.18261391961943971</v>
      </c>
      <c r="K1291" s="107">
        <f>K565/SUMIFS(K$3:K$722,$B$3:$B$722,$B1291)*SUMIFS(Calculations!$E$3:$E$53,Calculations!$A$3:$A$53,$B1291)</f>
        <v>0.18737674287526601</v>
      </c>
      <c r="L1291" s="107">
        <f>L565/SUMIFS(L$3:L$722,$B$3:$B$722,$B1291)*SUMIFS(Calculations!$E$3:$E$53,Calculations!$A$3:$A$53,$B1291)</f>
        <v>0.19185606530516011</v>
      </c>
      <c r="M1291" s="107">
        <f>M565/SUMIFS(M$3:M$722,$B$3:$B$722,$B1291)*SUMIFS(Calculations!$E$3:$E$53,Calculations!$A$3:$A$53,$B1291)</f>
        <v>0.20994466015550564</v>
      </c>
      <c r="N1291" s="107">
        <f>N565/SUMIFS(N$3:N$722,$B$3:$B$722,$B1291)*SUMIFS(Calculations!$E$3:$E$53,Calculations!$A$3:$A$53,$B1291)</f>
        <v>0.22704332504223479</v>
      </c>
      <c r="O1291" s="107">
        <f>O565/SUMIFS(O$3:O$722,$B$3:$B$722,$B1291)*SUMIFS(Calculations!$E$3:$E$53,Calculations!$A$3:$A$53,$B1291)</f>
        <v>0.21251660749805767</v>
      </c>
      <c r="P1291" s="107">
        <f>P565/SUMIFS(P$3:P$722,$B$3:$B$722,$B1291)*SUMIFS(Calculations!$E$3:$E$53,Calculations!$A$3:$A$53,$B1291)</f>
        <v>0.19941958362044901</v>
      </c>
      <c r="Q1291" s="107">
        <f>Q565/SUMIFS(Q$3:Q$722,$B$3:$B$722,$B1291)*SUMIFS(Calculations!$E$3:$E$53,Calculations!$A$3:$A$53,$B1291)</f>
        <v>0.19417479369997837</v>
      </c>
      <c r="R1291" s="107">
        <f>R565/SUMIFS(R$3:R$722,$B$3:$B$722,$B1291)*SUMIFS(Calculations!$E$3:$E$53,Calculations!$A$3:$A$53,$B1291)</f>
        <v>0.18888138381482997</v>
      </c>
    </row>
    <row r="1292" spans="2:18" ht="15.75" customHeight="1">
      <c r="B1292" s="107" t="s">
        <v>574</v>
      </c>
      <c r="C1292" s="107" t="s">
        <v>448</v>
      </c>
      <c r="D1292" s="107" t="s">
        <v>645</v>
      </c>
      <c r="E1292" s="107" t="str">
        <f t="shared" si="308"/>
        <v>natural gas peaker</v>
      </c>
      <c r="F1292" s="107">
        <f>F566/SUMIFS(F$3:F$722,$B$3:$B$722,$B1292)*SUMIFS(Calculations!$E$3:$E$53,Calculations!$A$3:$A$53,$B1292)</f>
        <v>1.3867254222299826E-3</v>
      </c>
      <c r="G1292" s="107">
        <f>G566/SUMIFS(G$3:G$722,$B$3:$B$722,$B1292)*SUMIFS(Calculations!$E$3:$E$53,Calculations!$A$3:$A$53,$B1292)</f>
        <v>1.3978120171587707E-3</v>
      </c>
      <c r="H1292" s="107">
        <f>H566/SUMIFS(H$3:H$722,$B$3:$B$722,$B1292)*SUMIFS(Calculations!$E$3:$E$53,Calculations!$A$3:$A$53,$B1292)</f>
        <v>1.4091924862819115E-3</v>
      </c>
      <c r="I1292" s="107">
        <f>I566/SUMIFS(I$3:I$722,$B$3:$B$722,$B1292)*SUMIFS(Calculations!$E$3:$E$53,Calculations!$A$3:$A$53,$B1292)</f>
        <v>1.4170188451482781E-3</v>
      </c>
      <c r="J1292" s="107">
        <f>J566/SUMIFS(J$3:J$722,$B$3:$B$722,$B1292)*SUMIFS(Calculations!$E$3:$E$53,Calculations!$A$3:$A$53,$B1292)</f>
        <v>1.4249326214167172E-3</v>
      </c>
      <c r="K1292" s="107">
        <f>K566/SUMIFS(K$3:K$722,$B$3:$B$722,$B1292)*SUMIFS(Calculations!$E$3:$E$53,Calculations!$A$3:$A$53,$B1292)</f>
        <v>1.3812231205273663E-3</v>
      </c>
      <c r="L1292" s="107">
        <f>L566/SUMIFS(L$3:L$722,$B$3:$B$722,$B1292)*SUMIFS(Calculations!$E$3:$E$53,Calculations!$A$3:$A$53,$B1292)</f>
        <v>1.3401153705192936E-3</v>
      </c>
      <c r="M1292" s="107">
        <f>M566/SUMIFS(M$3:M$722,$B$3:$B$722,$B1292)*SUMIFS(Calculations!$E$3:$E$53,Calculations!$A$3:$A$53,$B1292)</f>
        <v>1.3024136463755925E-3</v>
      </c>
      <c r="N1292" s="107">
        <f>N566/SUMIFS(N$3:N$722,$B$3:$B$722,$B1292)*SUMIFS(Calculations!$E$3:$E$53,Calculations!$A$3:$A$53,$B1292)</f>
        <v>1.2667752149706933E-3</v>
      </c>
      <c r="O1292" s="107">
        <f>O566/SUMIFS(O$3:O$722,$B$3:$B$722,$B1292)*SUMIFS(Calculations!$E$3:$E$53,Calculations!$A$3:$A$53,$B1292)</f>
        <v>1.1765276626966529E-3</v>
      </c>
      <c r="P1292" s="107">
        <f>P566/SUMIFS(P$3:P$722,$B$3:$B$722,$B1292)*SUMIFS(Calculations!$E$3:$E$53,Calculations!$A$3:$A$53,$B1292)</f>
        <v>1.0951621137738254E-3</v>
      </c>
      <c r="Q1292" s="107">
        <f>Q566/SUMIFS(Q$3:Q$722,$B$3:$B$722,$B1292)*SUMIFS(Calculations!$E$3:$E$53,Calculations!$A$3:$A$53,$B1292)</f>
        <v>8.8972002706101216E-4</v>
      </c>
      <c r="R1292" s="107">
        <f>R566/SUMIFS(R$3:R$722,$B$3:$B$722,$B1292)*SUMIFS(Calculations!$E$3:$E$53,Calculations!$A$3:$A$53,$B1292)</f>
        <v>6.8237346235179303E-4</v>
      </c>
    </row>
    <row r="1293" spans="2:18" ht="15.75" customHeight="1">
      <c r="B1293" s="107" t="s">
        <v>574</v>
      </c>
      <c r="C1293" s="107" t="s">
        <v>448</v>
      </c>
      <c r="D1293" s="107" t="s">
        <v>646</v>
      </c>
      <c r="E1293" s="107" t="str">
        <f t="shared" si="308"/>
        <v>nuclear</v>
      </c>
      <c r="F1293" s="107">
        <f>F567/SUMIFS(F$3:F$722,$B$3:$B$722,$B1293)*SUMIFS(Calculations!$E$3:$E$53,Calculations!$A$3:$A$53,$B1293)</f>
        <v>0.49087451244015146</v>
      </c>
      <c r="G1293" s="107">
        <f>G567/SUMIFS(G$3:G$722,$B$3:$B$722,$B1293)*SUMIFS(Calculations!$E$3:$E$53,Calculations!$A$3:$A$53,$B1293)</f>
        <v>0.49729526023069481</v>
      </c>
      <c r="H1293" s="107">
        <f>H567/SUMIFS(H$3:H$722,$B$3:$B$722,$B1293)*SUMIFS(Calculations!$E$3:$E$53,Calculations!$A$3:$A$53,$B1293)</f>
        <v>0.50388620383845739</v>
      </c>
      <c r="I1293" s="107">
        <f>I567/SUMIFS(I$3:I$722,$B$3:$B$722,$B1293)*SUMIFS(Calculations!$E$3:$E$53,Calculations!$A$3:$A$53,$B1293)</f>
        <v>0.50668468190120663</v>
      </c>
      <c r="J1293" s="107">
        <f>J567/SUMIFS(J$3:J$722,$B$3:$B$722,$B1293)*SUMIFS(Calculations!$E$3:$E$53,Calculations!$A$3:$A$53,$B1293)</f>
        <v>0.50951441788174101</v>
      </c>
      <c r="K1293" s="107">
        <f>K567/SUMIFS(K$3:K$722,$B$3:$B$722,$B1293)*SUMIFS(Calculations!$E$3:$E$53,Calculations!$A$3:$A$53,$B1293)</f>
        <v>0.49388517298495649</v>
      </c>
      <c r="L1293" s="107">
        <f>L567/SUMIFS(L$3:L$722,$B$3:$B$722,$B1293)*SUMIFS(Calculations!$E$3:$E$53,Calculations!$A$3:$A$53,$B1293)</f>
        <v>0.47918623845220149</v>
      </c>
      <c r="M1293" s="107">
        <f>M567/SUMIFS(M$3:M$722,$B$3:$B$722,$B1293)*SUMIFS(Calculations!$E$3:$E$53,Calculations!$A$3:$A$53,$B1293)</f>
        <v>0.46570519960061207</v>
      </c>
      <c r="N1293" s="107">
        <f>N567/SUMIFS(N$3:N$722,$B$3:$B$722,$B1293)*SUMIFS(Calculations!$E$3:$E$53,Calculations!$A$3:$A$53,$B1293)</f>
        <v>0.45296193415874719</v>
      </c>
      <c r="O1293" s="107">
        <f>O567/SUMIFS(O$3:O$722,$B$3:$B$722,$B1293)*SUMIFS(Calculations!$E$3:$E$53,Calculations!$A$3:$A$53,$B1293)</f>
        <v>0.42951844768183461</v>
      </c>
      <c r="P1293" s="107">
        <f>P567/SUMIFS(P$3:P$722,$B$3:$B$722,$B1293)*SUMIFS(Calculations!$E$3:$E$53,Calculations!$A$3:$A$53,$B1293)</f>
        <v>0.40838222738782937</v>
      </c>
      <c r="Q1293" s="107">
        <f>Q567/SUMIFS(Q$3:Q$722,$B$3:$B$722,$B1293)*SUMIFS(Calculations!$E$3:$E$53,Calculations!$A$3:$A$53,$B1293)</f>
        <v>0.41026637551909212</v>
      </c>
      <c r="R1293" s="107">
        <f>R567/SUMIFS(R$3:R$722,$B$3:$B$722,$B1293)*SUMIFS(Calculations!$E$3:$E$53,Calculations!$A$3:$A$53,$B1293)</f>
        <v>0.41216798997731524</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1.560147015374705E-3</v>
      </c>
      <c r="G1295" s="107">
        <f>G569/SUMIFS(G$3:G$722,$B$3:$B$722,$B1295)*SUMIFS(Calculations!$E$3:$E$53,Calculations!$A$3:$A$53,$B1295)</f>
        <v>1.5805540853040308E-3</v>
      </c>
      <c r="H1295" s="107">
        <f>H569/SUMIFS(H$3:H$722,$B$3:$B$722,$B1295)*SUMIFS(Calculations!$E$3:$E$53,Calculations!$A$3:$A$53,$B1295)</f>
        <v>1.6015020887907828E-3</v>
      </c>
      <c r="I1295" s="107">
        <f>I569/SUMIFS(I$3:I$722,$B$3:$B$722,$B1295)*SUMIFS(Calculations!$E$3:$E$53,Calculations!$A$3:$A$53,$B1295)</f>
        <v>1.610396494767345E-3</v>
      </c>
      <c r="J1295" s="107">
        <f>J569/SUMIFS(J$3:J$722,$B$3:$B$722,$B1295)*SUMIFS(Calculations!$E$3:$E$53,Calculations!$A$3:$A$53,$B1295)</f>
        <v>1.6193902478191849E-3</v>
      </c>
      <c r="K1295" s="107">
        <f>K569/SUMIFS(K$3:K$722,$B$3:$B$722,$B1295)*SUMIFS(Calculations!$E$3:$E$53,Calculations!$A$3:$A$53,$B1295)</f>
        <v>1.5697158011727997E-3</v>
      </c>
      <c r="L1295" s="107">
        <f>L569/SUMIFS(L$3:L$722,$B$3:$B$722,$B1295)*SUMIFS(Calculations!$E$3:$E$53,Calculations!$A$3:$A$53,$B1295)</f>
        <v>1.5229981610034868E-3</v>
      </c>
      <c r="M1295" s="107">
        <f>M569/SUMIFS(M$3:M$722,$B$3:$B$722,$B1295)*SUMIFS(Calculations!$E$3:$E$53,Calculations!$A$3:$A$53,$B1295)</f>
        <v>1.4801513600483812E-3</v>
      </c>
      <c r="N1295" s="107">
        <f>N569/SUMIFS(N$3:N$722,$B$3:$B$722,$B1295)*SUMIFS(Calculations!$E$3:$E$53,Calculations!$A$3:$A$53,$B1295)</f>
        <v>1.4396494251517776E-3</v>
      </c>
      <c r="O1295" s="107">
        <f>O569/SUMIFS(O$3:O$722,$B$3:$B$722,$B1295)*SUMIFS(Calculations!$E$3:$E$53,Calculations!$A$3:$A$53,$B1295)</f>
        <v>1.3651389656962323E-3</v>
      </c>
      <c r="P1295" s="107">
        <f>P569/SUMIFS(P$3:P$722,$B$3:$B$722,$B1295)*SUMIFS(Calculations!$E$3:$E$53,Calculations!$A$3:$A$53,$B1295)</f>
        <v>1.2979616929466821E-3</v>
      </c>
      <c r="Q1295" s="107">
        <f>Q569/SUMIFS(Q$3:Q$722,$B$3:$B$722,$B1295)*SUMIFS(Calculations!$E$3:$E$53,Calculations!$A$3:$A$53,$B1295)</f>
        <v>1.3039500830729096E-3</v>
      </c>
      <c r="R1295" s="107">
        <f>R569/SUMIFS(R$3:R$722,$B$3:$B$722,$B1295)*SUMIFS(Calculations!$E$3:$E$53,Calculations!$A$3:$A$53,$B1295)</f>
        <v>1.3099939864457742E-3</v>
      </c>
    </row>
    <row r="1296" spans="2:18" ht="15.75" customHeight="1">
      <c r="B1296" s="107" t="s">
        <v>574</v>
      </c>
      <c r="C1296" s="107" t="s">
        <v>448</v>
      </c>
      <c r="D1296" s="107" t="s">
        <v>649</v>
      </c>
      <c r="E1296" s="107" t="str">
        <f t="shared" si="308"/>
        <v>solar PV</v>
      </c>
      <c r="F1296" s="107">
        <f>F570/SUMIFS(F$3:F$722,$B$3:$B$722,$B1296)*SUMIFS(Calculations!$E$3:$E$53,Calculations!$A$3:$A$53,$B1296)</f>
        <v>2.8465199434503344E-3</v>
      </c>
      <c r="G1296" s="107">
        <f>G570/SUMIFS(G$3:G$722,$B$3:$B$722,$B1296)*SUMIFS(Calculations!$E$3:$E$53,Calculations!$A$3:$A$53,$B1296)</f>
        <v>4.0095956172557425E-3</v>
      </c>
      <c r="H1296" s="107">
        <f>H570/SUMIFS(H$3:H$722,$B$3:$B$722,$B1296)*SUMIFS(Calculations!$E$3:$E$53,Calculations!$A$3:$A$53,$B1296)</f>
        <v>5.2035011291499175E-3</v>
      </c>
      <c r="I1296" s="107">
        <f>I570/SUMIFS(I$3:I$722,$B$3:$B$722,$B1296)*SUMIFS(Calculations!$E$3:$E$53,Calculations!$A$3:$A$53,$B1296)</f>
        <v>6.3614346372494555E-3</v>
      </c>
      <c r="J1296" s="107">
        <f>J570/SUMIFS(J$3:J$722,$B$3:$B$722,$B1296)*SUMIFS(Calculations!$E$3:$E$53,Calculations!$A$3:$A$53,$B1296)</f>
        <v>7.5323018148597473E-3</v>
      </c>
      <c r="K1296" s="107">
        <f>K570/SUMIFS(K$3:K$722,$B$3:$B$722,$B1296)*SUMIFS(Calculations!$E$3:$E$53,Calculations!$A$3:$A$53,$B1296)</f>
        <v>8.3473266668890825E-3</v>
      </c>
      <c r="L1296" s="107">
        <f>L570/SUMIFS(L$3:L$722,$B$3:$B$722,$B1296)*SUMIFS(Calculations!$E$3:$E$53,Calculations!$A$3:$A$53,$B1296)</f>
        <v>9.1138382304139579E-3</v>
      </c>
      <c r="M1296" s="107">
        <f>M570/SUMIFS(M$3:M$722,$B$3:$B$722,$B1296)*SUMIFS(Calculations!$E$3:$E$53,Calculations!$A$3:$A$53,$B1296)</f>
        <v>1.0154265121350845E-2</v>
      </c>
      <c r="N1296" s="107">
        <f>N570/SUMIFS(N$3:N$722,$B$3:$B$722,$B1296)*SUMIFS(Calculations!$E$3:$E$53,Calculations!$A$3:$A$53,$B1296)</f>
        <v>1.1137752832500033E-2</v>
      </c>
      <c r="O1296" s="107">
        <f>O570/SUMIFS(O$3:O$722,$B$3:$B$722,$B1296)*SUMIFS(Calculations!$E$3:$E$53,Calculations!$A$3:$A$53,$B1296)</f>
        <v>1.1114831488537879E-2</v>
      </c>
      <c r="P1296" s="107">
        <f>P570/SUMIFS(P$3:P$722,$B$3:$B$722,$B1296)*SUMIFS(Calculations!$E$3:$E$53,Calculations!$A$3:$A$53,$B1296)</f>
        <v>1.1094166022422341E-2</v>
      </c>
      <c r="Q1296" s="107">
        <f>Q570/SUMIFS(Q$3:Q$722,$B$3:$B$722,$B1296)*SUMIFS(Calculations!$E$3:$E$53,Calculations!$A$3:$A$53,$B1296)</f>
        <v>1.1866413740748155E-2</v>
      </c>
      <c r="R1296" s="107">
        <f>R570/SUMIFS(R$3:R$722,$B$3:$B$722,$B1296)*SUMIFS(Calculations!$E$3:$E$53,Calculations!$A$3:$A$53,$B1296)</f>
        <v>1.2645820307637371E-2</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6.0866111005090122E-3</v>
      </c>
      <c r="G1298" s="107">
        <f>G572/SUMIFS(G$3:G$722,$B$3:$B$722,$B1298)*SUMIFS(Calculations!$E$3:$E$53,Calculations!$A$3:$A$53,$B1298)</f>
        <v>8.5301211042882064E-3</v>
      </c>
      <c r="H1298" s="107">
        <f>H572/SUMIFS(H$3:H$722,$B$3:$B$722,$B1298)*SUMIFS(Calculations!$E$3:$E$53,Calculations!$A$3:$A$53,$B1298)</f>
        <v>1.1038401629437108E-2</v>
      </c>
      <c r="I1298" s="107">
        <f>I572/SUMIFS(I$3:I$722,$B$3:$B$722,$B1298)*SUMIFS(Calculations!$E$3:$E$53,Calculations!$A$3:$A$53,$B1298)</f>
        <v>1.109970659189188E-2</v>
      </c>
      <c r="J1298" s="107">
        <f>J572/SUMIFS(J$3:J$722,$B$3:$B$722,$B1298)*SUMIFS(Calculations!$E$3:$E$53,Calculations!$A$3:$A$53,$B1298)</f>
        <v>1.1161696307070552E-2</v>
      </c>
      <c r="K1298" s="107">
        <f>K572/SUMIFS(K$3:K$722,$B$3:$B$722,$B1298)*SUMIFS(Calculations!$E$3:$E$53,Calculations!$A$3:$A$53,$B1298)</f>
        <v>1.0765507845852685E-2</v>
      </c>
      <c r="L1298" s="107">
        <f>L572/SUMIFS(L$3:L$722,$B$3:$B$722,$B1298)*SUMIFS(Calculations!$E$3:$E$53,Calculations!$A$3:$A$53,$B1298)</f>
        <v>1.0392901984690936E-2</v>
      </c>
      <c r="M1298" s="107">
        <f>M572/SUMIFS(M$3:M$722,$B$3:$B$722,$B1298)*SUMIFS(Calculations!$E$3:$E$53,Calculations!$A$3:$A$53,$B1298)</f>
        <v>1.2634188232407563E-2</v>
      </c>
      <c r="N1298" s="107">
        <f>N572/SUMIFS(N$3:N$722,$B$3:$B$722,$B1298)*SUMIFS(Calculations!$E$3:$E$53,Calculations!$A$3:$A$53,$B1298)</f>
        <v>1.4752816173494379E-2</v>
      </c>
      <c r="O1298" s="107">
        <f>O572/SUMIFS(O$3:O$722,$B$3:$B$722,$B1298)*SUMIFS(Calculations!$E$3:$E$53,Calculations!$A$3:$A$53,$B1298)</f>
        <v>6.6517911199675123E-2</v>
      </c>
      <c r="P1298" s="107">
        <f>P572/SUMIFS(P$3:P$722,$B$3:$B$722,$B1298)*SUMIFS(Calculations!$E$3:$E$53,Calculations!$A$3:$A$53,$B1298)</f>
        <v>0.11318837777430241</v>
      </c>
      <c r="Q1298" s="107">
        <f>Q572/SUMIFS(Q$3:Q$722,$B$3:$B$722,$B1298)*SUMIFS(Calculations!$E$3:$E$53,Calculations!$A$3:$A$53,$B1298)</f>
        <v>0.11314208358655062</v>
      </c>
      <c r="R1298" s="107">
        <f>R572/SUMIFS(R$3:R$722,$B$3:$B$722,$B1298)*SUMIFS(Calculations!$E$3:$E$53,Calculations!$A$3:$A$53,$B1298)</f>
        <v>0.11309536024495143</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5.78638857878013E-2</v>
      </c>
      <c r="G1420" s="107">
        <f>G694/SUMIFS(G$3:G$722,$B$3:$B$722,$B1420)*SUMIFS(Calculations!$E$3:$E$53,Calculations!$A$3:$A$53,$B1420)</f>
        <v>5.0752216129669188E-2</v>
      </c>
      <c r="H1420" s="107">
        <f>H694/SUMIFS(H$3:H$722,$B$3:$B$722,$B1420)*SUMIFS(Calculations!$E$3:$E$53,Calculations!$A$3:$A$53,$B1420)</f>
        <v>4.2982555388415236E-2</v>
      </c>
      <c r="I1420" s="107">
        <f>I694/SUMIFS(I$3:I$722,$B$3:$B$722,$B1420)*SUMIFS(Calculations!$E$3:$E$53,Calculations!$A$3:$A$53,$B1420)</f>
        <v>4.2013225080499594E-2</v>
      </c>
      <c r="J1420" s="107">
        <f>J694/SUMIFS(J$3:J$722,$B$3:$B$722,$B1420)*SUMIFS(Calculations!$E$3:$E$53,Calculations!$A$3:$A$53,$B1420)</f>
        <v>4.0948954069103455E-2</v>
      </c>
      <c r="K1420" s="107">
        <f>K694/SUMIFS(K$3:K$722,$B$3:$B$722,$B1420)*SUMIFS(Calculations!$E$3:$E$53,Calculations!$A$3:$A$53,$B1420)</f>
        <v>4.0537674979909497E-2</v>
      </c>
      <c r="L1420" s="107">
        <f>L694/SUMIFS(L$3:L$722,$B$3:$B$722,$B1420)*SUMIFS(Calculations!$E$3:$E$53,Calculations!$A$3:$A$53,$B1420)</f>
        <v>4.0111309269553308E-2</v>
      </c>
      <c r="M1420" s="107">
        <f>M694/SUMIFS(M$3:M$722,$B$3:$B$722,$B1420)*SUMIFS(Calculations!$E$3:$E$53,Calculations!$A$3:$A$53,$B1420)</f>
        <v>4.0896315282527927E-2</v>
      </c>
      <c r="N1420" s="107">
        <f>N694/SUMIFS(N$3:N$722,$B$3:$B$722,$B1420)*SUMIFS(Calculations!$E$3:$E$53,Calculations!$A$3:$A$53,$B1420)</f>
        <v>4.1630720016035787E-2</v>
      </c>
      <c r="O1420" s="107">
        <f>O694/SUMIFS(O$3:O$722,$B$3:$B$722,$B1420)*SUMIFS(Calculations!$E$3:$E$53,Calculations!$A$3:$A$53,$B1420)</f>
        <v>4.1626923928057002E-2</v>
      </c>
      <c r="P1420" s="107">
        <f>P694/SUMIFS(P$3:P$722,$B$3:$B$722,$B1420)*SUMIFS(Calculations!$E$3:$E$53,Calculations!$A$3:$A$53,$B1420)</f>
        <v>4.1623127440807151E-2</v>
      </c>
      <c r="Q1420" s="107">
        <f>Q694/SUMIFS(Q$3:Q$722,$B$3:$B$722,$B1420)*SUMIFS(Calculations!$E$3:$E$53,Calculations!$A$3:$A$53,$B1420)</f>
        <v>4.1602869644026708E-2</v>
      </c>
      <c r="R1420" s="107">
        <f>R694/SUMIFS(R$3:R$722,$B$3:$B$722,$B1420)*SUMIFS(Calculations!$E$3:$E$53,Calculations!$A$3:$A$53,$B1420)</f>
        <v>4.1583077944863198E-2</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2.3990178618616314E-3</v>
      </c>
      <c r="G1423" s="107">
        <f>G697/SUMIFS(G$3:G$722,$B$3:$B$722,$B1423)*SUMIFS(Calculations!$E$3:$E$53,Calculations!$A$3:$A$53,$B1423)</f>
        <v>2.7920804307438418E-3</v>
      </c>
      <c r="H1423" s="107">
        <f>H697/SUMIFS(H$3:H$722,$B$3:$B$722,$B1423)*SUMIFS(Calculations!$E$3:$E$53,Calculations!$A$3:$A$53,$B1423)</f>
        <v>3.2215102210896795E-3</v>
      </c>
      <c r="I1423" s="107">
        <f>I697/SUMIFS(I$3:I$722,$B$3:$B$722,$B1423)*SUMIFS(Calculations!$E$3:$E$53,Calculations!$A$3:$A$53,$B1423)</f>
        <v>3.3719096350531496E-3</v>
      </c>
      <c r="J1423" s="107">
        <f>J697/SUMIFS(J$3:J$722,$B$3:$B$722,$B1423)*SUMIFS(Calculations!$E$3:$E$53,Calculations!$A$3:$A$53,$B1423)</f>
        <v>3.5370398647645023E-3</v>
      </c>
      <c r="K1423" s="107">
        <f>K697/SUMIFS(K$3:K$722,$B$3:$B$722,$B1423)*SUMIFS(Calculations!$E$3:$E$53,Calculations!$A$3:$A$53,$B1423)</f>
        <v>3.6007446481095468E-3</v>
      </c>
      <c r="L1423" s="107">
        <f>L697/SUMIFS(L$3:L$722,$B$3:$B$722,$B1423)*SUMIFS(Calculations!$E$3:$E$53,Calculations!$A$3:$A$53,$B1423)</f>
        <v>3.6667862629585534E-3</v>
      </c>
      <c r="M1423" s="107">
        <f>M697/SUMIFS(M$3:M$722,$B$3:$B$722,$B1423)*SUMIFS(Calculations!$E$3:$E$53,Calculations!$A$3:$A$53,$B1423)</f>
        <v>3.5446704513740746E-3</v>
      </c>
      <c r="N1423" s="107">
        <f>N697/SUMIFS(N$3:N$722,$B$3:$B$722,$B1423)*SUMIFS(Calculations!$E$3:$E$53,Calculations!$A$3:$A$53,$B1423)</f>
        <v>3.4304261926276225E-3</v>
      </c>
      <c r="O1423" s="107">
        <f>O697/SUMIFS(O$3:O$722,$B$3:$B$722,$B1423)*SUMIFS(Calculations!$E$3:$E$53,Calculations!$A$3:$A$53,$B1423)</f>
        <v>3.4306065885999462E-3</v>
      </c>
      <c r="P1423" s="107">
        <f>P697/SUMIFS(P$3:P$722,$B$3:$B$722,$B1423)*SUMIFS(Calculations!$E$3:$E$53,Calculations!$A$3:$A$53,$B1423)</f>
        <v>3.4307870035462499E-3</v>
      </c>
      <c r="Q1423" s="107">
        <f>Q697/SUMIFS(Q$3:Q$722,$B$3:$B$722,$B1423)*SUMIFS(Calculations!$E$3:$E$53,Calculations!$A$3:$A$53,$B1423)</f>
        <v>3.3908593687816085E-3</v>
      </c>
      <c r="R1423" s="107">
        <f>R697/SUMIFS(R$3:R$722,$B$3:$B$722,$B1423)*SUMIFS(Calculations!$E$3:$E$53,Calculations!$A$3:$A$53,$B1423)</f>
        <v>3.3518504013140731E-3</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3.2942220919121206E-3</v>
      </c>
      <c r="G1425" s="107">
        <f>G699/SUMIFS(G$3:G$722,$B$3:$B$722,$B1425)*SUMIFS(Calculations!$E$3:$E$53,Calculations!$A$3:$A$53,$B1425)</f>
        <v>3.4398790126394844E-3</v>
      </c>
      <c r="H1425" s="107">
        <f>H699/SUMIFS(H$3:H$722,$B$3:$B$722,$B1425)*SUMIFS(Calculations!$E$3:$E$53,Calculations!$A$3:$A$53,$B1425)</f>
        <v>3.5990125091417066E-3</v>
      </c>
      <c r="I1425" s="107">
        <f>I699/SUMIFS(I$3:I$722,$B$3:$B$722,$B1425)*SUMIFS(Calculations!$E$3:$E$53,Calculations!$A$3:$A$53,$B1425)</f>
        <v>3.7670359934934088E-3</v>
      </c>
      <c r="J1425" s="107">
        <f>J699/SUMIFS(J$3:J$722,$B$3:$B$722,$B1425)*SUMIFS(Calculations!$E$3:$E$53,Calculations!$A$3:$A$53,$B1425)</f>
        <v>3.9515164767394244E-3</v>
      </c>
      <c r="K1425" s="107">
        <f>K699/SUMIFS(K$3:K$722,$B$3:$B$722,$B1425)*SUMIFS(Calculations!$E$3:$E$53,Calculations!$A$3:$A$53,$B1425)</f>
        <v>4.0226862997156266E-3</v>
      </c>
      <c r="L1425" s="107">
        <f>L699/SUMIFS(L$3:L$722,$B$3:$B$722,$B1425)*SUMIFS(Calculations!$E$3:$E$53,Calculations!$A$3:$A$53,$B1425)</f>
        <v>4.0964667882608698E-3</v>
      </c>
      <c r="M1425" s="107">
        <f>M699/SUMIFS(M$3:M$722,$B$3:$B$722,$B1425)*SUMIFS(Calculations!$E$3:$E$53,Calculations!$A$3:$A$53,$B1425)</f>
        <v>3.9600412290373239E-3</v>
      </c>
      <c r="N1425" s="107">
        <f>N699/SUMIFS(N$3:N$722,$B$3:$B$722,$B1425)*SUMIFS(Calculations!$E$3:$E$53,Calculations!$A$3:$A$53,$B1425)</f>
        <v>3.8324096251906581E-3</v>
      </c>
      <c r="O1425" s="107">
        <f>O699/SUMIFS(O$3:O$722,$B$3:$B$722,$B1425)*SUMIFS(Calculations!$E$3:$E$53,Calculations!$A$3:$A$53,$B1425)</f>
        <v>3.8326111602833422E-3</v>
      </c>
      <c r="P1425" s="107">
        <f>P699/SUMIFS(P$3:P$722,$B$3:$B$722,$B1425)*SUMIFS(Calculations!$E$3:$E$53,Calculations!$A$3:$A$53,$B1425)</f>
        <v>3.8328127165734114E-3</v>
      </c>
      <c r="Q1425" s="107">
        <f>Q699/SUMIFS(Q$3:Q$722,$B$3:$B$722,$B1425)*SUMIFS(Calculations!$E$3:$E$53,Calculations!$A$3:$A$53,$B1425)</f>
        <v>4.0613732081543723E-3</v>
      </c>
      <c r="R1425" s="107">
        <f>R699/SUMIFS(R$3:R$722,$B$3:$B$722,$B1425)*SUMIFS(Calculations!$E$3:$E$53,Calculations!$A$3:$A$53,$B1425)</f>
        <v>4.2846749096701782E-3</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6.5645527140318002E-3</v>
      </c>
      <c r="H1426" s="107">
        <f>H700/SUMIFS(H$3:H$722,$B$3:$B$722,$B1426)*SUMIFS(Calculations!$E$3:$E$53,Calculations!$A$3:$A$53,$B1426)</f>
        <v>1.373647575854244E-2</v>
      </c>
      <c r="I1426" s="107">
        <f>I700/SUMIFS(I$3:I$722,$B$3:$B$722,$B1426)*SUMIFS(Calculations!$E$3:$E$53,Calculations!$A$3:$A$53,$B1426)</f>
        <v>1.4377776813706991E-2</v>
      </c>
      <c r="J1426" s="107">
        <f>J700/SUMIFS(J$3:J$722,$B$3:$B$722,$B1426)*SUMIFS(Calculations!$E$3:$E$53,Calculations!$A$3:$A$53,$B1426)</f>
        <v>1.5081889866828169E-2</v>
      </c>
      <c r="K1426" s="107">
        <f>K700/SUMIFS(K$3:K$722,$B$3:$B$722,$B1426)*SUMIFS(Calculations!$E$3:$E$53,Calculations!$A$3:$A$53,$B1426)</f>
        <v>1.5353526196396109E-2</v>
      </c>
      <c r="L1426" s="107">
        <f>L700/SUMIFS(L$3:L$722,$B$3:$B$722,$B1426)*SUMIFS(Calculations!$E$3:$E$53,Calculations!$A$3:$A$53,$B1426)</f>
        <v>1.5635126743707588E-2</v>
      </c>
      <c r="M1426" s="107">
        <f>M700/SUMIFS(M$3:M$722,$B$3:$B$722,$B1426)*SUMIFS(Calculations!$E$3:$E$53,Calculations!$A$3:$A$53,$B1426)</f>
        <v>1.5114426584327828E-2</v>
      </c>
      <c r="N1426" s="107">
        <f>N700/SUMIFS(N$3:N$722,$B$3:$B$722,$B1426)*SUMIFS(Calculations!$E$3:$E$53,Calculations!$A$3:$A$53,$B1426)</f>
        <v>1.4627290619167838E-2</v>
      </c>
      <c r="O1426" s="107">
        <f>O700/SUMIFS(O$3:O$722,$B$3:$B$722,$B1426)*SUMIFS(Calculations!$E$3:$E$53,Calculations!$A$3:$A$53,$B1426)</f>
        <v>1.4628059825139789E-2</v>
      </c>
      <c r="P1426" s="107">
        <f>P700/SUMIFS(P$3:P$722,$B$3:$B$722,$B1426)*SUMIFS(Calculations!$E$3:$E$53,Calculations!$A$3:$A$53,$B1426)</f>
        <v>1.4628829112016531E-2</v>
      </c>
      <c r="Q1426" s="107">
        <f>Q700/SUMIFS(Q$3:Q$722,$B$3:$B$722,$B1426)*SUMIFS(Calculations!$E$3:$E$53,Calculations!$A$3:$A$53,$B1426)</f>
        <v>1.4458578220540263E-2</v>
      </c>
      <c r="R1426" s="107">
        <f>R700/SUMIFS(R$3:R$722,$B$3:$B$722,$B1426)*SUMIFS(Calculations!$E$3:$E$53,Calculations!$A$3:$A$53,$B1426)</f>
        <v>1.4292244513921654E-2</v>
      </c>
    </row>
    <row r="1427" spans="2:18" ht="15.75" customHeight="1">
      <c r="B1427" s="107" t="s">
        <v>582</v>
      </c>
      <c r="C1427" s="107" t="s">
        <v>448</v>
      </c>
      <c r="D1427" s="107" t="s">
        <v>645</v>
      </c>
      <c r="E1427" s="107" t="str">
        <f t="shared" si="310"/>
        <v>natural gas peaker</v>
      </c>
      <c r="F1427" s="107">
        <f>F701/SUMIFS(F$3:F$722,$B$3:$B$722,$B1427)*SUMIFS(Calculations!$E$3:$E$53,Calculations!$A$3:$A$53,$B1427)</f>
        <v>4.7150513685572398E-5</v>
      </c>
      <c r="G1427" s="107">
        <f>G701/SUMIFS(G$3:G$722,$B$3:$B$722,$B1427)*SUMIFS(Calculations!$E$3:$E$53,Calculations!$A$3:$A$53,$B1427)</f>
        <v>4.9235315026385307E-5</v>
      </c>
      <c r="H1427" s="107">
        <f>H701/SUMIFS(H$3:H$722,$B$3:$B$722,$B1427)*SUMIFS(Calculations!$E$3:$E$53,Calculations!$A$3:$A$53,$B1427)</f>
        <v>5.1513007876264107E-5</v>
      </c>
      <c r="I1427" s="107">
        <f>I701/SUMIFS(I$3:I$722,$B$3:$B$722,$B1427)*SUMIFS(Calculations!$E$3:$E$53,Calculations!$A$3:$A$53,$B1427)</f>
        <v>5.3917943966600374E-5</v>
      </c>
      <c r="J1427" s="107">
        <f>J701/SUMIFS(J$3:J$722,$B$3:$B$722,$B1427)*SUMIFS(Calculations!$E$3:$E$53,Calculations!$A$3:$A$53,$B1427)</f>
        <v>5.6558430645190809E-5</v>
      </c>
      <c r="K1427" s="107">
        <f>K701/SUMIFS(K$3:K$722,$B$3:$B$722,$B1427)*SUMIFS(Calculations!$E$3:$E$53,Calculations!$A$3:$A$53,$B1427)</f>
        <v>5.7577091081133474E-5</v>
      </c>
      <c r="L1427" s="107">
        <f>L701/SUMIFS(L$3:L$722,$B$3:$B$722,$B1427)*SUMIFS(Calculations!$E$3:$E$53,Calculations!$A$3:$A$53,$B1427)</f>
        <v>5.8633118221325923E-5</v>
      </c>
      <c r="M1427" s="107">
        <f>M701/SUMIFS(M$3:M$722,$B$3:$B$722,$B1427)*SUMIFS(Calculations!$E$3:$E$53,Calculations!$A$3:$A$53,$B1427)</f>
        <v>5.6680446234508559E-5</v>
      </c>
      <c r="N1427" s="107">
        <f>N701/SUMIFS(N$3:N$722,$B$3:$B$722,$B1427)*SUMIFS(Calculations!$E$3:$E$53,Calculations!$A$3:$A$53,$B1427)</f>
        <v>5.4853642966247218E-5</v>
      </c>
      <c r="O1427" s="107">
        <f>O701/SUMIFS(O$3:O$722,$B$3:$B$722,$B1427)*SUMIFS(Calculations!$E$3:$E$53,Calculations!$A$3:$A$53,$B1427)</f>
        <v>5.4856527557170534E-5</v>
      </c>
      <c r="P1427" s="107">
        <f>P701/SUMIFS(P$3:P$722,$B$3:$B$722,$B1427)*SUMIFS(Calculations!$E$3:$E$53,Calculations!$A$3:$A$53,$B1427)</f>
        <v>5.4859412451494044E-5</v>
      </c>
      <c r="Q1427" s="107">
        <f>Q701/SUMIFS(Q$3:Q$722,$B$3:$B$722,$B1427)*SUMIFS(Calculations!$E$3:$E$53,Calculations!$A$3:$A$53,$B1427)</f>
        <v>5.4220956440817211E-5</v>
      </c>
      <c r="R1427" s="107">
        <f>R701/SUMIFS(R$3:R$722,$B$3:$B$722,$B1427)*SUMIFS(Calculations!$E$3:$E$53,Calculations!$A$3:$A$53,$B1427)</f>
        <v>5.3597190222338351E-5</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1.5864419511613222E-5</v>
      </c>
      <c r="G1430" s="107">
        <f>G704/SUMIFS(G$3:G$722,$B$3:$B$722,$B1430)*SUMIFS(Calculations!$E$3:$E$53,Calculations!$A$3:$A$53,$B1430)</f>
        <v>1.656587874256854E-5</v>
      </c>
      <c r="H1430" s="107">
        <f>H704/SUMIFS(H$3:H$722,$B$3:$B$722,$B1430)*SUMIFS(Calculations!$E$3:$E$53,Calculations!$A$3:$A$53,$B1430)</f>
        <v>1.7332238895716475E-5</v>
      </c>
      <c r="I1430" s="107">
        <f>I704/SUMIFS(I$3:I$722,$B$3:$B$722,$B1430)*SUMIFS(Calculations!$E$3:$E$53,Calculations!$A$3:$A$53,$B1430)</f>
        <v>1.8141411735065368E-5</v>
      </c>
      <c r="J1430" s="107">
        <f>J704/SUMIFS(J$3:J$722,$B$3:$B$722,$B1430)*SUMIFS(Calculations!$E$3:$E$53,Calculations!$A$3:$A$53,$B1430)</f>
        <v>1.9029838713047642E-5</v>
      </c>
      <c r="K1430" s="107">
        <f>K704/SUMIFS(K$3:K$722,$B$3:$B$722,$B1430)*SUMIFS(Calculations!$E$3:$E$53,Calculations!$A$3:$A$53,$B1430)</f>
        <v>1.9372580609847425E-5</v>
      </c>
      <c r="L1430" s="107">
        <f>L704/SUMIFS(L$3:L$722,$B$3:$B$722,$B1430)*SUMIFS(Calculations!$E$3:$E$53,Calculations!$A$3:$A$53,$B1430)</f>
        <v>1.9727895032917829E-5</v>
      </c>
      <c r="M1430" s="107">
        <f>M704/SUMIFS(M$3:M$722,$B$3:$B$722,$B1430)*SUMIFS(Calculations!$E$3:$E$53,Calculations!$A$3:$A$53,$B1430)</f>
        <v>1.9070892486264239E-5</v>
      </c>
      <c r="N1430" s="107">
        <f>N704/SUMIFS(N$3:N$722,$B$3:$B$722,$B1430)*SUMIFS(Calculations!$E$3:$E$53,Calculations!$A$3:$A$53,$B1430)</f>
        <v>1.8456240149576082E-5</v>
      </c>
      <c r="O1430" s="107">
        <f>O704/SUMIFS(O$3:O$722,$B$3:$B$722,$B1430)*SUMIFS(Calculations!$E$3:$E$53,Calculations!$A$3:$A$53,$B1430)</f>
        <v>1.845721070868456E-5</v>
      </c>
      <c r="P1430" s="107">
        <f>P704/SUMIFS(P$3:P$722,$B$3:$B$722,$B1430)*SUMIFS(Calculations!$E$3:$E$53,Calculations!$A$3:$A$53,$B1430)</f>
        <v>1.845818136987608E-5</v>
      </c>
      <c r="Q1430" s="107">
        <f>Q704/SUMIFS(Q$3:Q$722,$B$3:$B$722,$B1430)*SUMIFS(Calculations!$E$3:$E$53,Calculations!$A$3:$A$53,$B1430)</f>
        <v>1.8243364325450374E-5</v>
      </c>
      <c r="R1430" s="107">
        <f>R704/SUMIFS(R$3:R$722,$B$3:$B$722,$B1430)*SUMIFS(Calculations!$E$3:$E$53,Calculations!$A$3:$A$53,$B1430)</f>
        <v>1.8033489857632032E-5</v>
      </c>
    </row>
    <row r="1431" spans="2:18" ht="15.75" customHeight="1">
      <c r="B1431" s="107" t="s">
        <v>582</v>
      </c>
      <c r="C1431" s="107" t="s">
        <v>448</v>
      </c>
      <c r="D1431" s="107" t="s">
        <v>649</v>
      </c>
      <c r="E1431" s="107" t="str">
        <f t="shared" si="310"/>
        <v>solar PV</v>
      </c>
      <c r="F1431" s="107">
        <f>F705/SUMIFS(F$3:F$722,$B$3:$B$722,$B1431)*SUMIFS(Calculations!$E$3:$E$53,Calculations!$A$3:$A$53,$B1431)</f>
        <v>1.1101075652400347E-4</v>
      </c>
      <c r="G1431" s="107">
        <f>G705/SUMIFS(G$3:G$722,$B$3:$B$722,$B1431)*SUMIFS(Calculations!$E$3:$E$53,Calculations!$A$3:$A$53,$B1431)</f>
        <v>1.1662195044298529E-4</v>
      </c>
      <c r="H1431" s="107">
        <f>H705/SUMIFS(H$3:H$722,$B$3:$B$722,$B1431)*SUMIFS(Calculations!$E$3:$E$53,Calculations!$A$3:$A$53,$B1431)</f>
        <v>1.2275230733519875E-4</v>
      </c>
      <c r="I1431" s="107">
        <f>I705/SUMIFS(I$3:I$722,$B$3:$B$722,$B1431)*SUMIFS(Calculations!$E$3:$E$53,Calculations!$A$3:$A$53,$B1431)</f>
        <v>1.2914455284144575E-4</v>
      </c>
      <c r="J1431" s="107">
        <f>J705/SUMIFS(J$3:J$722,$B$3:$B$722,$B1431)*SUMIFS(Calculations!$E$3:$E$53,Calculations!$A$3:$A$53,$B1431)</f>
        <v>1.3616288450246083E-4</v>
      </c>
      <c r="K1431" s="107">
        <f>K705/SUMIFS(K$3:K$722,$B$3:$B$722,$B1431)*SUMIFS(Calculations!$E$3:$E$53,Calculations!$A$3:$A$53,$B1431)</f>
        <v>1.3956963547448085E-4</v>
      </c>
      <c r="L1431" s="107">
        <f>L705/SUMIFS(L$3:L$722,$B$3:$B$722,$B1431)*SUMIFS(Calculations!$E$3:$E$53,Calculations!$A$3:$A$53,$B1431)</f>
        <v>1.431013535616773E-4</v>
      </c>
      <c r="M1431" s="107">
        <f>M705/SUMIFS(M$3:M$722,$B$3:$B$722,$B1431)*SUMIFS(Calculations!$E$3:$E$53,Calculations!$A$3:$A$53,$B1431)</f>
        <v>1.3994654530831134E-4</v>
      </c>
      <c r="N1431" s="107">
        <f>N705/SUMIFS(N$3:N$722,$B$3:$B$722,$B1431)*SUMIFS(Calculations!$E$3:$E$53,Calculations!$A$3:$A$53,$B1431)</f>
        <v>1.3699509515851936E-4</v>
      </c>
      <c r="O1431" s="107">
        <f>O705/SUMIFS(O$3:O$722,$B$3:$B$722,$B1431)*SUMIFS(Calculations!$E$3:$E$53,Calculations!$A$3:$A$53,$B1431)</f>
        <v>1.3963619095030191E-4</v>
      </c>
      <c r="P1431" s="107">
        <f>P705/SUMIFS(P$3:P$722,$B$3:$B$722,$B1431)*SUMIFS(Calculations!$E$3:$E$53,Calculations!$A$3:$A$53,$B1431)</f>
        <v>1.4227756453153258E-4</v>
      </c>
      <c r="Q1431" s="107">
        <f>Q705/SUMIFS(Q$3:Q$722,$B$3:$B$722,$B1431)*SUMIFS(Calculations!$E$3:$E$53,Calculations!$A$3:$A$53,$B1431)</f>
        <v>1.450066690270242E-4</v>
      </c>
      <c r="R1431" s="107">
        <f>R705/SUMIFS(R$3:R$722,$B$3:$B$722,$B1431)*SUMIFS(Calculations!$E$3:$E$53,Calculations!$A$3:$A$53,$B1431)</f>
        <v>1.476729814471734E-4</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0.99999999999999967</v>
      </c>
      <c r="G1449" s="95">
        <f t="shared" si="312"/>
        <v>0.99999999999999989</v>
      </c>
      <c r="H1449" s="95">
        <f t="shared" si="312"/>
        <v>0.99999999999999967</v>
      </c>
      <c r="I1449" s="95">
        <f t="shared" si="312"/>
        <v>0.99999999999999967</v>
      </c>
      <c r="J1449" s="95">
        <f t="shared" si="312"/>
        <v>1</v>
      </c>
      <c r="K1449" s="95">
        <f t="shared" si="312"/>
        <v>0.99999999999999978</v>
      </c>
      <c r="L1449" s="95">
        <f t="shared" si="312"/>
        <v>1.0000000000000002</v>
      </c>
      <c r="M1449" s="95">
        <f t="shared" si="312"/>
        <v>1</v>
      </c>
      <c r="N1449" s="95">
        <f t="shared" si="312"/>
        <v>0.99999999999999989</v>
      </c>
      <c r="O1449" s="95">
        <f t="shared" si="312"/>
        <v>0.99999999999999989</v>
      </c>
      <c r="P1449" s="95">
        <f t="shared" si="312"/>
        <v>1.0000000000000002</v>
      </c>
      <c r="Q1449" s="95">
        <f t="shared" si="312"/>
        <v>1</v>
      </c>
      <c r="R1449" s="95">
        <f t="shared" si="312"/>
        <v>0.99999999999999978</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NC</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47.066437010000001</v>
      </c>
      <c r="R13" s="91">
        <f t="shared" si="2"/>
        <v>2.2177628236342132E-3</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4698.3848766000001</v>
      </c>
      <c r="R23" s="91">
        <f t="shared" si="2"/>
        <v>0.22138712790676782</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8675.4179999999997</v>
      </c>
      <c r="R43" s="91">
        <f t="shared" si="2"/>
        <v>0.40878427903516973</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3600</v>
      </c>
      <c r="R45" s="91">
        <f t="shared" si="2"/>
        <v>0.16963141194195033</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3611.0856200999997</v>
      </c>
      <c r="R49" s="91">
        <f t="shared" si="2"/>
        <v>0.17015376455023229</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590.52950350000003</v>
      </c>
      <c r="R51" s="91">
        <f t="shared" si="2"/>
        <v>2.7825653742245531E-2</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21222.484437210001</v>
      </c>
      <c r="R54" s="149">
        <f>SUM(R3:R53)</f>
        <v>0.99999999999999989</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f t="shared" si="8"/>
        <v>3600</v>
      </c>
      <c r="M227" s="91" t="str">
        <f t="shared" si="9"/>
        <v>TN</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f t="shared" si="8"/>
        <v>47.066437010000001</v>
      </c>
      <c r="M235" s="91" t="str">
        <f t="shared" si="9"/>
        <v>GA</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f t="shared" si="8"/>
        <v>5283.2219999999998</v>
      </c>
      <c r="M238" s="91" t="str">
        <f t="shared" si="9"/>
        <v>SC</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f t="shared" si="8"/>
        <v>1401.4939999999999</v>
      </c>
      <c r="M239" s="91" t="str">
        <f t="shared" si="9"/>
        <v>SC</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f t="shared" si="8"/>
        <v>1990.702</v>
      </c>
      <c r="M240" s="91" t="str">
        <f t="shared" si="9"/>
        <v>SC</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f t="shared" si="8"/>
        <v>902.08314210000003</v>
      </c>
      <c r="M242" s="91" t="str">
        <f t="shared" si="9"/>
        <v>VA</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f t="shared" si="8"/>
        <v>1057.171699</v>
      </c>
      <c r="M244" s="91" t="str">
        <f t="shared" si="9"/>
        <v>VA</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f t="shared" si="8"/>
        <v>590.52950350000003</v>
      </c>
      <c r="M245" s="91" t="str">
        <f t="shared" si="9"/>
        <v>WV</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f t="shared" si="8"/>
        <v>1651.8307789999999</v>
      </c>
      <c r="M246" s="91" t="str">
        <f t="shared" si="9"/>
        <v>VA</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f t="shared" si="8"/>
        <v>798.38487659999998</v>
      </c>
      <c r="M247" s="91" t="str">
        <f t="shared" si="9"/>
        <v>MD</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f t="shared" si="8"/>
        <v>3900</v>
      </c>
      <c r="M248" s="91" t="str">
        <f t="shared" si="9"/>
        <v>MD</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21222.484437210001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2.2177628236342132E-3</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0.22138712790676782</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0.40878427903516973</v>
      </c>
      <c r="D43" s="91">
        <f t="shared" si="0"/>
        <v>0.40878427903516973</v>
      </c>
      <c r="E43" s="91">
        <f t="shared" si="1"/>
        <v>0.93626884856870374</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0.16963141194195033</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0.17015376455023229</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2.7825653742245531E-2</v>
      </c>
      <c r="D52" s="91">
        <f t="shared" si="0"/>
        <v>2.7825653742245531E-2</v>
      </c>
      <c r="E52" s="91">
        <f t="shared" si="1"/>
        <v>6.3731151431296248E-2</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0.99999999999999989</v>
      </c>
      <c r="D54" s="95">
        <f>SUM(D3:D53)</f>
        <v>0.43660993277741528</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0.27685387457845223</v>
      </c>
      <c r="C60" s="91">
        <f>SUMIFS('ReEDs Generation Data'!H$729:H$1448,'ReEDs Generation Data'!$E$729:$E$1448,Calculations!$A60)</f>
        <v>0.25810868944433912</v>
      </c>
      <c r="D60" s="91">
        <f>SUMIFS('ReEDs Generation Data'!I$729:I$1448,'ReEDs Generation Data'!$E$729:$E$1448,Calculations!$A60)</f>
        <v>0.25138179821540707</v>
      </c>
      <c r="E60" s="91">
        <f>SUMIFS('ReEDs Generation Data'!J$729:J$1448,'ReEDs Generation Data'!$E$729:$E$1448,Calculations!$A60)</f>
        <v>0.24449565655396474</v>
      </c>
      <c r="F60" s="91">
        <f>SUMIFS('ReEDs Generation Data'!K$729:K$1448,'ReEDs Generation Data'!$E$729:$E$1448,Calculations!$A60)</f>
        <v>0.25517517945443818</v>
      </c>
      <c r="G60" s="91">
        <f>SUMIFS('ReEDs Generation Data'!L$729:L$1448,'ReEDs Generation Data'!$E$729:$E$1448,Calculations!$A60)</f>
        <v>0.26517945024881873</v>
      </c>
      <c r="H60" s="91">
        <f>SUMIFS('ReEDs Generation Data'!M$729:M$1448,'ReEDs Generation Data'!$E$729:$E$1448,Calculations!$A60)</f>
        <v>0.25865618435934101</v>
      </c>
      <c r="I60" s="91">
        <f>SUMIFS('ReEDs Generation Data'!N$729:N$1448,'ReEDs Generation Data'!$E$729:$E$1448,Calculations!$A60)</f>
        <v>0.25248227514171062</v>
      </c>
      <c r="J60" s="91">
        <f>SUMIFS('ReEDs Generation Data'!O$729:O$1448,'ReEDs Generation Data'!$E$729:$E$1448,Calculations!$A60)</f>
        <v>0.2397415462226874</v>
      </c>
      <c r="K60" s="91">
        <f>SUMIFS('ReEDs Generation Data'!P$729:P$1448,'ReEDs Generation Data'!$E$729:$E$1448,Calculations!$A60)</f>
        <v>0.2282543631473537</v>
      </c>
      <c r="L60" s="91">
        <f>SUMIFS('ReEDs Generation Data'!Q$729:Q$1448,'ReEDs Generation Data'!$E$729:$E$1448,Calculations!$A60)</f>
        <v>0.23067601752641775</v>
      </c>
      <c r="M60" s="91">
        <f>SUMIFS('ReEDs Generation Data'!R$729:R$1448,'ReEDs Generation Data'!$E$729:$E$1448,Calculations!$A60)</f>
        <v>0.23312077488380062</v>
      </c>
    </row>
    <row r="61" spans="1:33" ht="15.75" customHeight="1">
      <c r="A61" s="111" t="s">
        <v>633</v>
      </c>
      <c r="B61" s="91">
        <f>SUMIFS('ReEDs Generation Data'!G$729:G$1448,'ReEDs Generation Data'!$E$729:$E$1448,Calculations!$A61)</f>
        <v>0.18549635551217769</v>
      </c>
      <c r="C61" s="91">
        <f>SUMIFS('ReEDs Generation Data'!H$729:H$1448,'ReEDs Generation Data'!$E$729:$E$1448,Calculations!$A61)</f>
        <v>0.19303491666473047</v>
      </c>
      <c r="D61" s="91">
        <f>SUMIFS('ReEDs Generation Data'!I$729:I$1448,'ReEDs Generation Data'!$E$729:$E$1448,Calculations!$A61)</f>
        <v>0.19532475034057939</v>
      </c>
      <c r="E61" s="91">
        <f>SUMIFS('ReEDs Generation Data'!J$729:J$1448,'ReEDs Generation Data'!$E$729:$E$1448,Calculations!$A61)</f>
        <v>0.19769580948626789</v>
      </c>
      <c r="F61" s="91">
        <f>SUMIFS('ReEDs Generation Data'!K$729:K$1448,'ReEDs Generation Data'!$E$729:$E$1448,Calculations!$A61)</f>
        <v>0.20273026907166211</v>
      </c>
      <c r="G61" s="91">
        <f>SUMIFS('ReEDs Generation Data'!L$729:L$1448,'ReEDs Generation Data'!$E$729:$E$1448,Calculations!$A61)</f>
        <v>0.20749119204886771</v>
      </c>
      <c r="H61" s="91">
        <f>SUMIFS('ReEDs Generation Data'!M$729:M$1448,'ReEDs Generation Data'!$E$729:$E$1448,Calculations!$A61)</f>
        <v>0.22505908673983346</v>
      </c>
      <c r="I61" s="91">
        <f>SUMIFS('ReEDs Generation Data'!N$729:N$1448,'ReEDs Generation Data'!$E$729:$E$1448,Calculations!$A61)</f>
        <v>0.24167061566140263</v>
      </c>
      <c r="J61" s="91">
        <f>SUMIFS('ReEDs Generation Data'!O$729:O$1448,'ReEDs Generation Data'!$E$729:$E$1448,Calculations!$A61)</f>
        <v>0.22714466732319746</v>
      </c>
      <c r="K61" s="91">
        <f>SUMIFS('ReEDs Generation Data'!P$729:P$1448,'ReEDs Generation Data'!$E$729:$E$1448,Calculations!$A61)</f>
        <v>0.21404841273246555</v>
      </c>
      <c r="L61" s="91">
        <f>SUMIFS('ReEDs Generation Data'!Q$729:Q$1448,'ReEDs Generation Data'!$E$729:$E$1448,Calculations!$A61)</f>
        <v>0.20863337192051862</v>
      </c>
      <c r="M61" s="91">
        <f>SUMIFS('ReEDs Generation Data'!R$729:R$1448,'ReEDs Generation Data'!$E$729:$E$1448,Calculations!$A61)</f>
        <v>0.20317362832875163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0.49729526023069481</v>
      </c>
      <c r="C62" s="91">
        <f>SUMIFS('ReEDs Generation Data'!H$729:H$1448,'ReEDs Generation Data'!$E$729:$E$1448,Calculations!$A62)</f>
        <v>0.50388620383845739</v>
      </c>
      <c r="D62" s="91">
        <f>SUMIFS('ReEDs Generation Data'!I$729:I$1448,'ReEDs Generation Data'!$E$729:$E$1448,Calculations!$A62)</f>
        <v>0.50668468190120663</v>
      </c>
      <c r="E62" s="91">
        <f>SUMIFS('ReEDs Generation Data'!J$729:J$1448,'ReEDs Generation Data'!$E$729:$E$1448,Calculations!$A62)</f>
        <v>0.50951441788174101</v>
      </c>
      <c r="F62" s="91">
        <f>SUMIFS('ReEDs Generation Data'!K$729:K$1448,'ReEDs Generation Data'!$E$729:$E$1448,Calculations!$A62)</f>
        <v>0.49388517298495649</v>
      </c>
      <c r="G62" s="91">
        <f>SUMIFS('ReEDs Generation Data'!L$729:L$1448,'ReEDs Generation Data'!$E$729:$E$1448,Calculations!$A62)</f>
        <v>0.47918623845220149</v>
      </c>
      <c r="H62" s="91">
        <f>SUMIFS('ReEDs Generation Data'!M$729:M$1448,'ReEDs Generation Data'!$E$729:$E$1448,Calculations!$A62)</f>
        <v>0.46570519960061207</v>
      </c>
      <c r="I62" s="91">
        <f>SUMIFS('ReEDs Generation Data'!N$729:N$1448,'ReEDs Generation Data'!$E$729:$E$1448,Calculations!$A62)</f>
        <v>0.45296193415874719</v>
      </c>
      <c r="J62" s="91">
        <f>SUMIFS('ReEDs Generation Data'!O$729:O$1448,'ReEDs Generation Data'!$E$729:$E$1448,Calculations!$A62)</f>
        <v>0.42951844768183461</v>
      </c>
      <c r="K62" s="91">
        <f>SUMIFS('ReEDs Generation Data'!P$729:P$1448,'ReEDs Generation Data'!$E$729:$E$1448,Calculations!$A62)</f>
        <v>0.40838222738782937</v>
      </c>
      <c r="L62" s="91">
        <f>SUMIFS('ReEDs Generation Data'!Q$729:Q$1448,'ReEDs Generation Data'!$E$729:$E$1448,Calculations!$A62)</f>
        <v>0.41026637551909212</v>
      </c>
      <c r="M62" s="91">
        <f>SUMIFS('ReEDs Generation Data'!R$729:R$1448,'ReEDs Generation Data'!$E$729:$E$1448,Calculations!$A62)</f>
        <v>0.41216798997731524</v>
      </c>
    </row>
    <row r="63" spans="1:33" ht="15.75" customHeight="1">
      <c r="A63" s="111" t="s">
        <v>101</v>
      </c>
      <c r="B63" s="91">
        <f>SUMIFS('ReEDs Generation Data'!G$729:G$1448,'ReEDs Generation Data'!$E$729:$E$1448,Calculations!$A63)</f>
        <v>2.1214124697817024E-2</v>
      </c>
      <c r="C63" s="91">
        <f>SUMIFS('ReEDs Generation Data'!H$729:H$1448,'ReEDs Generation Data'!$E$729:$E$1448,Calculations!$A63)</f>
        <v>2.1926982655564222E-2</v>
      </c>
      <c r="D63" s="91">
        <f>SUMIFS('ReEDs Generation Data'!I$729:I$1448,'ReEDs Generation Data'!$E$729:$E$1448,Calculations!$A63)</f>
        <v>2.2151973071713245E-2</v>
      </c>
      <c r="E63" s="91">
        <f>SUMIFS('ReEDs Generation Data'!J$729:J$1448,'ReEDs Generation Data'!$E$729:$E$1448,Calculations!$A63)</f>
        <v>2.2392527456260108E-2</v>
      </c>
      <c r="F63" s="91">
        <f>SUMIFS('ReEDs Generation Data'!K$729:K$1448,'ReEDs Generation Data'!$E$729:$E$1448,Calculations!$A63)</f>
        <v>2.1906399447620153E-2</v>
      </c>
      <c r="G63" s="91">
        <f>SUMIFS('ReEDs Generation Data'!L$729:L$1448,'ReEDs Generation Data'!$E$729:$E$1448,Calculations!$A63)</f>
        <v>2.1455336348407624E-2</v>
      </c>
      <c r="H63" s="91">
        <f>SUMIFS('ReEDs Generation Data'!M$729:M$1448,'ReEDs Generation Data'!$E$729:$E$1448,Calculations!$A63)</f>
        <v>2.083277182696458E-2</v>
      </c>
      <c r="I63" s="91">
        <f>SUMIFS('ReEDs Generation Data'!N$729:N$1448,'ReEDs Generation Data'!$E$729:$E$1448,Calculations!$A63)</f>
        <v>2.0245466788557619E-2</v>
      </c>
      <c r="J63" s="91">
        <f>SUMIFS('ReEDs Generation Data'!O$729:O$1448,'ReEDs Generation Data'!$E$729:$E$1448,Calculations!$A63)</f>
        <v>1.9375368366175053E-2</v>
      </c>
      <c r="K63" s="91">
        <f>SUMIFS('ReEDs Generation Data'!P$729:P$1448,'ReEDs Generation Data'!$E$729:$E$1448,Calculations!$A63)</f>
        <v>1.8590921253979834E-2</v>
      </c>
      <c r="L63" s="91">
        <f>SUMIFS('ReEDs Generation Data'!Q$729:Q$1448,'ReEDs Generation Data'!$E$729:$E$1448,Calculations!$A63)</f>
        <v>1.8620937746804563E-2</v>
      </c>
      <c r="M63" s="91">
        <f>SUMIFS('ReEDs Generation Data'!R$729:R$1448,'ReEDs Generation Data'!$E$729:$E$1448,Calculations!$A63)</f>
        <v>1.8652521299152666E-2</v>
      </c>
    </row>
    <row r="64" spans="1:33" ht="15.75" customHeight="1">
      <c r="A64" s="111" t="s">
        <v>100</v>
      </c>
      <c r="B64" s="91">
        <f>SUMIFS('ReEDs Generation Data'!G$729:G$1448,'ReEDs Generation Data'!$E$729:$E$1448,Calculations!$A64)</f>
        <v>3.4398790126394844E-3</v>
      </c>
      <c r="C64" s="91">
        <f>SUMIFS('ReEDs Generation Data'!H$729:H$1448,'ReEDs Generation Data'!$E$729:$E$1448,Calculations!$A64)</f>
        <v>3.5990125091417066E-3</v>
      </c>
      <c r="D64" s="91">
        <f>SUMIFS('ReEDs Generation Data'!I$729:I$1448,'ReEDs Generation Data'!$E$729:$E$1448,Calculations!$A64)</f>
        <v>3.7670359934934088E-3</v>
      </c>
      <c r="E64" s="91">
        <f>SUMIFS('ReEDs Generation Data'!J$729:J$1448,'ReEDs Generation Data'!$E$729:$E$1448,Calculations!$A64)</f>
        <v>3.9515164767394244E-3</v>
      </c>
      <c r="F64" s="91">
        <f>SUMIFS('ReEDs Generation Data'!K$729:K$1448,'ReEDs Generation Data'!$E$729:$E$1448,Calculations!$A64)</f>
        <v>4.0226862997156266E-3</v>
      </c>
      <c r="G64" s="91">
        <f>SUMIFS('ReEDs Generation Data'!L$729:L$1448,'ReEDs Generation Data'!$E$729:$E$1448,Calculations!$A64)</f>
        <v>4.0964667882608698E-3</v>
      </c>
      <c r="H64" s="91">
        <f>SUMIFS('ReEDs Generation Data'!M$729:M$1448,'ReEDs Generation Data'!$E$729:$E$1448,Calculations!$A64)</f>
        <v>3.9600412290373239E-3</v>
      </c>
      <c r="I64" s="91">
        <f>SUMIFS('ReEDs Generation Data'!N$729:N$1448,'ReEDs Generation Data'!$E$729:$E$1448,Calculations!$A64)</f>
        <v>3.8324096251906581E-3</v>
      </c>
      <c r="J64" s="91">
        <f>SUMIFS('ReEDs Generation Data'!O$729:O$1448,'ReEDs Generation Data'!$E$729:$E$1448,Calculations!$A64)</f>
        <v>3.8326111602833422E-3</v>
      </c>
      <c r="K64" s="91">
        <f>SUMIFS('ReEDs Generation Data'!P$729:P$1448,'ReEDs Generation Data'!$E$729:$E$1448,Calculations!$A64)</f>
        <v>3.8328127165734114E-3</v>
      </c>
      <c r="L64" s="91">
        <f>SUMIFS('ReEDs Generation Data'!Q$729:Q$1448,'ReEDs Generation Data'!$E$729:$E$1448,Calculations!$A64)</f>
        <v>4.3836588599409036E-3</v>
      </c>
      <c r="M64" s="91">
        <f>SUMIFS('ReEDs Generation Data'!R$729:R$1448,'ReEDs Generation Data'!$E$729:$E$1448,Calculations!$A64)</f>
        <v>4.932233848066298E-3</v>
      </c>
    </row>
    <row r="65" spans="1:37" ht="15.75" customHeight="1">
      <c r="A65" s="111" t="s">
        <v>102</v>
      </c>
      <c r="B65" s="91">
        <f>SUMIFS('ReEDs Generation Data'!G$729:G$1448,'ReEDs Generation Data'!$E$729:$E$1448,Calculations!$A65)</f>
        <v>1.2656338671986934E-2</v>
      </c>
      <c r="C65" s="91">
        <f>SUMIFS('ReEDs Generation Data'!H$729:H$1448,'ReEDs Generation Data'!$E$729:$E$1448,Calculations!$A65)</f>
        <v>1.6364655065922225E-2</v>
      </c>
      <c r="D65" s="91">
        <f>SUMIFS('ReEDs Generation Data'!I$729:I$1448,'ReEDs Generation Data'!$E$729:$E$1448,Calculations!$A65)</f>
        <v>1.7590285781982785E-2</v>
      </c>
      <c r="E65" s="91">
        <f>SUMIFS('ReEDs Generation Data'!J$729:J$1448,'ReEDs Generation Data'!$E$729:$E$1448,Calculations!$A65)</f>
        <v>1.8830161006432759E-2</v>
      </c>
      <c r="F65" s="91">
        <f>SUMIFS('ReEDs Generation Data'!K$729:K$1448,'ReEDs Generation Data'!$E$729:$E$1448,Calculations!$A65)</f>
        <v>1.9252404148216249E-2</v>
      </c>
      <c r="G65" s="91">
        <f>SUMIFS('ReEDs Generation Data'!L$729:L$1448,'ReEDs Generation Data'!$E$729:$E$1448,Calculations!$A65)</f>
        <v>1.964984156866657E-2</v>
      </c>
      <c r="H65" s="91">
        <f>SUMIFS('ReEDs Generation Data'!M$729:M$1448,'ReEDs Generation Data'!$E$729:$E$1448,Calculations!$A65)</f>
        <v>2.2928399899066719E-2</v>
      </c>
      <c r="I65" s="91">
        <f>SUMIFS('ReEDs Generation Data'!N$729:N$1448,'ReEDs Generation Data'!$E$729:$E$1448,Calculations!$A65)</f>
        <v>2.6027564101152933E-2</v>
      </c>
      <c r="J65" s="91">
        <f>SUMIFS('ReEDs Generation Data'!O$729:O$1448,'ReEDs Generation Data'!$E$729:$E$1448,Calculations!$A65)</f>
        <v>7.7772378879163301E-2</v>
      </c>
      <c r="K65" s="91">
        <f>SUMIFS('ReEDs Generation Data'!P$729:P$1448,'ReEDs Generation Data'!$E$729:$E$1448,Calculations!$A65)</f>
        <v>0.12442482136125628</v>
      </c>
      <c r="L65" s="91">
        <f>SUMIFS('ReEDs Generation Data'!Q$729:Q$1448,'ReEDs Generation Data'!$E$729:$E$1448,Calculations!$A65)</f>
        <v>0.1251535039963258</v>
      </c>
      <c r="M65" s="91">
        <f>SUMIFS('ReEDs Generation Data'!R$729:R$1448,'ReEDs Generation Data'!$E$729:$E$1448,Calculations!$A65)</f>
        <v>0.12588885353403595</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1.447047332185156E-3</v>
      </c>
      <c r="C70" s="91">
        <f>SUMIFS('ReEDs Generation Data'!H$729:H$1448,'ReEDs Generation Data'!$E$729:$E$1448,Calculations!$A70)</f>
        <v>1.4607054941581756E-3</v>
      </c>
      <c r="D70" s="91">
        <f>SUMIFS('ReEDs Generation Data'!I$729:I$1448,'ReEDs Generation Data'!$E$729:$E$1448,Calculations!$A70)</f>
        <v>1.4709367891148784E-3</v>
      </c>
      <c r="E70" s="91">
        <f>SUMIFS('ReEDs Generation Data'!J$729:J$1448,'ReEDs Generation Data'!$E$729:$E$1448,Calculations!$A70)</f>
        <v>1.4814910520619081E-3</v>
      </c>
      <c r="F70" s="91">
        <f>SUMIFS('ReEDs Generation Data'!K$729:K$1448,'ReEDs Generation Data'!$E$729:$E$1448,Calculations!$A70)</f>
        <v>1.4388002116084999E-3</v>
      </c>
      <c r="G70" s="91">
        <f>SUMIFS('ReEDs Generation Data'!L$729:L$1448,'ReEDs Generation Data'!$E$729:$E$1448,Calculations!$A70)</f>
        <v>1.3987484887406196E-3</v>
      </c>
      <c r="H70" s="91">
        <f>SUMIFS('ReEDs Generation Data'!M$729:M$1448,'ReEDs Generation Data'!$E$729:$E$1448,Calculations!$A70)</f>
        <v>1.3590940926101009E-3</v>
      </c>
      <c r="I70" s="91">
        <f>SUMIFS('ReEDs Generation Data'!N$729:N$1448,'ReEDs Generation Data'!$E$729:$E$1448,Calculations!$A70)</f>
        <v>1.3216288579369405E-3</v>
      </c>
      <c r="J70" s="91">
        <f>SUMIFS('ReEDs Generation Data'!O$729:O$1448,'ReEDs Generation Data'!$E$729:$E$1448,Calculations!$A70)</f>
        <v>1.2313841902538234E-3</v>
      </c>
      <c r="K70" s="91">
        <f>SUMIFS('ReEDs Generation Data'!P$729:P$1448,'ReEDs Generation Data'!$E$729:$E$1448,Calculations!$A70)</f>
        <v>1.1500215262253194E-3</v>
      </c>
      <c r="L70" s="91">
        <f>SUMIFS('ReEDs Generation Data'!Q$729:Q$1448,'ReEDs Generation Data'!$E$729:$E$1448,Calculations!$A70)</f>
        <v>9.4394098350182934E-4</v>
      </c>
      <c r="M70" s="91">
        <f>SUMIFS('ReEDs Generation Data'!R$729:R$1448,'ReEDs Generation Data'!$E$729:$E$1448,Calculations!$A70)</f>
        <v>7.3597065257413141E-4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1.5971199640465994E-3</v>
      </c>
      <c r="C73" s="91">
        <f>SUMIFS('ReEDs Generation Data'!H$729:H$1448,'ReEDs Generation Data'!$E$729:$E$1448,Calculations!$A73)</f>
        <v>1.6188343276864992E-3</v>
      </c>
      <c r="D73" s="91">
        <f>SUMIFS('ReEDs Generation Data'!I$729:I$1448,'ReEDs Generation Data'!$E$729:$E$1448,Calculations!$A73)</f>
        <v>1.6285379065024102E-3</v>
      </c>
      <c r="E73" s="91">
        <f>SUMIFS('ReEDs Generation Data'!J$729:J$1448,'ReEDs Generation Data'!$E$729:$E$1448,Calculations!$A73)</f>
        <v>1.6384200865322326E-3</v>
      </c>
      <c r="F73" s="91">
        <f>SUMIFS('ReEDs Generation Data'!K$729:K$1448,'ReEDs Generation Data'!$E$729:$E$1448,Calculations!$A73)</f>
        <v>1.5890883817826472E-3</v>
      </c>
      <c r="G73" s="91">
        <f>SUMIFS('ReEDs Generation Data'!L$729:L$1448,'ReEDs Generation Data'!$E$729:$E$1448,Calculations!$A73)</f>
        <v>1.5427260560364046E-3</v>
      </c>
      <c r="H73" s="91">
        <f>SUMIFS('ReEDs Generation Data'!M$729:M$1448,'ReEDs Generation Data'!$E$729:$E$1448,Calculations!$A73)</f>
        <v>1.4992222525346455E-3</v>
      </c>
      <c r="I73" s="91">
        <f>SUMIFS('ReEDs Generation Data'!N$729:N$1448,'ReEDs Generation Data'!$E$729:$E$1448,Calculations!$A73)</f>
        <v>1.4581056653013536E-3</v>
      </c>
      <c r="J73" s="91">
        <f>SUMIFS('ReEDs Generation Data'!O$729:O$1448,'ReEDs Generation Data'!$E$729:$E$1448,Calculations!$A73)</f>
        <v>1.3835961764049169E-3</v>
      </c>
      <c r="K73" s="91">
        <f>SUMIFS('ReEDs Generation Data'!P$729:P$1448,'ReEDs Generation Data'!$E$729:$E$1448,Calculations!$A73)</f>
        <v>1.3164198743165581E-3</v>
      </c>
      <c r="L73" s="91">
        <f>SUMIFS('ReEDs Generation Data'!Q$729:Q$1448,'ReEDs Generation Data'!$E$729:$E$1448,Calculations!$A73)</f>
        <v>1.3221934473983598E-3</v>
      </c>
      <c r="M73" s="91">
        <f>SUMIFS('ReEDs Generation Data'!R$729:R$1448,'ReEDs Generation Data'!$E$729:$E$1448,Calculations!$A73)</f>
        <v>1.3280274763034063E-3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North Carolina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15014573</v>
      </c>
      <c r="C5" s="172">
        <f>SUMIFS(calcs!N:N,calcs!A:A,A2)</f>
        <v>15014573</v>
      </c>
      <c r="D5" s="174">
        <f>C5</f>
        <v>15014573</v>
      </c>
      <c r="E5" s="174">
        <f t="shared" ref="E5:AF5" si="0">D5</f>
        <v>15014573</v>
      </c>
      <c r="F5" s="174">
        <f t="shared" si="0"/>
        <v>15014573</v>
      </c>
      <c r="G5" s="174">
        <f t="shared" si="0"/>
        <v>15014573</v>
      </c>
      <c r="H5" s="174">
        <f t="shared" si="0"/>
        <v>15014573</v>
      </c>
      <c r="I5" s="174">
        <f t="shared" si="0"/>
        <v>15014573</v>
      </c>
      <c r="J5" s="174">
        <f t="shared" si="0"/>
        <v>15014573</v>
      </c>
      <c r="K5" s="174">
        <f t="shared" si="0"/>
        <v>15014573</v>
      </c>
      <c r="L5" s="174">
        <f t="shared" si="0"/>
        <v>15014573</v>
      </c>
      <c r="M5" s="174">
        <f t="shared" si="0"/>
        <v>15014573</v>
      </c>
      <c r="N5" s="174">
        <f t="shared" si="0"/>
        <v>15014573</v>
      </c>
      <c r="O5" s="174">
        <f t="shared" si="0"/>
        <v>15014573</v>
      </c>
      <c r="P5" s="174">
        <f t="shared" si="0"/>
        <v>15014573</v>
      </c>
      <c r="Q5" s="174">
        <f t="shared" si="0"/>
        <v>15014573</v>
      </c>
      <c r="R5" s="174">
        <f t="shared" si="0"/>
        <v>15014573</v>
      </c>
      <c r="S5" s="174">
        <f t="shared" si="0"/>
        <v>15014573</v>
      </c>
      <c r="T5" s="174">
        <f t="shared" si="0"/>
        <v>15014573</v>
      </c>
      <c r="U5" s="174">
        <f t="shared" si="0"/>
        <v>15014573</v>
      </c>
      <c r="V5" s="174">
        <f t="shared" si="0"/>
        <v>15014573</v>
      </c>
      <c r="W5" s="174">
        <f t="shared" si="0"/>
        <v>15014573</v>
      </c>
      <c r="X5" s="174">
        <f t="shared" si="0"/>
        <v>15014573</v>
      </c>
      <c r="Y5" s="174">
        <f t="shared" si="0"/>
        <v>15014573</v>
      </c>
      <c r="Z5" s="174">
        <f t="shared" si="0"/>
        <v>15014573</v>
      </c>
      <c r="AA5" s="174">
        <f t="shared" si="0"/>
        <v>15014573</v>
      </c>
      <c r="AB5" s="174">
        <f t="shared" si="0"/>
        <v>15014573</v>
      </c>
      <c r="AC5" s="174">
        <f t="shared" si="0"/>
        <v>15014573</v>
      </c>
      <c r="AD5" s="174">
        <f t="shared" si="0"/>
        <v>15014573</v>
      </c>
      <c r="AE5" s="174">
        <f t="shared" si="0"/>
        <v>15014573</v>
      </c>
      <c r="AF5" s="174">
        <f t="shared" si="0"/>
        <v>15014573</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2979779.819047336</v>
      </c>
      <c r="C10">
        <f>D10</f>
        <v>2979779.819047336</v>
      </c>
      <c r="D10" s="170">
        <f>SUM(D$5*SUMIFS(C$39:C$48,$B$39:$B$48,$A10),D$6*IF($B$2=TRUE,SUMIFS($B$147:$B$162,$A$147:$A$162,$A10),SUMIFS(E$125:E$140,$A$125:$A$140,$A10)))</f>
        <v>2979779.819047336</v>
      </c>
      <c r="E10">
        <f t="shared" ref="E10:N10" si="1">SUM(E$5*SUMIFS(D$39:D$48,$B$39:$B$48,$A10),E$6*IF($B$2=TRUE,SUMIFS($B$147:$B$162,$A$147:$A$162,$A10),SUMIFS(F$125:F$140,$A$125:$A$140,$A10)))</f>
        <v>2262860.095373136</v>
      </c>
      <c r="F10">
        <f t="shared" si="1"/>
        <v>1785696.8164139676</v>
      </c>
      <c r="G10">
        <f t="shared" si="1"/>
        <v>1747875.3451014641</v>
      </c>
      <c r="H10">
        <f t="shared" si="1"/>
        <v>1408916.6483208125</v>
      </c>
      <c r="I10">
        <f t="shared" si="1"/>
        <v>1057393.2047538545</v>
      </c>
      <c r="J10">
        <f t="shared" si="1"/>
        <v>253869.80187663931</v>
      </c>
      <c r="K10">
        <f t="shared" si="1"/>
        <v>145718.73106066237</v>
      </c>
      <c r="L10">
        <f t="shared" si="1"/>
        <v>93213.652943182838</v>
      </c>
      <c r="M10">
        <f t="shared" si="1"/>
        <v>93213.652943182838</v>
      </c>
      <c r="N10">
        <f t="shared" si="1"/>
        <v>93213.652943182838</v>
      </c>
      <c r="O10">
        <f t="shared" ref="O10:AE10" si="2">SUM(O$5*SUMIFS(N$39:N$48,$B$39:$B$48,$A10),O$6*IF($B$2=TRUE,SUMIFS($B$147:$B$162,$A$147:$A$162,$A10),SUMIFS(P$125:P$140,$A$125:$A$140,$A10)))</f>
        <v>93213.652943182838</v>
      </c>
      <c r="P10">
        <f t="shared" si="2"/>
        <v>93213.652943182838</v>
      </c>
      <c r="Q10">
        <f t="shared" si="2"/>
        <v>93213.652943182838</v>
      </c>
      <c r="R10">
        <f t="shared" si="2"/>
        <v>93213.652943182838</v>
      </c>
      <c r="S10">
        <f t="shared" si="2"/>
        <v>93213.652943182838</v>
      </c>
      <c r="T10">
        <f t="shared" si="2"/>
        <v>93213.652943182838</v>
      </c>
      <c r="U10">
        <f t="shared" si="2"/>
        <v>93213.652943182838</v>
      </c>
      <c r="V10">
        <f t="shared" si="2"/>
        <v>93213.652943182838</v>
      </c>
      <c r="W10">
        <f t="shared" si="2"/>
        <v>93213.652943182838</v>
      </c>
      <c r="X10">
        <f t="shared" si="2"/>
        <v>93213.652943182838</v>
      </c>
      <c r="Y10">
        <f t="shared" si="2"/>
        <v>93213.652943182838</v>
      </c>
      <c r="Z10">
        <f t="shared" si="2"/>
        <v>93213.652943182838</v>
      </c>
      <c r="AA10">
        <f t="shared" si="2"/>
        <v>93213.652943182838</v>
      </c>
      <c r="AB10">
        <f t="shared" si="2"/>
        <v>93213.652943182838</v>
      </c>
      <c r="AC10">
        <f t="shared" si="2"/>
        <v>93213.652943182838</v>
      </c>
      <c r="AD10">
        <f t="shared" si="2"/>
        <v>93213.652943182838</v>
      </c>
      <c r="AE10">
        <f t="shared" si="2"/>
        <v>93213.652943182838</v>
      </c>
      <c r="AF10">
        <f>SUM(AF$5*SUMIFS(AE$39:AE$48,$B$39:$B$48,$A10),AF$6*IF($B$2=TRUE,SUMIFS($B$147:$B$162,$A$147:$A$162,$A10),SUMIFS(AG$125:AG$140,$A$125:$A$140,$A10)))</f>
        <v>93213.652943182838</v>
      </c>
    </row>
    <row r="11" spans="1:32">
      <c r="A11" s="100" t="s">
        <v>346</v>
      </c>
      <c r="B11">
        <f t="shared" ref="B11:B33" si="3">D11</f>
        <v>4043710.0124981017</v>
      </c>
      <c r="C11">
        <f t="shared" ref="C11:C33" si="4">D11</f>
        <v>4043710.0124981017</v>
      </c>
      <c r="D11" s="170">
        <f t="shared" ref="D11:D33" si="5">SUM(D$5*SUMIFS(C$39:C$48,$B$39:$B$48,$A11),D$6*IF($B$2=TRUE,SUMIFS($B$147:$B$162,$A$147:$A$162,$A11),SUMIFS(E$125:E$140,$A$125:$A$140,$A11)))</f>
        <v>4043710.0124981017</v>
      </c>
      <c r="E11">
        <f t="shared" ref="E11:N11" si="6">SUM(E$5*SUMIFS(D$39:D$48,$B$39:$B$48,$A11),E$6*IF($B$2=TRUE,SUMIFS($B$147:$B$162,$A$147:$A$162,$A11),SUMIFS(F$125:F$140,$A$125:$A$140,$A11)))</f>
        <v>4171983.7413179534</v>
      </c>
      <c r="F11">
        <f t="shared" si="6"/>
        <v>4251557.0448937593</v>
      </c>
      <c r="G11">
        <f t="shared" si="6"/>
        <v>4117251.1257453887</v>
      </c>
      <c r="H11">
        <f t="shared" si="6"/>
        <v>4054556.5038426737</v>
      </c>
      <c r="I11">
        <f t="shared" si="6"/>
        <v>3846372.0396896689</v>
      </c>
      <c r="J11">
        <f t="shared" si="6"/>
        <v>3548708.5644959211</v>
      </c>
      <c r="K11">
        <f t="shared" si="6"/>
        <v>3250760.691470711</v>
      </c>
      <c r="L11">
        <f t="shared" si="6"/>
        <v>2799771.2546522422</v>
      </c>
      <c r="M11">
        <f t="shared" si="6"/>
        <v>2799771.2546522422</v>
      </c>
      <c r="N11">
        <f t="shared" si="6"/>
        <v>2799771.2546522422</v>
      </c>
      <c r="O11">
        <f t="shared" ref="O11:AF11" si="7">SUM(O$5*SUMIFS(N$39:N$48,$B$39:$B$48,$A11),O$6*IF($B$2=TRUE,SUMIFS($B$147:$B$162,$A$147:$A$162,$A11),SUMIFS(P$125:P$140,$A$125:$A$140,$A11)))</f>
        <v>2799771.2546522422</v>
      </c>
      <c r="P11">
        <f t="shared" si="7"/>
        <v>2799771.2546522422</v>
      </c>
      <c r="Q11">
        <f t="shared" si="7"/>
        <v>2799771.2546522422</v>
      </c>
      <c r="R11">
        <f t="shared" si="7"/>
        <v>2799771.2546522422</v>
      </c>
      <c r="S11">
        <f t="shared" si="7"/>
        <v>2799771.2546522422</v>
      </c>
      <c r="T11">
        <f t="shared" si="7"/>
        <v>2799771.2546522422</v>
      </c>
      <c r="U11">
        <f t="shared" si="7"/>
        <v>2799771.2546522422</v>
      </c>
      <c r="V11">
        <f t="shared" si="7"/>
        <v>2799771.2546522422</v>
      </c>
      <c r="W11">
        <f t="shared" si="7"/>
        <v>2799771.2546522422</v>
      </c>
      <c r="X11">
        <f t="shared" si="7"/>
        <v>2799771.2546522422</v>
      </c>
      <c r="Y11">
        <f t="shared" si="7"/>
        <v>2799771.2546522422</v>
      </c>
      <c r="Z11">
        <f t="shared" si="7"/>
        <v>2799771.2546522422</v>
      </c>
      <c r="AA11">
        <f t="shared" si="7"/>
        <v>2799771.2546522422</v>
      </c>
      <c r="AB11">
        <f t="shared" si="7"/>
        <v>2799771.2546522422</v>
      </c>
      <c r="AC11">
        <f t="shared" si="7"/>
        <v>2799771.2546522422</v>
      </c>
      <c r="AD11">
        <f t="shared" si="7"/>
        <v>2799771.2546522422</v>
      </c>
      <c r="AE11">
        <f t="shared" si="7"/>
        <v>2799771.2546522422</v>
      </c>
      <c r="AF11">
        <f t="shared" si="7"/>
        <v>2799771.2546522422</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6101374.0941665415</v>
      </c>
      <c r="C13">
        <f t="shared" si="4"/>
        <v>6101374.0941665415</v>
      </c>
      <c r="D13" s="170">
        <f t="shared" si="5"/>
        <v>6101374.0941665415</v>
      </c>
      <c r="E13">
        <f t="shared" ref="E13:N13" si="10">SUM(E$5*SUMIFS(D$39:D$48,$B$39:$B$48,$A13),E$6*IF($B$2=TRUE,SUMIFS($B$147:$B$162,$A$147:$A$162,$A13),SUMIFS(F$125:F$140,$A$125:$A$140,$A13)))</f>
        <v>6140073.3463744279</v>
      </c>
      <c r="F13">
        <f t="shared" si="10"/>
        <v>6336741.1533066947</v>
      </c>
      <c r="G13">
        <f t="shared" si="10"/>
        <v>6350481.9250798523</v>
      </c>
      <c r="H13">
        <f t="shared" si="10"/>
        <v>6382922.844171132</v>
      </c>
      <c r="I13">
        <f t="shared" si="10"/>
        <v>6352728.0532734906</v>
      </c>
      <c r="J13">
        <f t="shared" si="10"/>
        <v>6730319.3441869132</v>
      </c>
      <c r="K13">
        <f t="shared" si="10"/>
        <v>5999351.9087352976</v>
      </c>
      <c r="L13">
        <f t="shared" si="10"/>
        <v>5621371.0391167253</v>
      </c>
      <c r="M13">
        <f t="shared" si="10"/>
        <v>5621371.0391167253</v>
      </c>
      <c r="N13">
        <f t="shared" si="10"/>
        <v>5621371.0391167253</v>
      </c>
      <c r="O13">
        <f t="shared" ref="O13:AF13" si="11">SUM(O$5*SUMIFS(N$39:N$48,$B$39:$B$48,$A13),O$6*IF($B$2=TRUE,SUMIFS($B$147:$B$162,$A$147:$A$162,$A13),SUMIFS(P$125:P$140,$A$125:$A$140,$A13)))</f>
        <v>5621371.0391167253</v>
      </c>
      <c r="P13">
        <f t="shared" si="11"/>
        <v>5621371.0391167253</v>
      </c>
      <c r="Q13">
        <f t="shared" si="11"/>
        <v>5621371.0391167253</v>
      </c>
      <c r="R13">
        <f t="shared" si="11"/>
        <v>5621371.0391167253</v>
      </c>
      <c r="S13">
        <f t="shared" si="11"/>
        <v>5621371.0391167253</v>
      </c>
      <c r="T13">
        <f t="shared" si="11"/>
        <v>5621371.0391167253</v>
      </c>
      <c r="U13">
        <f t="shared" si="11"/>
        <v>5621371.0391167253</v>
      </c>
      <c r="V13">
        <f t="shared" si="11"/>
        <v>5621371.0391167253</v>
      </c>
      <c r="W13">
        <f t="shared" si="11"/>
        <v>5621371.0391167253</v>
      </c>
      <c r="X13">
        <f t="shared" si="11"/>
        <v>5621371.0391167253</v>
      </c>
      <c r="Y13">
        <f t="shared" si="11"/>
        <v>5621371.0391167253</v>
      </c>
      <c r="Z13">
        <f t="shared" si="11"/>
        <v>5621371.0391167253</v>
      </c>
      <c r="AA13">
        <f t="shared" si="11"/>
        <v>5621371.0391167253</v>
      </c>
      <c r="AB13">
        <f t="shared" si="11"/>
        <v>5621371.0391167253</v>
      </c>
      <c r="AC13">
        <f t="shared" si="11"/>
        <v>5621371.0391167253</v>
      </c>
      <c r="AD13">
        <f t="shared" si="11"/>
        <v>5621371.0391167253</v>
      </c>
      <c r="AE13">
        <f t="shared" si="11"/>
        <v>5621371.0391167253</v>
      </c>
      <c r="AF13">
        <f t="shared" si="11"/>
        <v>5621371.0391167253</v>
      </c>
    </row>
    <row r="14" spans="1:32">
      <c r="A14" s="100" t="s">
        <v>101</v>
      </c>
      <c r="B14">
        <f t="shared" si="3"/>
        <v>619809.1578313635</v>
      </c>
      <c r="C14">
        <f t="shared" si="4"/>
        <v>619809.1578313635</v>
      </c>
      <c r="D14" s="170">
        <f t="shared" si="5"/>
        <v>619809.1578313635</v>
      </c>
      <c r="E14">
        <f t="shared" ref="E14:N14" si="12">SUM(E$5*SUMIFS(D$39:D$48,$B$39:$B$48,$A14),E$6*IF($B$2=TRUE,SUMIFS($B$147:$B$162,$A$147:$A$162,$A14),SUMIFS(F$125:F$140,$A$125:$A$140,$A14)))</f>
        <v>618078.36094747938</v>
      </c>
      <c r="F14">
        <f t="shared" si="12"/>
        <v>635160.64633296197</v>
      </c>
      <c r="G14">
        <f t="shared" si="12"/>
        <v>653568.21059244161</v>
      </c>
      <c r="H14">
        <f t="shared" si="12"/>
        <v>657567.92062033282</v>
      </c>
      <c r="I14">
        <f t="shared" si="12"/>
        <v>665841.95203739242</v>
      </c>
      <c r="J14">
        <f t="shared" si="12"/>
        <v>713997.31423188921</v>
      </c>
      <c r="K14">
        <f t="shared" si="12"/>
        <v>684195.58955026802</v>
      </c>
      <c r="L14">
        <f t="shared" si="12"/>
        <v>665807.30407515063</v>
      </c>
      <c r="M14">
        <f t="shared" si="12"/>
        <v>665807.30407515063</v>
      </c>
      <c r="N14">
        <f t="shared" si="12"/>
        <v>665807.30407515063</v>
      </c>
      <c r="O14">
        <f t="shared" ref="O14:AF14" si="13">SUM(O$5*SUMIFS(N$39:N$48,$B$39:$B$48,$A14),O$6*IF($B$2=TRUE,SUMIFS($B$147:$B$162,$A$147:$A$162,$A14),SUMIFS(P$125:P$140,$A$125:$A$140,$A14)))</f>
        <v>665807.30407515063</v>
      </c>
      <c r="P14">
        <f t="shared" si="13"/>
        <v>665807.30407515063</v>
      </c>
      <c r="Q14">
        <f t="shared" si="13"/>
        <v>665807.30407515063</v>
      </c>
      <c r="R14">
        <f t="shared" si="13"/>
        <v>665807.30407515063</v>
      </c>
      <c r="S14">
        <f t="shared" si="13"/>
        <v>665807.30407515063</v>
      </c>
      <c r="T14">
        <f t="shared" si="13"/>
        <v>665807.30407515063</v>
      </c>
      <c r="U14">
        <f t="shared" si="13"/>
        <v>665807.30407515063</v>
      </c>
      <c r="V14">
        <f t="shared" si="13"/>
        <v>665807.30407515063</v>
      </c>
      <c r="W14">
        <f t="shared" si="13"/>
        <v>665807.30407515063</v>
      </c>
      <c r="X14">
        <f t="shared" si="13"/>
        <v>665807.30407515063</v>
      </c>
      <c r="Y14">
        <f t="shared" si="13"/>
        <v>665807.30407515063</v>
      </c>
      <c r="Z14">
        <f t="shared" si="13"/>
        <v>665807.30407515063</v>
      </c>
      <c r="AA14">
        <f t="shared" si="13"/>
        <v>665807.30407515063</v>
      </c>
      <c r="AB14">
        <f t="shared" si="13"/>
        <v>665807.30407515063</v>
      </c>
      <c r="AC14">
        <f t="shared" si="13"/>
        <v>665807.30407515063</v>
      </c>
      <c r="AD14">
        <f t="shared" si="13"/>
        <v>665807.30407515063</v>
      </c>
      <c r="AE14">
        <f t="shared" si="13"/>
        <v>665807.30407515063</v>
      </c>
      <c r="AF14">
        <f t="shared" si="13"/>
        <v>665807.30407515063</v>
      </c>
    </row>
    <row r="15" spans="1:32">
      <c r="A15" s="100" t="s">
        <v>100</v>
      </c>
      <c r="B15">
        <f t="shared" si="3"/>
        <v>78803.691585381195</v>
      </c>
      <c r="C15">
        <f t="shared" si="4"/>
        <v>78803.691585381195</v>
      </c>
      <c r="D15" s="170">
        <f t="shared" si="5"/>
        <v>78803.691585381195</v>
      </c>
      <c r="E15">
        <f t="shared" ref="E15:N15" si="14">SUM(E$5*SUMIFS(D$39:D$48,$B$39:$B$48,$A15),E$6*IF($B$2=TRUE,SUMIFS($B$147:$B$162,$A$147:$A$162,$A15),SUMIFS(F$125:F$140,$A$125:$A$140,$A15)))</f>
        <v>90296.195460350602</v>
      </c>
      <c r="F15">
        <f t="shared" si="14"/>
        <v>101299.79963375688</v>
      </c>
      <c r="G15">
        <f t="shared" si="14"/>
        <v>99315.262122406231</v>
      </c>
      <c r="H15">
        <f t="shared" si="14"/>
        <v>102579.04119773544</v>
      </c>
      <c r="I15">
        <f t="shared" si="14"/>
        <v>116103.13035572016</v>
      </c>
      <c r="J15">
        <f t="shared" si="14"/>
        <v>171567.04251183267</v>
      </c>
      <c r="K15">
        <f t="shared" si="14"/>
        <v>203471.89873205597</v>
      </c>
      <c r="L15">
        <f t="shared" si="14"/>
        <v>231340.3522760511</v>
      </c>
      <c r="M15">
        <f t="shared" si="14"/>
        <v>231340.3522760511</v>
      </c>
      <c r="N15">
        <f t="shared" si="14"/>
        <v>231340.3522760511</v>
      </c>
      <c r="O15">
        <f t="shared" ref="O15:AF15" si="15">SUM(O$5*SUMIFS(N$39:N$48,$B$39:$B$48,$A15),O$6*IF($B$2=TRUE,SUMIFS($B$147:$B$162,$A$147:$A$162,$A15),SUMIFS(P$125:P$140,$A$125:$A$140,$A15)))</f>
        <v>231340.3522760511</v>
      </c>
      <c r="P15">
        <f t="shared" si="15"/>
        <v>231340.3522760511</v>
      </c>
      <c r="Q15">
        <f t="shared" si="15"/>
        <v>231340.3522760511</v>
      </c>
      <c r="R15">
        <f t="shared" si="15"/>
        <v>231340.3522760511</v>
      </c>
      <c r="S15">
        <f t="shared" si="15"/>
        <v>231340.3522760511</v>
      </c>
      <c r="T15">
        <f t="shared" si="15"/>
        <v>231340.3522760511</v>
      </c>
      <c r="U15">
        <f t="shared" si="15"/>
        <v>231340.3522760511</v>
      </c>
      <c r="V15">
        <f t="shared" si="15"/>
        <v>231340.3522760511</v>
      </c>
      <c r="W15">
        <f t="shared" si="15"/>
        <v>231340.3522760511</v>
      </c>
      <c r="X15">
        <f t="shared" si="15"/>
        <v>231340.3522760511</v>
      </c>
      <c r="Y15">
        <f t="shared" si="15"/>
        <v>231340.3522760511</v>
      </c>
      <c r="Z15">
        <f t="shared" si="15"/>
        <v>231340.3522760511</v>
      </c>
      <c r="AA15">
        <f t="shared" si="15"/>
        <v>231340.3522760511</v>
      </c>
      <c r="AB15">
        <f t="shared" si="15"/>
        <v>231340.3522760511</v>
      </c>
      <c r="AC15">
        <f t="shared" si="15"/>
        <v>231340.3522760511</v>
      </c>
      <c r="AD15">
        <f t="shared" si="15"/>
        <v>231340.3522760511</v>
      </c>
      <c r="AE15">
        <f t="shared" si="15"/>
        <v>231340.3522760511</v>
      </c>
      <c r="AF15">
        <f t="shared" si="15"/>
        <v>231340.3522760511</v>
      </c>
    </row>
    <row r="16" spans="1:32">
      <c r="A16" s="100" t="s">
        <v>102</v>
      </c>
      <c r="B16">
        <f t="shared" si="3"/>
        <v>997954.40857062128</v>
      </c>
      <c r="C16">
        <f t="shared" si="4"/>
        <v>997954.40857062128</v>
      </c>
      <c r="D16" s="170">
        <f t="shared" si="5"/>
        <v>997954.40857062128</v>
      </c>
      <c r="E16">
        <f t="shared" ref="E16:N16" si="16">SUM(E$5*SUMIFS(D$39:D$48,$B$39:$B$48,$A16),E$6*IF($B$2=TRUE,SUMIFS($B$147:$B$162,$A$147:$A$162,$A16),SUMIFS(F$125:F$140,$A$125:$A$140,$A16)))</f>
        <v>1579586.9020873124</v>
      </c>
      <c r="F16">
        <f t="shared" si="16"/>
        <v>1587266.7885081228</v>
      </c>
      <c r="G16">
        <f t="shared" si="16"/>
        <v>1599957.2344561256</v>
      </c>
      <c r="H16">
        <f t="shared" si="16"/>
        <v>1742023.4538642536</v>
      </c>
      <c r="I16">
        <f t="shared" si="16"/>
        <v>2213853.4431311185</v>
      </c>
      <c r="J16">
        <f t="shared" si="16"/>
        <v>2817828.8928053845</v>
      </c>
      <c r="K16">
        <f t="shared" si="16"/>
        <v>3957784.6096521555</v>
      </c>
      <c r="L16">
        <f t="shared" si="16"/>
        <v>4814418.3688423913</v>
      </c>
      <c r="M16">
        <f t="shared" si="16"/>
        <v>4814418.3688423913</v>
      </c>
      <c r="N16">
        <f t="shared" si="16"/>
        <v>4814418.3688423913</v>
      </c>
      <c r="O16">
        <f t="shared" ref="O16:AF16" si="17">SUM(O$5*SUMIFS(N$39:N$48,$B$39:$B$48,$A16),O$6*IF($B$2=TRUE,SUMIFS($B$147:$B$162,$A$147:$A$162,$A16),SUMIFS(P$125:P$140,$A$125:$A$140,$A16)))</f>
        <v>4814418.3688423913</v>
      </c>
      <c r="P16">
        <f t="shared" si="17"/>
        <v>4814418.3688423913</v>
      </c>
      <c r="Q16">
        <f t="shared" si="17"/>
        <v>4814418.3688423913</v>
      </c>
      <c r="R16">
        <f t="shared" si="17"/>
        <v>4814418.3688423913</v>
      </c>
      <c r="S16">
        <f t="shared" si="17"/>
        <v>4814418.3688423913</v>
      </c>
      <c r="T16">
        <f t="shared" si="17"/>
        <v>4814418.3688423913</v>
      </c>
      <c r="U16">
        <f t="shared" si="17"/>
        <v>4814418.3688423913</v>
      </c>
      <c r="V16">
        <f t="shared" si="17"/>
        <v>4814418.3688423913</v>
      </c>
      <c r="W16">
        <f t="shared" si="17"/>
        <v>4814418.3688423913</v>
      </c>
      <c r="X16">
        <f t="shared" si="17"/>
        <v>4814418.3688423913</v>
      </c>
      <c r="Y16">
        <f t="shared" si="17"/>
        <v>4814418.3688423913</v>
      </c>
      <c r="Z16">
        <f t="shared" si="17"/>
        <v>4814418.3688423913</v>
      </c>
      <c r="AA16">
        <f t="shared" si="17"/>
        <v>4814418.3688423913</v>
      </c>
      <c r="AB16">
        <f t="shared" si="17"/>
        <v>4814418.3688423913</v>
      </c>
      <c r="AC16">
        <f t="shared" si="17"/>
        <v>4814418.3688423913</v>
      </c>
      <c r="AD16">
        <f t="shared" si="17"/>
        <v>4814418.3688423913</v>
      </c>
      <c r="AE16">
        <f t="shared" si="17"/>
        <v>4814418.3688423913</v>
      </c>
      <c r="AF16">
        <f t="shared" si="17"/>
        <v>4814418.3688423913</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132832.53435714662</v>
      </c>
      <c r="C18">
        <f t="shared" si="4"/>
        <v>132832.53435714662</v>
      </c>
      <c r="D18" s="170">
        <f t="shared" si="5"/>
        <v>132832.53435714662</v>
      </c>
      <c r="E18">
        <f t="shared" ref="E18:N18" si="20">SUM(E$5*SUMIFS(D$39:D$48,$B$39:$B$48,$A18),E$6*IF($B$2=TRUE,SUMIFS($B$147:$B$162,$A$147:$A$162,$A18),SUMIFS(F$125:F$140,$A$125:$A$140,$A18)))</f>
        <v>99077.957066459858</v>
      </c>
      <c r="F18">
        <f t="shared" si="20"/>
        <v>88248.696287292405</v>
      </c>
      <c r="G18">
        <f t="shared" si="20"/>
        <v>74328.057250347454</v>
      </c>
      <c r="H18">
        <f t="shared" si="20"/>
        <v>71903.953191703898</v>
      </c>
      <c r="I18">
        <f t="shared" si="20"/>
        <v>70772.958710702282</v>
      </c>
      <c r="J18">
        <f t="shared" si="20"/>
        <v>68198.425033730455</v>
      </c>
      <c r="K18">
        <f t="shared" si="20"/>
        <v>65515.569730391566</v>
      </c>
      <c r="L18">
        <f t="shared" si="20"/>
        <v>66304.142644593041</v>
      </c>
      <c r="M18">
        <f t="shared" si="20"/>
        <v>66304.142644593041</v>
      </c>
      <c r="N18">
        <f t="shared" si="20"/>
        <v>66304.142644593041</v>
      </c>
      <c r="O18">
        <f t="shared" ref="O18:AF18" si="21">SUM(O$5*SUMIFS(N$39:N$48,$B$39:$B$48,$A18),O$6*IF($B$2=TRUE,SUMIFS($B$147:$B$162,$A$147:$A$162,$A18),SUMIFS(P$125:P$140,$A$125:$A$140,$A18)))</f>
        <v>66304.142644593041</v>
      </c>
      <c r="P18">
        <f t="shared" si="21"/>
        <v>66304.142644593041</v>
      </c>
      <c r="Q18">
        <f t="shared" si="21"/>
        <v>66304.142644593041</v>
      </c>
      <c r="R18">
        <f t="shared" si="21"/>
        <v>66304.142644593041</v>
      </c>
      <c r="S18">
        <f t="shared" si="21"/>
        <v>66304.142644593041</v>
      </c>
      <c r="T18">
        <f t="shared" si="21"/>
        <v>66304.142644593041</v>
      </c>
      <c r="U18">
        <f t="shared" si="21"/>
        <v>66304.142644593041</v>
      </c>
      <c r="V18">
        <f t="shared" si="21"/>
        <v>66304.142644593041</v>
      </c>
      <c r="W18">
        <f t="shared" si="21"/>
        <v>66304.142644593041</v>
      </c>
      <c r="X18">
        <f t="shared" si="21"/>
        <v>66304.142644593041</v>
      </c>
      <c r="Y18">
        <f t="shared" si="21"/>
        <v>66304.142644593041</v>
      </c>
      <c r="Z18">
        <f t="shared" si="21"/>
        <v>66304.142644593041</v>
      </c>
      <c r="AA18">
        <f t="shared" si="21"/>
        <v>66304.142644593041</v>
      </c>
      <c r="AB18">
        <f t="shared" si="21"/>
        <v>66304.142644593041</v>
      </c>
      <c r="AC18">
        <f t="shared" si="21"/>
        <v>66304.142644593041</v>
      </c>
      <c r="AD18">
        <f t="shared" si="21"/>
        <v>66304.142644593041</v>
      </c>
      <c r="AE18">
        <f t="shared" si="21"/>
        <v>66304.142644593041</v>
      </c>
      <c r="AF18">
        <f t="shared" si="21"/>
        <v>66304.142644593041</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59718.407216403844</v>
      </c>
      <c r="C20">
        <f t="shared" si="4"/>
        <v>59718.407216403844</v>
      </c>
      <c r="D20" s="170">
        <f t="shared" si="5"/>
        <v>59718.407216403844</v>
      </c>
      <c r="E20">
        <f t="shared" ref="E20:N20" si="24">SUM(E$5*SUMIFS(D$39:D$48,$B$39:$B$48,$A20),E$6*IF($B$2=TRUE,SUMIFS($B$147:$B$162,$A$147:$A$162,$A20),SUMIFS(F$125:F$140,$A$125:$A$140,$A20)))</f>
        <v>50922.766861545184</v>
      </c>
      <c r="F20">
        <f t="shared" si="24"/>
        <v>56244.766517620497</v>
      </c>
      <c r="G20">
        <f t="shared" si="24"/>
        <v>52084.900727686327</v>
      </c>
      <c r="H20">
        <f t="shared" si="24"/>
        <v>50138.179725496811</v>
      </c>
      <c r="I20">
        <f t="shared" si="24"/>
        <v>49404.078199283125</v>
      </c>
      <c r="J20">
        <f t="shared" si="24"/>
        <v>21100.522713063652</v>
      </c>
      <c r="K20">
        <f t="shared" si="24"/>
        <v>19410.940420593895</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590.87472710309748</v>
      </c>
      <c r="C23">
        <f t="shared" si="4"/>
        <v>590.87472710309748</v>
      </c>
      <c r="D23" s="170">
        <f t="shared" si="5"/>
        <v>590.87472710309748</v>
      </c>
      <c r="E23">
        <f t="shared" ref="E23:N23" si="30">SUM(E$5*SUMIFS(D$39:D$48,$B$39:$B$48,$A23),E$6*IF($B$2=TRUE,SUMIFS($B$147:$B$162,$A$147:$A$162,$A23),SUMIFS(F$125:F$140,$A$125:$A$140,$A23)))</f>
        <v>1693.6345113353514</v>
      </c>
      <c r="F23">
        <f t="shared" si="30"/>
        <v>172357.28810582243</v>
      </c>
      <c r="G23">
        <f t="shared" si="30"/>
        <v>319710.93892428558</v>
      </c>
      <c r="H23">
        <f t="shared" si="30"/>
        <v>543964.45506585762</v>
      </c>
      <c r="I23">
        <f t="shared" si="30"/>
        <v>642104.13984876848</v>
      </c>
      <c r="J23">
        <f t="shared" si="30"/>
        <v>688983.09214462491</v>
      </c>
      <c r="K23">
        <f t="shared" si="30"/>
        <v>688363.06064786378</v>
      </c>
      <c r="L23">
        <f t="shared" si="30"/>
        <v>722346.88544966211</v>
      </c>
      <c r="M23">
        <f t="shared" si="30"/>
        <v>722346.88544966211</v>
      </c>
      <c r="N23">
        <f t="shared" si="30"/>
        <v>722346.88544966211</v>
      </c>
      <c r="O23">
        <f t="shared" ref="O23:AF23" si="31">SUM(O$5*SUMIFS(N$39:N$48,$B$39:$B$48,$A23),O$6*IF($B$2=TRUE,SUMIFS($B$147:$B$162,$A$147:$A$162,$A23),SUMIFS(P$125:P$140,$A$125:$A$140,$A23)))</f>
        <v>722346.88544966211</v>
      </c>
      <c r="P23">
        <f t="shared" si="31"/>
        <v>722346.88544966211</v>
      </c>
      <c r="Q23">
        <f t="shared" si="31"/>
        <v>722346.88544966211</v>
      </c>
      <c r="R23">
        <f t="shared" si="31"/>
        <v>722346.88544966211</v>
      </c>
      <c r="S23">
        <f t="shared" si="31"/>
        <v>722346.88544966211</v>
      </c>
      <c r="T23">
        <f t="shared" si="31"/>
        <v>722346.88544966211</v>
      </c>
      <c r="U23">
        <f t="shared" si="31"/>
        <v>722346.88544966211</v>
      </c>
      <c r="V23">
        <f t="shared" si="31"/>
        <v>722346.88544966211</v>
      </c>
      <c r="W23">
        <f t="shared" si="31"/>
        <v>722346.88544966211</v>
      </c>
      <c r="X23">
        <f t="shared" si="31"/>
        <v>722346.88544966211</v>
      </c>
      <c r="Y23">
        <f t="shared" si="31"/>
        <v>722346.88544966211</v>
      </c>
      <c r="Z23">
        <f t="shared" si="31"/>
        <v>722346.88544966211</v>
      </c>
      <c r="AA23">
        <f t="shared" si="31"/>
        <v>722346.88544966211</v>
      </c>
      <c r="AB23">
        <f t="shared" si="31"/>
        <v>722346.88544966211</v>
      </c>
      <c r="AC23">
        <f t="shared" si="31"/>
        <v>722346.88544966211</v>
      </c>
      <c r="AD23">
        <f t="shared" si="31"/>
        <v>722346.88544966211</v>
      </c>
      <c r="AE23">
        <f t="shared" si="31"/>
        <v>722346.88544966211</v>
      </c>
      <c r="AF23">
        <f t="shared" si="31"/>
        <v>722346.88544966211</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8.8469072252102422E-3</v>
      </c>
      <c r="D39">
        <f>SUMPRODUCT(P$57:P$106,$B$57:$B$106)</f>
        <v>6.5987861970140515E-3</v>
      </c>
      <c r="E39">
        <f>SUMPRODUCT(AB$57:AB$106,$B$57:$B$106)</f>
        <v>5.8775361968197437E-3</v>
      </c>
      <c r="F39">
        <f>SUMPRODUCT(AN$57:AN$106,$B$57:$B$106)</f>
        <v>4.9503943435719056E-3</v>
      </c>
      <c r="G39">
        <f>SUMPRODUCT(AZ$57:AZ$106,$B$57:$B$106)</f>
        <v>4.7889442604664078E-3</v>
      </c>
      <c r="H39">
        <f>SUMPRODUCT(BL$57:BL$106,$B$57:$B$106)</f>
        <v>4.7136178105566025E-3</v>
      </c>
      <c r="I39">
        <f>SUMPRODUCT(BX$57:BX$106,$B$57:$B$106)</f>
        <v>4.5421488199318388E-3</v>
      </c>
      <c r="J39">
        <f>SUMPRODUCT(CJ$57:CJ$106,$B$57:$B$106)</f>
        <v>4.3634653966111167E-3</v>
      </c>
      <c r="K39">
        <f>SUMPRODUCT(CV$57:CV$106,$B$57:$B$106)</f>
        <v>4.4159858988059826E-3</v>
      </c>
      <c r="L39" s="156">
        <f>K39</f>
        <v>4.4159858988059826E-3</v>
      </c>
      <c r="M39" s="156">
        <f t="shared" ref="M39:AE50" si="53">L39</f>
        <v>4.4159858988059826E-3</v>
      </c>
      <c r="N39" s="156">
        <f t="shared" si="53"/>
        <v>4.4159858988059826E-3</v>
      </c>
      <c r="O39" s="156">
        <f t="shared" si="53"/>
        <v>4.4159858988059826E-3</v>
      </c>
      <c r="P39" s="156">
        <f t="shared" si="53"/>
        <v>4.4159858988059826E-3</v>
      </c>
      <c r="Q39" s="156">
        <f t="shared" si="53"/>
        <v>4.4159858988059826E-3</v>
      </c>
      <c r="R39" s="156">
        <f t="shared" si="53"/>
        <v>4.4159858988059826E-3</v>
      </c>
      <c r="S39" s="156">
        <f t="shared" si="53"/>
        <v>4.4159858988059826E-3</v>
      </c>
      <c r="T39" s="156">
        <f t="shared" si="53"/>
        <v>4.4159858988059826E-3</v>
      </c>
      <c r="U39" s="156">
        <f t="shared" si="53"/>
        <v>4.4159858988059826E-3</v>
      </c>
      <c r="V39" s="156">
        <f t="shared" si="53"/>
        <v>4.4159858988059826E-3</v>
      </c>
      <c r="W39" s="156">
        <f t="shared" si="53"/>
        <v>4.4159858988059826E-3</v>
      </c>
      <c r="X39" s="156">
        <f t="shared" si="53"/>
        <v>4.4159858988059826E-3</v>
      </c>
      <c r="Y39" s="156">
        <f t="shared" si="53"/>
        <v>4.4159858988059826E-3</v>
      </c>
      <c r="Z39" s="156">
        <f t="shared" si="53"/>
        <v>4.4159858988059826E-3</v>
      </c>
      <c r="AA39" s="156">
        <f t="shared" si="53"/>
        <v>4.4159858988059826E-3</v>
      </c>
      <c r="AB39" s="156">
        <f t="shared" si="53"/>
        <v>4.4159858988059826E-3</v>
      </c>
      <c r="AC39" s="156">
        <f t="shared" si="53"/>
        <v>4.4159858988059826E-3</v>
      </c>
      <c r="AD39" s="156">
        <f t="shared" si="53"/>
        <v>4.4159858988059826E-3</v>
      </c>
      <c r="AE39" s="156">
        <f t="shared" si="53"/>
        <v>4.4159858988059826E-3</v>
      </c>
    </row>
    <row r="40" spans="1:32">
      <c r="B40" s="2" t="s">
        <v>98</v>
      </c>
      <c r="C40">
        <f>SUMPRODUCT(E57:E106,$B$57:$B$106)</f>
        <v>0.19845917822953313</v>
      </c>
      <c r="D40">
        <f>SUMPRODUCT(Q$57:Q$106,$B$57:$B$106)</f>
        <v>0.15071091901002687</v>
      </c>
      <c r="E40">
        <f>SUMPRODUCT(AC$57:AC$106,$B$57:$B$106)</f>
        <v>0.11893090908505807</v>
      </c>
      <c r="F40">
        <f>SUMPRODUCT(AO$57:AO$106,$B$57:$B$106)</f>
        <v>0.11641192494128631</v>
      </c>
      <c r="G40">
        <f>SUMPRODUCT(BA$57:BA$106,$B$57:$B$106)</f>
        <v>9.3836611159092739E-2</v>
      </c>
      <c r="H40">
        <f>SUMPRODUCT(BM$57:BM$106,$B$57:$B$106)</f>
        <v>7.0424460605962927E-2</v>
      </c>
      <c r="I40">
        <f>SUMPRODUCT(BY$57:BY$106,$B$57:$B$106)</f>
        <v>1.6908226552739082E-2</v>
      </c>
      <c r="J40">
        <f>SUMPRODUCT(CK$57:CK$106,$B$57:$B$106)</f>
        <v>9.7051531908807775E-3</v>
      </c>
      <c r="K40">
        <f>SUMPRODUCT(CW$57:CW$106,$B$57:$B$106)</f>
        <v>6.2082120446037888E-3</v>
      </c>
      <c r="L40" s="156">
        <f t="shared" ref="L40:AA50" si="54">K40</f>
        <v>6.2082120446037888E-3</v>
      </c>
      <c r="M40" s="156">
        <f t="shared" si="54"/>
        <v>6.2082120446037888E-3</v>
      </c>
      <c r="N40" s="156">
        <f t="shared" si="54"/>
        <v>6.2082120446037888E-3</v>
      </c>
      <c r="O40" s="156">
        <f t="shared" si="54"/>
        <v>6.2082120446037888E-3</v>
      </c>
      <c r="P40" s="156">
        <f t="shared" si="54"/>
        <v>6.2082120446037888E-3</v>
      </c>
      <c r="Q40" s="156">
        <f t="shared" si="54"/>
        <v>6.2082120446037888E-3</v>
      </c>
      <c r="R40" s="156">
        <f t="shared" si="54"/>
        <v>6.2082120446037888E-3</v>
      </c>
      <c r="S40" s="156">
        <f t="shared" si="54"/>
        <v>6.2082120446037888E-3</v>
      </c>
      <c r="T40" s="156">
        <f t="shared" si="54"/>
        <v>6.2082120446037888E-3</v>
      </c>
      <c r="U40" s="156">
        <f t="shared" si="54"/>
        <v>6.2082120446037888E-3</v>
      </c>
      <c r="V40" s="156">
        <f t="shared" si="54"/>
        <v>6.2082120446037888E-3</v>
      </c>
      <c r="W40" s="156">
        <f t="shared" si="54"/>
        <v>6.2082120446037888E-3</v>
      </c>
      <c r="X40" s="156">
        <f t="shared" si="54"/>
        <v>6.2082120446037888E-3</v>
      </c>
      <c r="Y40" s="156">
        <f t="shared" si="54"/>
        <v>6.2082120446037888E-3</v>
      </c>
      <c r="Z40" s="156">
        <f t="shared" si="54"/>
        <v>6.2082120446037888E-3</v>
      </c>
      <c r="AA40" s="156">
        <f t="shared" si="54"/>
        <v>6.2082120446037888E-3</v>
      </c>
      <c r="AB40" s="156">
        <f t="shared" si="53"/>
        <v>6.2082120446037888E-3</v>
      </c>
      <c r="AC40" s="156">
        <f t="shared" si="53"/>
        <v>6.2082120446037888E-3</v>
      </c>
      <c r="AD40" s="156">
        <f t="shared" si="53"/>
        <v>6.2082120446037888E-3</v>
      </c>
      <c r="AE40" s="156">
        <f t="shared" si="53"/>
        <v>6.2082120446037888E-3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4.1280505135335085E-2</v>
      </c>
      <c r="D42">
        <f>SUMPRODUCT(S$57:S$106,$B$57:$B$106)</f>
        <v>4.1165230669395619E-2</v>
      </c>
      <c r="E42">
        <f>SUMPRODUCT(AE$57:AE$106,$B$57:$B$106)</f>
        <v>4.2302944368312168E-2</v>
      </c>
      <c r="F42">
        <f>SUMPRODUCT(AQ$57:AQ$106,$B$57:$B$106)</f>
        <v>4.352892423863413E-2</v>
      </c>
      <c r="G42">
        <f>SUMPRODUCT(BC$57:BC$106,$B$57:$B$106)</f>
        <v>4.379531276849051E-2</v>
      </c>
      <c r="H42">
        <f>SUMPRODUCT(BO$57:BO$106,$B$57:$B$106)</f>
        <v>4.4346379483278839E-2</v>
      </c>
      <c r="I42">
        <f>SUMPRODUCT(CA$57:CA$106,$B$57:$B$106)</f>
        <v>4.7553621020850159E-2</v>
      </c>
      <c r="J42">
        <f>SUMPRODUCT(CM$57:CM$106,$B$57:$B$106)</f>
        <v>4.5568767726545938E-2</v>
      </c>
      <c r="K42">
        <f>SUMPRODUCT(CY$57:CY$106,$B$57:$B$106)</f>
        <v>4.4344071861061291E-2</v>
      </c>
      <c r="L42" s="156">
        <f t="shared" si="54"/>
        <v>4.4344071861061291E-2</v>
      </c>
      <c r="M42" s="156">
        <f t="shared" si="53"/>
        <v>4.4344071861061291E-2</v>
      </c>
      <c r="N42" s="156">
        <f t="shared" si="53"/>
        <v>4.4344071861061291E-2</v>
      </c>
      <c r="O42" s="156">
        <f t="shared" si="53"/>
        <v>4.4344071861061291E-2</v>
      </c>
      <c r="P42" s="156">
        <f t="shared" si="53"/>
        <v>4.4344071861061291E-2</v>
      </c>
      <c r="Q42" s="156">
        <f t="shared" si="53"/>
        <v>4.4344071861061291E-2</v>
      </c>
      <c r="R42" s="156">
        <f t="shared" si="53"/>
        <v>4.4344071861061291E-2</v>
      </c>
      <c r="S42" s="156">
        <f t="shared" si="53"/>
        <v>4.4344071861061291E-2</v>
      </c>
      <c r="T42" s="156">
        <f t="shared" si="53"/>
        <v>4.4344071861061291E-2</v>
      </c>
      <c r="U42" s="156">
        <f t="shared" si="53"/>
        <v>4.4344071861061291E-2</v>
      </c>
      <c r="V42" s="156">
        <f t="shared" si="53"/>
        <v>4.4344071861061291E-2</v>
      </c>
      <c r="W42" s="156">
        <f t="shared" si="53"/>
        <v>4.4344071861061291E-2</v>
      </c>
      <c r="X42" s="156">
        <f t="shared" si="53"/>
        <v>4.4344071861061291E-2</v>
      </c>
      <c r="Y42" s="156">
        <f t="shared" si="53"/>
        <v>4.4344071861061291E-2</v>
      </c>
      <c r="Z42" s="156">
        <f t="shared" si="53"/>
        <v>4.4344071861061291E-2</v>
      </c>
      <c r="AA42" s="156">
        <f t="shared" si="53"/>
        <v>4.4344071861061291E-2</v>
      </c>
      <c r="AB42" s="156">
        <f t="shared" si="53"/>
        <v>4.4344071861061291E-2</v>
      </c>
      <c r="AC42" s="156">
        <f t="shared" si="53"/>
        <v>4.4344071861061291E-2</v>
      </c>
      <c r="AD42" s="156">
        <f t="shared" si="53"/>
        <v>4.4344071861061291E-2</v>
      </c>
      <c r="AE42" s="156">
        <f t="shared" si="53"/>
        <v>4.4344071861061291E-2</v>
      </c>
    </row>
    <row r="43" spans="1:32">
      <c r="B43" s="2" t="s">
        <v>346</v>
      </c>
      <c r="C43">
        <f>SUMPRODUCT(H57:H106,$B$57:$B$106)</f>
        <v>0.26931901509940387</v>
      </c>
      <c r="D43">
        <f>SUMPRODUCT(T$57:T$106,$B$57:$B$106)</f>
        <v>0.27786229693764541</v>
      </c>
      <c r="E43">
        <f>SUMPRODUCT(AF$57:AF$106,$B$57:$B$106)</f>
        <v>0.28316203497054221</v>
      </c>
      <c r="F43">
        <f>SUMPRODUCT(AR$57:AR$106,$B$57:$B$106)</f>
        <v>0.2742169974294566</v>
      </c>
      <c r="G43">
        <f>SUMPRODUCT(BD$57:BD$106,$B$57:$B$106)</f>
        <v>0.27004141268903709</v>
      </c>
      <c r="H43">
        <f>SUMPRODUCT(BP$57:BP$106,$B$57:$B$106)</f>
        <v>0.25617591920127658</v>
      </c>
      <c r="I43">
        <f>SUMPRODUCT(CB$57:CB$106,$B$57:$B$106)</f>
        <v>0.23635094814190993</v>
      </c>
      <c r="J43">
        <f>SUMPRODUCT(CN$57:CN$106,$B$57:$B$106)</f>
        <v>0.21650703562936563</v>
      </c>
      <c r="K43">
        <f>SUMPRODUCT(CZ$57:CZ$106,$B$57:$B$106)</f>
        <v>0.18647025490849736</v>
      </c>
      <c r="L43" s="156">
        <f t="shared" si="54"/>
        <v>0.18647025490849736</v>
      </c>
      <c r="M43" s="156">
        <f t="shared" si="53"/>
        <v>0.18647025490849736</v>
      </c>
      <c r="N43" s="156">
        <f t="shared" si="53"/>
        <v>0.18647025490849736</v>
      </c>
      <c r="O43" s="156">
        <f t="shared" si="53"/>
        <v>0.18647025490849736</v>
      </c>
      <c r="P43" s="156">
        <f t="shared" si="53"/>
        <v>0.18647025490849736</v>
      </c>
      <c r="Q43" s="156">
        <f t="shared" si="53"/>
        <v>0.18647025490849736</v>
      </c>
      <c r="R43" s="156">
        <f t="shared" si="53"/>
        <v>0.18647025490849736</v>
      </c>
      <c r="S43" s="156">
        <f t="shared" si="53"/>
        <v>0.18647025490849736</v>
      </c>
      <c r="T43" s="156">
        <f t="shared" si="53"/>
        <v>0.18647025490849736</v>
      </c>
      <c r="U43" s="156">
        <f t="shared" si="53"/>
        <v>0.18647025490849736</v>
      </c>
      <c r="V43" s="156">
        <f t="shared" si="53"/>
        <v>0.18647025490849736</v>
      </c>
      <c r="W43" s="156">
        <f t="shared" si="53"/>
        <v>0.18647025490849736</v>
      </c>
      <c r="X43" s="156">
        <f t="shared" si="53"/>
        <v>0.18647025490849736</v>
      </c>
      <c r="Y43" s="156">
        <f t="shared" si="53"/>
        <v>0.18647025490849736</v>
      </c>
      <c r="Z43" s="156">
        <f t="shared" si="53"/>
        <v>0.18647025490849736</v>
      </c>
      <c r="AA43" s="156">
        <f t="shared" si="53"/>
        <v>0.18647025490849736</v>
      </c>
      <c r="AB43" s="156">
        <f t="shared" si="53"/>
        <v>0.18647025490849736</v>
      </c>
      <c r="AC43" s="156">
        <f t="shared" si="53"/>
        <v>0.18647025490849736</v>
      </c>
      <c r="AD43" s="156">
        <f t="shared" si="53"/>
        <v>0.18647025490849736</v>
      </c>
      <c r="AE43" s="156">
        <f t="shared" si="53"/>
        <v>0.18647025490849736</v>
      </c>
    </row>
    <row r="44" spans="1:32">
      <c r="B44" s="2" t="s">
        <v>99</v>
      </c>
      <c r="C44">
        <f>SUMPRODUCT(I57:I106,$B$57:$B$106)</f>
        <v>0.40636347728080857</v>
      </c>
      <c r="D44">
        <f>SUMPRODUCT(U$57:U$106,$B$57:$B$106)</f>
        <v>0.40894092335322674</v>
      </c>
      <c r="E44">
        <f>SUMPRODUCT(AG$57:AG$106,$B$57:$B$106)</f>
        <v>0.42203938489004611</v>
      </c>
      <c r="F44">
        <f>SUMPRODUCT(AS$57:AS$106,$B$57:$B$106)</f>
        <v>0.42295454723087045</v>
      </c>
      <c r="G44">
        <f>SUMPRODUCT(BE$57:BE$106,$B$57:$B$106)</f>
        <v>0.42511517604737292</v>
      </c>
      <c r="H44">
        <f>SUMPRODUCT(BQ$57:BQ$106,$B$57:$B$106)</f>
        <v>0.42310414377241967</v>
      </c>
      <c r="I44">
        <f>SUMPRODUCT(CC$57:CC$106,$B$57:$B$106)</f>
        <v>0.44825246406853619</v>
      </c>
      <c r="J44">
        <f>SUMPRODUCT(CO$57:CO$106,$B$57:$B$106)</f>
        <v>0.39956859970212255</v>
      </c>
      <c r="K44">
        <f>SUMPRODUCT(DA$57:DA$106,$B$57:$B$106)</f>
        <v>0.37439433270041883</v>
      </c>
      <c r="L44" s="156">
        <f t="shared" si="54"/>
        <v>0.37439433270041883</v>
      </c>
      <c r="M44" s="156">
        <f t="shared" si="53"/>
        <v>0.37439433270041883</v>
      </c>
      <c r="N44" s="156">
        <f t="shared" si="53"/>
        <v>0.37439433270041883</v>
      </c>
      <c r="O44" s="156">
        <f t="shared" si="53"/>
        <v>0.37439433270041883</v>
      </c>
      <c r="P44" s="156">
        <f t="shared" si="53"/>
        <v>0.37439433270041883</v>
      </c>
      <c r="Q44" s="156">
        <f t="shared" si="53"/>
        <v>0.37439433270041883</v>
      </c>
      <c r="R44" s="156">
        <f t="shared" si="53"/>
        <v>0.37439433270041883</v>
      </c>
      <c r="S44" s="156">
        <f t="shared" si="53"/>
        <v>0.37439433270041883</v>
      </c>
      <c r="T44" s="156">
        <f t="shared" si="53"/>
        <v>0.37439433270041883</v>
      </c>
      <c r="U44" s="156">
        <f t="shared" si="53"/>
        <v>0.37439433270041883</v>
      </c>
      <c r="V44" s="156">
        <f t="shared" si="53"/>
        <v>0.37439433270041883</v>
      </c>
      <c r="W44" s="156">
        <f t="shared" si="53"/>
        <v>0.37439433270041883</v>
      </c>
      <c r="X44" s="156">
        <f t="shared" si="53"/>
        <v>0.37439433270041883</v>
      </c>
      <c r="Y44" s="156">
        <f t="shared" si="53"/>
        <v>0.37439433270041883</v>
      </c>
      <c r="Z44" s="156">
        <f t="shared" si="53"/>
        <v>0.37439433270041883</v>
      </c>
      <c r="AA44" s="156">
        <f t="shared" si="53"/>
        <v>0.37439433270041883</v>
      </c>
      <c r="AB44" s="156">
        <f t="shared" si="53"/>
        <v>0.37439433270041883</v>
      </c>
      <c r="AC44" s="156">
        <f t="shared" si="53"/>
        <v>0.37439433270041883</v>
      </c>
      <c r="AD44" s="156">
        <f t="shared" si="53"/>
        <v>0.37439433270041883</v>
      </c>
      <c r="AE44" s="156">
        <f t="shared" si="53"/>
        <v>0.37439433270041883</v>
      </c>
    </row>
    <row r="45" spans="1:32">
      <c r="B45" s="2" t="s">
        <v>109</v>
      </c>
      <c r="C45">
        <f>SUMPRODUCT(J57:J106,$B$57:$B$106)</f>
        <v>3.9353415318777132E-5</v>
      </c>
      <c r="D45">
        <f>SUMPRODUCT(V$57:V$106,$B$57:$B$106)</f>
        <v>1.127993790656152E-4</v>
      </c>
      <c r="E45">
        <f>SUMPRODUCT(AH$57:AH$106,$B$57:$B$106)</f>
        <v>1.1479333318757877E-2</v>
      </c>
      <c r="F45">
        <f>SUMPRODUCT(AT$57:AT$106,$B$57:$B$106)</f>
        <v>2.1293375371000265E-2</v>
      </c>
      <c r="G45">
        <f>SUMPRODUCT(BF$57:BF$106,$B$57:$B$106)</f>
        <v>3.622909922685498E-2</v>
      </c>
      <c r="H45">
        <f>SUMPRODUCT(BR$57:BR$106,$B$57:$B$106)</f>
        <v>4.2765394650168771E-2</v>
      </c>
      <c r="I45">
        <f>SUMPRODUCT(CD$57:CD$106,$B$57:$B$106)</f>
        <v>4.5887624785907993E-2</v>
      </c>
      <c r="J45">
        <f>SUMPRODUCT(CP$57:CP$106,$B$57:$B$106)</f>
        <v>4.5846329472564007E-2</v>
      </c>
      <c r="K45">
        <f>SUMPRODUCT(DB$57:DB$106,$B$57:$B$106)</f>
        <v>4.8109718834472487E-2</v>
      </c>
      <c r="L45" s="156">
        <f t="shared" si="54"/>
        <v>4.8109718834472487E-2</v>
      </c>
      <c r="M45" s="156">
        <f t="shared" si="53"/>
        <v>4.8109718834472487E-2</v>
      </c>
      <c r="N45" s="156">
        <f t="shared" si="53"/>
        <v>4.8109718834472487E-2</v>
      </c>
      <c r="O45" s="156">
        <f t="shared" si="53"/>
        <v>4.8109718834472487E-2</v>
      </c>
      <c r="P45" s="156">
        <f t="shared" si="53"/>
        <v>4.8109718834472487E-2</v>
      </c>
      <c r="Q45" s="156">
        <f t="shared" si="53"/>
        <v>4.8109718834472487E-2</v>
      </c>
      <c r="R45" s="156">
        <f t="shared" si="53"/>
        <v>4.8109718834472487E-2</v>
      </c>
      <c r="S45" s="156">
        <f t="shared" si="53"/>
        <v>4.8109718834472487E-2</v>
      </c>
      <c r="T45" s="156">
        <f t="shared" si="53"/>
        <v>4.8109718834472487E-2</v>
      </c>
      <c r="U45" s="156">
        <f t="shared" si="53"/>
        <v>4.8109718834472487E-2</v>
      </c>
      <c r="V45" s="156">
        <f t="shared" si="53"/>
        <v>4.8109718834472487E-2</v>
      </c>
      <c r="W45" s="156">
        <f t="shared" si="53"/>
        <v>4.8109718834472487E-2</v>
      </c>
      <c r="X45" s="156">
        <f t="shared" si="53"/>
        <v>4.8109718834472487E-2</v>
      </c>
      <c r="Y45" s="156">
        <f t="shared" si="53"/>
        <v>4.8109718834472487E-2</v>
      </c>
      <c r="Z45" s="156">
        <f t="shared" si="53"/>
        <v>4.8109718834472487E-2</v>
      </c>
      <c r="AA45" s="156">
        <f t="shared" si="53"/>
        <v>4.8109718834472487E-2</v>
      </c>
      <c r="AB45" s="156">
        <f t="shared" si="53"/>
        <v>4.8109718834472487E-2</v>
      </c>
      <c r="AC45" s="156">
        <f t="shared" si="53"/>
        <v>4.8109718834472487E-2</v>
      </c>
      <c r="AD45" s="156">
        <f t="shared" si="53"/>
        <v>4.8109718834472487E-2</v>
      </c>
      <c r="AE45" s="156">
        <f t="shared" si="53"/>
        <v>4.8109718834472487E-2</v>
      </c>
    </row>
    <row r="46" spans="1:32">
      <c r="B46" s="2" t="s">
        <v>106</v>
      </c>
      <c r="C46">
        <f>SUMPRODUCT(K57:K106,$B$57:$B$106)</f>
        <v>3.9773630070201694E-3</v>
      </c>
      <c r="D46">
        <f>SUMPRODUCT(W$57:W$106,$B$57:$B$106)</f>
        <v>3.3915561142861127E-3</v>
      </c>
      <c r="E46">
        <f>SUMPRODUCT(AI$57:AI$106,$B$57:$B$106)</f>
        <v>3.7460117259159151E-3</v>
      </c>
      <c r="F46">
        <f>SUMPRODUCT(AU$57:AU$106,$B$57:$B$106)</f>
        <v>3.4689565082993922E-3</v>
      </c>
      <c r="G46">
        <f>SUMPRODUCT(BG$57:BG$106,$B$57:$B$106)</f>
        <v>3.339301072730927E-3</v>
      </c>
      <c r="H46">
        <f>SUMPRODUCT(BS$57:BS$106,$B$57:$B$106)</f>
        <v>3.2904084717749298E-3</v>
      </c>
      <c r="I46">
        <f>SUMPRODUCT(CE$57:CE$106,$B$57:$B$106)</f>
        <v>1.4053361832576691E-3</v>
      </c>
      <c r="J46">
        <f>SUMPRODUCT(CQ$57:CQ$106,$B$57:$B$106)</f>
        <v>1.2928066899134524E-3</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5.2484803654010807E-3</v>
      </c>
      <c r="D47">
        <f>SUMPRODUCT(X$57:X$106,$B$57:$B$106)</f>
        <v>6.0139036561579606E-3</v>
      </c>
      <c r="E47">
        <f>SUMPRODUCT(AJ$57:AJ$106,$B$57:$B$106)</f>
        <v>6.7467652682335275E-3</v>
      </c>
      <c r="F47">
        <f>SUMPRODUCT(AV$57:AV$106,$B$57:$B$106)</f>
        <v>6.6145911790103009E-3</v>
      </c>
      <c r="G47">
        <f>SUMPRODUCT(BH$57:BH$106,$B$57:$B$106)</f>
        <v>6.8319652645290304E-3</v>
      </c>
      <c r="H47">
        <f>SUMPRODUCT(BT$57:BT$106,$B$57:$B$106)</f>
        <v>7.7326961183458338E-3</v>
      </c>
      <c r="I47">
        <f>SUMPRODUCT(CF$57:CF$106,$B$57:$B$106)</f>
        <v>1.1426701412809586E-2</v>
      </c>
      <c r="J47">
        <f>SUMPRODUCT(CR$57:CR$106,$B$57:$B$106)</f>
        <v>1.3551627391072392E-2</v>
      </c>
      <c r="K47">
        <f>SUMPRODUCT(DD$57:DD$106,$B$57:$B$106)</f>
        <v>1.5407721037158439E-2</v>
      </c>
      <c r="L47" s="156">
        <f t="shared" si="54"/>
        <v>1.5407721037158439E-2</v>
      </c>
      <c r="M47" s="156">
        <f t="shared" si="53"/>
        <v>1.5407721037158439E-2</v>
      </c>
      <c r="N47" s="156">
        <f t="shared" si="53"/>
        <v>1.5407721037158439E-2</v>
      </c>
      <c r="O47" s="156">
        <f t="shared" si="53"/>
        <v>1.5407721037158439E-2</v>
      </c>
      <c r="P47" s="156">
        <f t="shared" si="53"/>
        <v>1.5407721037158439E-2</v>
      </c>
      <c r="Q47" s="156">
        <f t="shared" si="53"/>
        <v>1.5407721037158439E-2</v>
      </c>
      <c r="R47" s="156">
        <f t="shared" si="53"/>
        <v>1.5407721037158439E-2</v>
      </c>
      <c r="S47" s="156">
        <f t="shared" si="53"/>
        <v>1.5407721037158439E-2</v>
      </c>
      <c r="T47" s="156">
        <f t="shared" si="53"/>
        <v>1.5407721037158439E-2</v>
      </c>
      <c r="U47" s="156">
        <f t="shared" si="53"/>
        <v>1.5407721037158439E-2</v>
      </c>
      <c r="V47" s="156">
        <f t="shared" si="53"/>
        <v>1.5407721037158439E-2</v>
      </c>
      <c r="W47" s="156">
        <f t="shared" si="53"/>
        <v>1.5407721037158439E-2</v>
      </c>
      <c r="X47" s="156">
        <f t="shared" si="53"/>
        <v>1.5407721037158439E-2</v>
      </c>
      <c r="Y47" s="156">
        <f t="shared" si="53"/>
        <v>1.5407721037158439E-2</v>
      </c>
      <c r="Z47" s="156">
        <f t="shared" si="53"/>
        <v>1.5407721037158439E-2</v>
      </c>
      <c r="AA47" s="156">
        <f t="shared" si="53"/>
        <v>1.5407721037158439E-2</v>
      </c>
      <c r="AB47" s="156">
        <f t="shared" si="53"/>
        <v>1.5407721037158439E-2</v>
      </c>
      <c r="AC47" s="156">
        <f t="shared" si="53"/>
        <v>1.5407721037158439E-2</v>
      </c>
      <c r="AD47" s="156">
        <f t="shared" si="53"/>
        <v>1.5407721037158439E-2</v>
      </c>
      <c r="AE47" s="156">
        <f t="shared" si="53"/>
        <v>1.5407721037158439E-2</v>
      </c>
    </row>
    <row r="48" spans="1:32">
      <c r="B48" s="2" t="s">
        <v>102</v>
      </c>
      <c r="C48">
        <f>SUMPRODUCT(N57:N106,$B$57:$B$106)</f>
        <v>6.6465720241969006E-2</v>
      </c>
      <c r="D48">
        <f>SUMPRODUCT(Z$57:Z$106,$B$57:$B$106)</f>
        <v>0.10520358468318163</v>
      </c>
      <c r="E48">
        <f>SUMPRODUCT(AL$57:AL$106,$B$57:$B$106)</f>
        <v>0.10571508017631423</v>
      </c>
      <c r="F48">
        <f>SUMPRODUCT(AX$57:AX$106,$B$57:$B$106)</f>
        <v>0.10656028875787048</v>
      </c>
      <c r="G48">
        <f>SUMPRODUCT(BJ$57:BJ$106,$B$57:$B$106)</f>
        <v>0.11602217751142531</v>
      </c>
      <c r="H48">
        <f>SUMPRODUCT(BV$57:BV$106,$B$57:$B$106)</f>
        <v>0.14744697988621577</v>
      </c>
      <c r="I48">
        <f>SUMPRODUCT(CH$57:CH$106,$B$57:$B$106)</f>
        <v>0.18767292901405749</v>
      </c>
      <c r="J48">
        <f>SUMPRODUCT(CT$57:CT$106,$B$57:$B$106)</f>
        <v>0.2635962148009241</v>
      </c>
      <c r="K48">
        <f>SUMPRODUCT(DF$57:DF$106,$B$57:$B$106)</f>
        <v>0.32064970271498172</v>
      </c>
      <c r="L48" s="156">
        <f t="shared" si="54"/>
        <v>0.32064970271498172</v>
      </c>
      <c r="M48" s="156">
        <f t="shared" si="53"/>
        <v>0.32064970271498172</v>
      </c>
      <c r="N48" s="156">
        <f t="shared" si="53"/>
        <v>0.32064970271498172</v>
      </c>
      <c r="O48" s="156">
        <f t="shared" si="53"/>
        <v>0.32064970271498172</v>
      </c>
      <c r="P48" s="156">
        <f t="shared" si="53"/>
        <v>0.32064970271498172</v>
      </c>
      <c r="Q48" s="156">
        <f t="shared" si="53"/>
        <v>0.32064970271498172</v>
      </c>
      <c r="R48" s="156">
        <f t="shared" si="53"/>
        <v>0.32064970271498172</v>
      </c>
      <c r="S48" s="156">
        <f t="shared" si="53"/>
        <v>0.32064970271498172</v>
      </c>
      <c r="T48" s="156">
        <f t="shared" si="53"/>
        <v>0.32064970271498172</v>
      </c>
      <c r="U48" s="156">
        <f t="shared" si="53"/>
        <v>0.32064970271498172</v>
      </c>
      <c r="V48" s="156">
        <f t="shared" si="53"/>
        <v>0.32064970271498172</v>
      </c>
      <c r="W48" s="156">
        <f t="shared" si="53"/>
        <v>0.32064970271498172</v>
      </c>
      <c r="X48" s="156">
        <f t="shared" si="53"/>
        <v>0.32064970271498172</v>
      </c>
      <c r="Y48" s="156">
        <f t="shared" si="53"/>
        <v>0.32064970271498172</v>
      </c>
      <c r="Z48" s="156">
        <f t="shared" si="53"/>
        <v>0.32064970271498172</v>
      </c>
      <c r="AA48" s="156">
        <f t="shared" si="53"/>
        <v>0.32064970271498172</v>
      </c>
      <c r="AB48" s="156">
        <f t="shared" si="53"/>
        <v>0.32064970271498172</v>
      </c>
      <c r="AC48" s="156">
        <f t="shared" si="53"/>
        <v>0.32064970271498172</v>
      </c>
      <c r="AD48" s="156">
        <f t="shared" si="53"/>
        <v>0.32064970271498172</v>
      </c>
      <c r="AE48" s="156">
        <f t="shared" si="53"/>
        <v>0.32064970271498172</v>
      </c>
    </row>
    <row r="49" spans="1:110">
      <c r="B49" s="1"/>
    </row>
    <row r="50" spans="1:110">
      <c r="B50" s="1"/>
      <c r="C50" s="160">
        <f>SUM(C39:C48)</f>
        <v>1</v>
      </c>
      <c r="D50" s="160">
        <f>SUM(D39:D48)</f>
        <v>0.99999999999999989</v>
      </c>
      <c r="E50" s="160">
        <f>SUM(E39:E48)</f>
        <v>0.99999999999999978</v>
      </c>
      <c r="F50" s="160">
        <f>SUM(F39:F48)</f>
        <v>0.99999999999999989</v>
      </c>
      <c r="G50" s="160">
        <f t="shared" ref="G50:K50" si="55">SUM(G39:G48)</f>
        <v>0.99999999999999989</v>
      </c>
      <c r="H50" s="160">
        <f t="shared" si="55"/>
        <v>1</v>
      </c>
      <c r="I50" s="160">
        <f t="shared" si="55"/>
        <v>1</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2.2177628236342132E-3</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0.22138712790676782</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0.40878427903516973</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0.16963141194195033</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0.17015376455023229</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2.7825653742245531E-2</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2979779.819047336</v>
      </c>
      <c r="C2" s="5">
        <f>SUMIFS(Imports_new!C$10:C$33,Imports_new!$A$10:$A$33,$A2)</f>
        <v>2979779.819047336</v>
      </c>
      <c r="D2" s="5">
        <f>SUMIFS(Imports_new!D$10:D$33,Imports_new!$A$10:$A$33,$A2)</f>
        <v>2979779.819047336</v>
      </c>
      <c r="E2" s="5">
        <f>SUMIFS(Imports_new!E$10:E$33,Imports_new!$A$10:$A$33,$A2)</f>
        <v>2262860.095373136</v>
      </c>
      <c r="F2" s="5">
        <f>SUMIFS(Imports_new!F$10:F$33,Imports_new!$A$10:$A$33,$A2)</f>
        <v>1785696.8164139676</v>
      </c>
      <c r="G2" s="5">
        <f>SUMIFS(Imports_new!G$10:G$33,Imports_new!$A$10:$A$33,$A2)</f>
        <v>1747875.3451014641</v>
      </c>
      <c r="H2" s="5">
        <f>SUMIFS(Imports_new!H$10:H$33,Imports_new!$A$10:$A$33,$A2)</f>
        <v>1408916.6483208125</v>
      </c>
      <c r="I2" s="5">
        <f>SUMIFS(Imports_new!I$10:I$33,Imports_new!$A$10:$A$33,$A2)</f>
        <v>1057393.2047538545</v>
      </c>
      <c r="J2" s="5">
        <f>SUMIFS(Imports_new!J$10:J$33,Imports_new!$A$10:$A$33,$A2)</f>
        <v>253869.80187663931</v>
      </c>
      <c r="K2" s="5">
        <f>SUMIFS(Imports_new!K$10:K$33,Imports_new!$A$10:$A$33,$A2)</f>
        <v>145718.73106066237</v>
      </c>
      <c r="L2" s="5">
        <f>SUMIFS(Imports_new!L$10:L$33,Imports_new!$A$10:$A$33,$A2)</f>
        <v>93213.652943182838</v>
      </c>
      <c r="M2" s="5">
        <f>SUMIFS(Imports_new!M$10:M$33,Imports_new!$A$10:$A$33,$A2)</f>
        <v>93213.652943182838</v>
      </c>
      <c r="N2" s="5">
        <f>SUMIFS(Imports_new!N$10:N$33,Imports_new!$A$10:$A$33,$A2)</f>
        <v>93213.652943182838</v>
      </c>
      <c r="O2" s="5">
        <f>SUMIFS(Imports_new!O$10:O$33,Imports_new!$A$10:$A$33,$A2)</f>
        <v>93213.652943182838</v>
      </c>
      <c r="P2" s="5">
        <f>SUMIFS(Imports_new!P$10:P$33,Imports_new!$A$10:$A$33,$A2)</f>
        <v>93213.652943182838</v>
      </c>
      <c r="Q2" s="5">
        <f>SUMIFS(Imports_new!Q$10:Q$33,Imports_new!$A$10:$A$33,$A2)</f>
        <v>93213.652943182838</v>
      </c>
      <c r="R2" s="5">
        <f>SUMIFS(Imports_new!R$10:R$33,Imports_new!$A$10:$A$33,$A2)</f>
        <v>93213.652943182838</v>
      </c>
      <c r="S2" s="5">
        <f>SUMIFS(Imports_new!S$10:S$33,Imports_new!$A$10:$A$33,$A2)</f>
        <v>93213.652943182838</v>
      </c>
      <c r="T2" s="5">
        <f>SUMIFS(Imports_new!T$10:T$33,Imports_new!$A$10:$A$33,$A2)</f>
        <v>93213.652943182838</v>
      </c>
      <c r="U2" s="5">
        <f>SUMIFS(Imports_new!U$10:U$33,Imports_new!$A$10:$A$33,$A2)</f>
        <v>93213.652943182838</v>
      </c>
      <c r="V2" s="5">
        <f>SUMIFS(Imports_new!V$10:V$33,Imports_new!$A$10:$A$33,$A2)</f>
        <v>93213.652943182838</v>
      </c>
      <c r="W2" s="5">
        <f>SUMIFS(Imports_new!W$10:W$33,Imports_new!$A$10:$A$33,$A2)</f>
        <v>93213.652943182838</v>
      </c>
      <c r="X2" s="5">
        <f>SUMIFS(Imports_new!X$10:X$33,Imports_new!$A$10:$A$33,$A2)</f>
        <v>93213.652943182838</v>
      </c>
      <c r="Y2" s="5">
        <f>SUMIFS(Imports_new!Y$10:Y$33,Imports_new!$A$10:$A$33,$A2)</f>
        <v>93213.652943182838</v>
      </c>
      <c r="Z2" s="5">
        <f>SUMIFS(Imports_new!Z$10:Z$33,Imports_new!$A$10:$A$33,$A2)</f>
        <v>93213.652943182838</v>
      </c>
      <c r="AA2" s="5">
        <f>SUMIFS(Imports_new!AA$10:AA$33,Imports_new!$A$10:$A$33,$A2)</f>
        <v>93213.652943182838</v>
      </c>
      <c r="AB2" s="5">
        <f>SUMIFS(Imports_new!AB$10:AB$33,Imports_new!$A$10:$A$33,$A2)</f>
        <v>93213.652943182838</v>
      </c>
      <c r="AC2" s="5">
        <f>SUMIFS(Imports_new!AC$10:AC$33,Imports_new!$A$10:$A$33,$A2)</f>
        <v>93213.652943182838</v>
      </c>
      <c r="AD2" s="5">
        <f>SUMIFS(Imports_new!AD$10:AD$33,Imports_new!$A$10:$A$33,$A2)</f>
        <v>93213.652943182838</v>
      </c>
      <c r="AE2" s="5">
        <f>SUMIFS(Imports_new!AE$10:AE$33,Imports_new!$A$10:$A$33,$A2)</f>
        <v>93213.652943182838</v>
      </c>
      <c r="AF2" s="5">
        <f>SUMIFS(Imports_new!AF$10:AF$33,Imports_new!$A$10:$A$33,$A2)</f>
        <v>93213.652943182838</v>
      </c>
    </row>
    <row r="3" spans="1:32">
      <c r="A3" s="2" t="s">
        <v>346</v>
      </c>
      <c r="B3" s="5">
        <f>SUMIFS(Imports_new!B$10:B$33,Imports_new!$A$10:$A$33,$A3)</f>
        <v>4043710.0124981017</v>
      </c>
      <c r="C3" s="5">
        <f>SUMIFS(Imports_new!C$10:C$33,Imports_new!$A$10:$A$33,$A3)</f>
        <v>4043710.0124981017</v>
      </c>
      <c r="D3" s="5">
        <f>SUMIFS(Imports_new!D$10:D$33,Imports_new!$A$10:$A$33,$A3)</f>
        <v>4043710.0124981017</v>
      </c>
      <c r="E3" s="5">
        <f>SUMIFS(Imports_new!E$10:E$33,Imports_new!$A$10:$A$33,$A3)</f>
        <v>4171983.7413179534</v>
      </c>
      <c r="F3" s="5">
        <f>SUMIFS(Imports_new!F$10:F$33,Imports_new!$A$10:$A$33,$A3)</f>
        <v>4251557.0448937593</v>
      </c>
      <c r="G3" s="5">
        <f>SUMIFS(Imports_new!G$10:G$33,Imports_new!$A$10:$A$33,$A3)</f>
        <v>4117251.1257453887</v>
      </c>
      <c r="H3" s="5">
        <f>SUMIFS(Imports_new!H$10:H$33,Imports_new!$A$10:$A$33,$A3)</f>
        <v>4054556.5038426737</v>
      </c>
      <c r="I3" s="5">
        <f>SUMIFS(Imports_new!I$10:I$33,Imports_new!$A$10:$A$33,$A3)</f>
        <v>3846372.0396896689</v>
      </c>
      <c r="J3" s="5">
        <f>SUMIFS(Imports_new!J$10:J$33,Imports_new!$A$10:$A$33,$A3)</f>
        <v>3548708.5644959211</v>
      </c>
      <c r="K3" s="5">
        <f>SUMIFS(Imports_new!K$10:K$33,Imports_new!$A$10:$A$33,$A3)</f>
        <v>3250760.691470711</v>
      </c>
      <c r="L3" s="5">
        <f>SUMIFS(Imports_new!L$10:L$33,Imports_new!$A$10:$A$33,$A3)</f>
        <v>2799771.2546522422</v>
      </c>
      <c r="M3" s="5">
        <f>SUMIFS(Imports_new!M$10:M$33,Imports_new!$A$10:$A$33,$A3)</f>
        <v>2799771.2546522422</v>
      </c>
      <c r="N3" s="5">
        <f>SUMIFS(Imports_new!N$10:N$33,Imports_new!$A$10:$A$33,$A3)</f>
        <v>2799771.2546522422</v>
      </c>
      <c r="O3" s="5">
        <f>SUMIFS(Imports_new!O$10:O$33,Imports_new!$A$10:$A$33,$A3)</f>
        <v>2799771.2546522422</v>
      </c>
      <c r="P3" s="5">
        <f>SUMIFS(Imports_new!P$10:P$33,Imports_new!$A$10:$A$33,$A3)</f>
        <v>2799771.2546522422</v>
      </c>
      <c r="Q3" s="5">
        <f>SUMIFS(Imports_new!Q$10:Q$33,Imports_new!$A$10:$A$33,$A3)</f>
        <v>2799771.2546522422</v>
      </c>
      <c r="R3" s="5">
        <f>SUMIFS(Imports_new!R$10:R$33,Imports_new!$A$10:$A$33,$A3)</f>
        <v>2799771.2546522422</v>
      </c>
      <c r="S3" s="5">
        <f>SUMIFS(Imports_new!S$10:S$33,Imports_new!$A$10:$A$33,$A3)</f>
        <v>2799771.2546522422</v>
      </c>
      <c r="T3" s="5">
        <f>SUMIFS(Imports_new!T$10:T$33,Imports_new!$A$10:$A$33,$A3)</f>
        <v>2799771.2546522422</v>
      </c>
      <c r="U3" s="5">
        <f>SUMIFS(Imports_new!U$10:U$33,Imports_new!$A$10:$A$33,$A3)</f>
        <v>2799771.2546522422</v>
      </c>
      <c r="V3" s="5">
        <f>SUMIFS(Imports_new!V$10:V$33,Imports_new!$A$10:$A$33,$A3)</f>
        <v>2799771.2546522422</v>
      </c>
      <c r="W3" s="5">
        <f>SUMIFS(Imports_new!W$10:W$33,Imports_new!$A$10:$A$33,$A3)</f>
        <v>2799771.2546522422</v>
      </c>
      <c r="X3" s="5">
        <f>SUMIFS(Imports_new!X$10:X$33,Imports_new!$A$10:$A$33,$A3)</f>
        <v>2799771.2546522422</v>
      </c>
      <c r="Y3" s="5">
        <f>SUMIFS(Imports_new!Y$10:Y$33,Imports_new!$A$10:$A$33,$A3)</f>
        <v>2799771.2546522422</v>
      </c>
      <c r="Z3" s="5">
        <f>SUMIFS(Imports_new!Z$10:Z$33,Imports_new!$A$10:$A$33,$A3)</f>
        <v>2799771.2546522422</v>
      </c>
      <c r="AA3" s="5">
        <f>SUMIFS(Imports_new!AA$10:AA$33,Imports_new!$A$10:$A$33,$A3)</f>
        <v>2799771.2546522422</v>
      </c>
      <c r="AB3" s="5">
        <f>SUMIFS(Imports_new!AB$10:AB$33,Imports_new!$A$10:$A$33,$A3)</f>
        <v>2799771.2546522422</v>
      </c>
      <c r="AC3" s="5">
        <f>SUMIFS(Imports_new!AC$10:AC$33,Imports_new!$A$10:$A$33,$A3)</f>
        <v>2799771.2546522422</v>
      </c>
      <c r="AD3" s="5">
        <f>SUMIFS(Imports_new!AD$10:AD$33,Imports_new!$A$10:$A$33,$A3)</f>
        <v>2799771.2546522422</v>
      </c>
      <c r="AE3" s="5">
        <f>SUMIFS(Imports_new!AE$10:AE$33,Imports_new!$A$10:$A$33,$A3)</f>
        <v>2799771.2546522422</v>
      </c>
      <c r="AF3" s="5">
        <f>SUMIFS(Imports_new!AF$10:AF$33,Imports_new!$A$10:$A$33,$A3)</f>
        <v>2799771.2546522422</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6101374.0941665415</v>
      </c>
      <c r="C5" s="5">
        <f>SUMIFS(Imports_new!C$10:C$33,Imports_new!$A$10:$A$33,$A5)</f>
        <v>6101374.0941665415</v>
      </c>
      <c r="D5" s="5">
        <f>SUMIFS(Imports_new!D$10:D$33,Imports_new!$A$10:$A$33,$A5)</f>
        <v>6101374.0941665415</v>
      </c>
      <c r="E5" s="5">
        <f>SUMIFS(Imports_new!E$10:E$33,Imports_new!$A$10:$A$33,$A5)</f>
        <v>6140073.3463744279</v>
      </c>
      <c r="F5" s="5">
        <f>SUMIFS(Imports_new!F$10:F$33,Imports_new!$A$10:$A$33,$A5)</f>
        <v>6336741.1533066947</v>
      </c>
      <c r="G5" s="5">
        <f>SUMIFS(Imports_new!G$10:G$33,Imports_new!$A$10:$A$33,$A5)</f>
        <v>6350481.9250798523</v>
      </c>
      <c r="H5" s="5">
        <f>SUMIFS(Imports_new!H$10:H$33,Imports_new!$A$10:$A$33,$A5)</f>
        <v>6382922.844171132</v>
      </c>
      <c r="I5" s="5">
        <f>SUMIFS(Imports_new!I$10:I$33,Imports_new!$A$10:$A$33,$A5)</f>
        <v>6352728.0532734906</v>
      </c>
      <c r="J5" s="5">
        <f>SUMIFS(Imports_new!J$10:J$33,Imports_new!$A$10:$A$33,$A5)</f>
        <v>6730319.3441869132</v>
      </c>
      <c r="K5" s="5">
        <f>SUMIFS(Imports_new!K$10:K$33,Imports_new!$A$10:$A$33,$A5)</f>
        <v>5999351.9087352976</v>
      </c>
      <c r="L5" s="5">
        <f>SUMIFS(Imports_new!L$10:L$33,Imports_new!$A$10:$A$33,$A5)</f>
        <v>5621371.0391167253</v>
      </c>
      <c r="M5" s="5">
        <f>SUMIFS(Imports_new!M$10:M$33,Imports_new!$A$10:$A$33,$A5)</f>
        <v>5621371.0391167253</v>
      </c>
      <c r="N5" s="5">
        <f>SUMIFS(Imports_new!N$10:N$33,Imports_new!$A$10:$A$33,$A5)</f>
        <v>5621371.0391167253</v>
      </c>
      <c r="O5" s="5">
        <f>SUMIFS(Imports_new!O$10:O$33,Imports_new!$A$10:$A$33,$A5)</f>
        <v>5621371.0391167253</v>
      </c>
      <c r="P5" s="5">
        <f>SUMIFS(Imports_new!P$10:P$33,Imports_new!$A$10:$A$33,$A5)</f>
        <v>5621371.0391167253</v>
      </c>
      <c r="Q5" s="5">
        <f>SUMIFS(Imports_new!Q$10:Q$33,Imports_new!$A$10:$A$33,$A5)</f>
        <v>5621371.0391167253</v>
      </c>
      <c r="R5" s="5">
        <f>SUMIFS(Imports_new!R$10:R$33,Imports_new!$A$10:$A$33,$A5)</f>
        <v>5621371.0391167253</v>
      </c>
      <c r="S5" s="5">
        <f>SUMIFS(Imports_new!S$10:S$33,Imports_new!$A$10:$A$33,$A5)</f>
        <v>5621371.0391167253</v>
      </c>
      <c r="T5" s="5">
        <f>SUMIFS(Imports_new!T$10:T$33,Imports_new!$A$10:$A$33,$A5)</f>
        <v>5621371.0391167253</v>
      </c>
      <c r="U5" s="5">
        <f>SUMIFS(Imports_new!U$10:U$33,Imports_new!$A$10:$A$33,$A5)</f>
        <v>5621371.0391167253</v>
      </c>
      <c r="V5" s="5">
        <f>SUMIFS(Imports_new!V$10:V$33,Imports_new!$A$10:$A$33,$A5)</f>
        <v>5621371.0391167253</v>
      </c>
      <c r="W5" s="5">
        <f>SUMIFS(Imports_new!W$10:W$33,Imports_new!$A$10:$A$33,$A5)</f>
        <v>5621371.0391167253</v>
      </c>
      <c r="X5" s="5">
        <f>SUMIFS(Imports_new!X$10:X$33,Imports_new!$A$10:$A$33,$A5)</f>
        <v>5621371.0391167253</v>
      </c>
      <c r="Y5" s="5">
        <f>SUMIFS(Imports_new!Y$10:Y$33,Imports_new!$A$10:$A$33,$A5)</f>
        <v>5621371.0391167253</v>
      </c>
      <c r="Z5" s="5">
        <f>SUMIFS(Imports_new!Z$10:Z$33,Imports_new!$A$10:$A$33,$A5)</f>
        <v>5621371.0391167253</v>
      </c>
      <c r="AA5" s="5">
        <f>SUMIFS(Imports_new!AA$10:AA$33,Imports_new!$A$10:$A$33,$A5)</f>
        <v>5621371.0391167253</v>
      </c>
      <c r="AB5" s="5">
        <f>SUMIFS(Imports_new!AB$10:AB$33,Imports_new!$A$10:$A$33,$A5)</f>
        <v>5621371.0391167253</v>
      </c>
      <c r="AC5" s="5">
        <f>SUMIFS(Imports_new!AC$10:AC$33,Imports_new!$A$10:$A$33,$A5)</f>
        <v>5621371.0391167253</v>
      </c>
      <c r="AD5" s="5">
        <f>SUMIFS(Imports_new!AD$10:AD$33,Imports_new!$A$10:$A$33,$A5)</f>
        <v>5621371.0391167253</v>
      </c>
      <c r="AE5" s="5">
        <f>SUMIFS(Imports_new!AE$10:AE$33,Imports_new!$A$10:$A$33,$A5)</f>
        <v>5621371.0391167253</v>
      </c>
      <c r="AF5" s="5">
        <f>SUMIFS(Imports_new!AF$10:AF$33,Imports_new!$A$10:$A$33,$A5)</f>
        <v>5621371.0391167253</v>
      </c>
    </row>
    <row r="6" spans="1:32">
      <c r="A6" s="2" t="s">
        <v>101</v>
      </c>
      <c r="B6" s="5">
        <f>SUMIFS(Imports_new!B$10:B$33,Imports_new!$A$10:$A$33,$A6)</f>
        <v>619809.1578313635</v>
      </c>
      <c r="C6" s="5">
        <f>SUMIFS(Imports_new!C$10:C$33,Imports_new!$A$10:$A$33,$A6)</f>
        <v>619809.1578313635</v>
      </c>
      <c r="D6" s="5">
        <f>SUMIFS(Imports_new!D$10:D$33,Imports_new!$A$10:$A$33,$A6)</f>
        <v>619809.1578313635</v>
      </c>
      <c r="E6" s="5">
        <f>SUMIFS(Imports_new!E$10:E$33,Imports_new!$A$10:$A$33,$A6)</f>
        <v>618078.36094747938</v>
      </c>
      <c r="F6" s="5">
        <f>SUMIFS(Imports_new!F$10:F$33,Imports_new!$A$10:$A$33,$A6)</f>
        <v>635160.64633296197</v>
      </c>
      <c r="G6" s="5">
        <f>SUMIFS(Imports_new!G$10:G$33,Imports_new!$A$10:$A$33,$A6)</f>
        <v>653568.21059244161</v>
      </c>
      <c r="H6" s="5">
        <f>SUMIFS(Imports_new!H$10:H$33,Imports_new!$A$10:$A$33,$A6)</f>
        <v>657567.92062033282</v>
      </c>
      <c r="I6" s="5">
        <f>SUMIFS(Imports_new!I$10:I$33,Imports_new!$A$10:$A$33,$A6)</f>
        <v>665841.95203739242</v>
      </c>
      <c r="J6" s="5">
        <f>SUMIFS(Imports_new!J$10:J$33,Imports_new!$A$10:$A$33,$A6)</f>
        <v>713997.31423188921</v>
      </c>
      <c r="K6" s="5">
        <f>SUMIFS(Imports_new!K$10:K$33,Imports_new!$A$10:$A$33,$A6)</f>
        <v>684195.58955026802</v>
      </c>
      <c r="L6" s="5">
        <f>SUMIFS(Imports_new!L$10:L$33,Imports_new!$A$10:$A$33,$A6)</f>
        <v>665807.30407515063</v>
      </c>
      <c r="M6" s="5">
        <f>SUMIFS(Imports_new!M$10:M$33,Imports_new!$A$10:$A$33,$A6)</f>
        <v>665807.30407515063</v>
      </c>
      <c r="N6" s="5">
        <f>SUMIFS(Imports_new!N$10:N$33,Imports_new!$A$10:$A$33,$A6)</f>
        <v>665807.30407515063</v>
      </c>
      <c r="O6" s="5">
        <f>SUMIFS(Imports_new!O$10:O$33,Imports_new!$A$10:$A$33,$A6)</f>
        <v>665807.30407515063</v>
      </c>
      <c r="P6" s="5">
        <f>SUMIFS(Imports_new!P$10:P$33,Imports_new!$A$10:$A$33,$A6)</f>
        <v>665807.30407515063</v>
      </c>
      <c r="Q6" s="5">
        <f>SUMIFS(Imports_new!Q$10:Q$33,Imports_new!$A$10:$A$33,$A6)</f>
        <v>665807.30407515063</v>
      </c>
      <c r="R6" s="5">
        <f>SUMIFS(Imports_new!R$10:R$33,Imports_new!$A$10:$A$33,$A6)</f>
        <v>665807.30407515063</v>
      </c>
      <c r="S6" s="5">
        <f>SUMIFS(Imports_new!S$10:S$33,Imports_new!$A$10:$A$33,$A6)</f>
        <v>665807.30407515063</v>
      </c>
      <c r="T6" s="5">
        <f>SUMIFS(Imports_new!T$10:T$33,Imports_new!$A$10:$A$33,$A6)</f>
        <v>665807.30407515063</v>
      </c>
      <c r="U6" s="5">
        <f>SUMIFS(Imports_new!U$10:U$33,Imports_new!$A$10:$A$33,$A6)</f>
        <v>665807.30407515063</v>
      </c>
      <c r="V6" s="5">
        <f>SUMIFS(Imports_new!V$10:V$33,Imports_new!$A$10:$A$33,$A6)</f>
        <v>665807.30407515063</v>
      </c>
      <c r="W6" s="5">
        <f>SUMIFS(Imports_new!W$10:W$33,Imports_new!$A$10:$A$33,$A6)</f>
        <v>665807.30407515063</v>
      </c>
      <c r="X6" s="5">
        <f>SUMIFS(Imports_new!X$10:X$33,Imports_new!$A$10:$A$33,$A6)</f>
        <v>665807.30407515063</v>
      </c>
      <c r="Y6" s="5">
        <f>SUMIFS(Imports_new!Y$10:Y$33,Imports_new!$A$10:$A$33,$A6)</f>
        <v>665807.30407515063</v>
      </c>
      <c r="Z6" s="5">
        <f>SUMIFS(Imports_new!Z$10:Z$33,Imports_new!$A$10:$A$33,$A6)</f>
        <v>665807.30407515063</v>
      </c>
      <c r="AA6" s="5">
        <f>SUMIFS(Imports_new!AA$10:AA$33,Imports_new!$A$10:$A$33,$A6)</f>
        <v>665807.30407515063</v>
      </c>
      <c r="AB6" s="5">
        <f>SUMIFS(Imports_new!AB$10:AB$33,Imports_new!$A$10:$A$33,$A6)</f>
        <v>665807.30407515063</v>
      </c>
      <c r="AC6" s="5">
        <f>SUMIFS(Imports_new!AC$10:AC$33,Imports_new!$A$10:$A$33,$A6)</f>
        <v>665807.30407515063</v>
      </c>
      <c r="AD6" s="5">
        <f>SUMIFS(Imports_new!AD$10:AD$33,Imports_new!$A$10:$A$33,$A6)</f>
        <v>665807.30407515063</v>
      </c>
      <c r="AE6" s="5">
        <f>SUMIFS(Imports_new!AE$10:AE$33,Imports_new!$A$10:$A$33,$A6)</f>
        <v>665807.30407515063</v>
      </c>
      <c r="AF6" s="5">
        <f>SUMIFS(Imports_new!AF$10:AF$33,Imports_new!$A$10:$A$33,$A6)</f>
        <v>665807.30407515063</v>
      </c>
    </row>
    <row r="7" spans="1:32">
      <c r="A7" s="2" t="s">
        <v>100</v>
      </c>
      <c r="B7" s="5">
        <f>SUMIFS(Imports_new!B$10:B$33,Imports_new!$A$10:$A$33,$A7)</f>
        <v>78803.691585381195</v>
      </c>
      <c r="C7" s="5">
        <f>SUMIFS(Imports_new!C$10:C$33,Imports_new!$A$10:$A$33,$A7)</f>
        <v>78803.691585381195</v>
      </c>
      <c r="D7" s="5">
        <f>SUMIFS(Imports_new!D$10:D$33,Imports_new!$A$10:$A$33,$A7)</f>
        <v>78803.691585381195</v>
      </c>
      <c r="E7" s="5">
        <f>SUMIFS(Imports_new!E$10:E$33,Imports_new!$A$10:$A$33,$A7)</f>
        <v>90296.195460350602</v>
      </c>
      <c r="F7" s="5">
        <f>SUMIFS(Imports_new!F$10:F$33,Imports_new!$A$10:$A$33,$A7)</f>
        <v>101299.79963375688</v>
      </c>
      <c r="G7" s="5">
        <f>SUMIFS(Imports_new!G$10:G$33,Imports_new!$A$10:$A$33,$A7)</f>
        <v>99315.262122406231</v>
      </c>
      <c r="H7" s="5">
        <f>SUMIFS(Imports_new!H$10:H$33,Imports_new!$A$10:$A$33,$A7)</f>
        <v>102579.04119773544</v>
      </c>
      <c r="I7" s="5">
        <f>SUMIFS(Imports_new!I$10:I$33,Imports_new!$A$10:$A$33,$A7)</f>
        <v>116103.13035572016</v>
      </c>
      <c r="J7" s="5">
        <f>SUMIFS(Imports_new!J$10:J$33,Imports_new!$A$10:$A$33,$A7)</f>
        <v>171567.04251183267</v>
      </c>
      <c r="K7" s="5">
        <f>SUMIFS(Imports_new!K$10:K$33,Imports_new!$A$10:$A$33,$A7)</f>
        <v>203471.89873205597</v>
      </c>
      <c r="L7" s="5">
        <f>SUMIFS(Imports_new!L$10:L$33,Imports_new!$A$10:$A$33,$A7)</f>
        <v>231340.3522760511</v>
      </c>
      <c r="M7" s="5">
        <f>SUMIFS(Imports_new!M$10:M$33,Imports_new!$A$10:$A$33,$A7)</f>
        <v>231340.3522760511</v>
      </c>
      <c r="N7" s="5">
        <f>SUMIFS(Imports_new!N$10:N$33,Imports_new!$A$10:$A$33,$A7)</f>
        <v>231340.3522760511</v>
      </c>
      <c r="O7" s="5">
        <f>SUMIFS(Imports_new!O$10:O$33,Imports_new!$A$10:$A$33,$A7)</f>
        <v>231340.3522760511</v>
      </c>
      <c r="P7" s="5">
        <f>SUMIFS(Imports_new!P$10:P$33,Imports_new!$A$10:$A$33,$A7)</f>
        <v>231340.3522760511</v>
      </c>
      <c r="Q7" s="5">
        <f>SUMIFS(Imports_new!Q$10:Q$33,Imports_new!$A$10:$A$33,$A7)</f>
        <v>231340.3522760511</v>
      </c>
      <c r="R7" s="5">
        <f>SUMIFS(Imports_new!R$10:R$33,Imports_new!$A$10:$A$33,$A7)</f>
        <v>231340.3522760511</v>
      </c>
      <c r="S7" s="5">
        <f>SUMIFS(Imports_new!S$10:S$33,Imports_new!$A$10:$A$33,$A7)</f>
        <v>231340.3522760511</v>
      </c>
      <c r="T7" s="5">
        <f>SUMIFS(Imports_new!T$10:T$33,Imports_new!$A$10:$A$33,$A7)</f>
        <v>231340.3522760511</v>
      </c>
      <c r="U7" s="5">
        <f>SUMIFS(Imports_new!U$10:U$33,Imports_new!$A$10:$A$33,$A7)</f>
        <v>231340.3522760511</v>
      </c>
      <c r="V7" s="5">
        <f>SUMIFS(Imports_new!V$10:V$33,Imports_new!$A$10:$A$33,$A7)</f>
        <v>231340.3522760511</v>
      </c>
      <c r="W7" s="5">
        <f>SUMIFS(Imports_new!W$10:W$33,Imports_new!$A$10:$A$33,$A7)</f>
        <v>231340.3522760511</v>
      </c>
      <c r="X7" s="5">
        <f>SUMIFS(Imports_new!X$10:X$33,Imports_new!$A$10:$A$33,$A7)</f>
        <v>231340.3522760511</v>
      </c>
      <c r="Y7" s="5">
        <f>SUMIFS(Imports_new!Y$10:Y$33,Imports_new!$A$10:$A$33,$A7)</f>
        <v>231340.3522760511</v>
      </c>
      <c r="Z7" s="5">
        <f>SUMIFS(Imports_new!Z$10:Z$33,Imports_new!$A$10:$A$33,$A7)</f>
        <v>231340.3522760511</v>
      </c>
      <c r="AA7" s="5">
        <f>SUMIFS(Imports_new!AA$10:AA$33,Imports_new!$A$10:$A$33,$A7)</f>
        <v>231340.3522760511</v>
      </c>
      <c r="AB7" s="5">
        <f>SUMIFS(Imports_new!AB$10:AB$33,Imports_new!$A$10:$A$33,$A7)</f>
        <v>231340.3522760511</v>
      </c>
      <c r="AC7" s="5">
        <f>SUMIFS(Imports_new!AC$10:AC$33,Imports_new!$A$10:$A$33,$A7)</f>
        <v>231340.3522760511</v>
      </c>
      <c r="AD7" s="5">
        <f>SUMIFS(Imports_new!AD$10:AD$33,Imports_new!$A$10:$A$33,$A7)</f>
        <v>231340.3522760511</v>
      </c>
      <c r="AE7" s="5">
        <f>SUMIFS(Imports_new!AE$10:AE$33,Imports_new!$A$10:$A$33,$A7)</f>
        <v>231340.3522760511</v>
      </c>
      <c r="AF7" s="5">
        <f>SUMIFS(Imports_new!AF$10:AF$33,Imports_new!$A$10:$A$33,$A7)</f>
        <v>231340.3522760511</v>
      </c>
    </row>
    <row r="8" spans="1:32">
      <c r="A8" s="2" t="s">
        <v>102</v>
      </c>
      <c r="B8" s="5">
        <f>SUMIFS(Imports_new!B$10:B$33,Imports_new!$A$10:$A$33,$A8)</f>
        <v>997954.40857062128</v>
      </c>
      <c r="C8" s="5">
        <f>SUMIFS(Imports_new!C$10:C$33,Imports_new!$A$10:$A$33,$A8)</f>
        <v>997954.40857062128</v>
      </c>
      <c r="D8" s="5">
        <f>SUMIFS(Imports_new!D$10:D$33,Imports_new!$A$10:$A$33,$A8)</f>
        <v>997954.40857062128</v>
      </c>
      <c r="E8" s="5">
        <f>SUMIFS(Imports_new!E$10:E$33,Imports_new!$A$10:$A$33,$A8)</f>
        <v>1579586.9020873124</v>
      </c>
      <c r="F8" s="5">
        <f>SUMIFS(Imports_new!F$10:F$33,Imports_new!$A$10:$A$33,$A8)</f>
        <v>1587266.7885081228</v>
      </c>
      <c r="G8" s="5">
        <f>SUMIFS(Imports_new!G$10:G$33,Imports_new!$A$10:$A$33,$A8)</f>
        <v>1599957.2344561256</v>
      </c>
      <c r="H8" s="5">
        <f>SUMIFS(Imports_new!H$10:H$33,Imports_new!$A$10:$A$33,$A8)</f>
        <v>1742023.4538642536</v>
      </c>
      <c r="I8" s="5">
        <f>SUMIFS(Imports_new!I$10:I$33,Imports_new!$A$10:$A$33,$A8)</f>
        <v>2213853.4431311185</v>
      </c>
      <c r="J8" s="5">
        <f>SUMIFS(Imports_new!J$10:J$33,Imports_new!$A$10:$A$33,$A8)</f>
        <v>2817828.8928053845</v>
      </c>
      <c r="K8" s="5">
        <f>SUMIFS(Imports_new!K$10:K$33,Imports_new!$A$10:$A$33,$A8)</f>
        <v>3957784.6096521555</v>
      </c>
      <c r="L8" s="5">
        <f>SUMIFS(Imports_new!L$10:L$33,Imports_new!$A$10:$A$33,$A8)</f>
        <v>4814418.3688423913</v>
      </c>
      <c r="M8" s="5">
        <f>SUMIFS(Imports_new!M$10:M$33,Imports_new!$A$10:$A$33,$A8)</f>
        <v>4814418.3688423913</v>
      </c>
      <c r="N8" s="5">
        <f>SUMIFS(Imports_new!N$10:N$33,Imports_new!$A$10:$A$33,$A8)</f>
        <v>4814418.3688423913</v>
      </c>
      <c r="O8" s="5">
        <f>SUMIFS(Imports_new!O$10:O$33,Imports_new!$A$10:$A$33,$A8)</f>
        <v>4814418.3688423913</v>
      </c>
      <c r="P8" s="5">
        <f>SUMIFS(Imports_new!P$10:P$33,Imports_new!$A$10:$A$33,$A8)</f>
        <v>4814418.3688423913</v>
      </c>
      <c r="Q8" s="5">
        <f>SUMIFS(Imports_new!Q$10:Q$33,Imports_new!$A$10:$A$33,$A8)</f>
        <v>4814418.3688423913</v>
      </c>
      <c r="R8" s="5">
        <f>SUMIFS(Imports_new!R$10:R$33,Imports_new!$A$10:$A$33,$A8)</f>
        <v>4814418.3688423913</v>
      </c>
      <c r="S8" s="5">
        <f>SUMIFS(Imports_new!S$10:S$33,Imports_new!$A$10:$A$33,$A8)</f>
        <v>4814418.3688423913</v>
      </c>
      <c r="T8" s="5">
        <f>SUMIFS(Imports_new!T$10:T$33,Imports_new!$A$10:$A$33,$A8)</f>
        <v>4814418.3688423913</v>
      </c>
      <c r="U8" s="5">
        <f>SUMIFS(Imports_new!U$10:U$33,Imports_new!$A$10:$A$33,$A8)</f>
        <v>4814418.3688423913</v>
      </c>
      <c r="V8" s="5">
        <f>SUMIFS(Imports_new!V$10:V$33,Imports_new!$A$10:$A$33,$A8)</f>
        <v>4814418.3688423913</v>
      </c>
      <c r="W8" s="5">
        <f>SUMIFS(Imports_new!W$10:W$33,Imports_new!$A$10:$A$33,$A8)</f>
        <v>4814418.3688423913</v>
      </c>
      <c r="X8" s="5">
        <f>SUMIFS(Imports_new!X$10:X$33,Imports_new!$A$10:$A$33,$A8)</f>
        <v>4814418.3688423913</v>
      </c>
      <c r="Y8" s="5">
        <f>SUMIFS(Imports_new!Y$10:Y$33,Imports_new!$A$10:$A$33,$A8)</f>
        <v>4814418.3688423913</v>
      </c>
      <c r="Z8" s="5">
        <f>SUMIFS(Imports_new!Z$10:Z$33,Imports_new!$A$10:$A$33,$A8)</f>
        <v>4814418.3688423913</v>
      </c>
      <c r="AA8" s="5">
        <f>SUMIFS(Imports_new!AA$10:AA$33,Imports_new!$A$10:$A$33,$A8)</f>
        <v>4814418.3688423913</v>
      </c>
      <c r="AB8" s="5">
        <f>SUMIFS(Imports_new!AB$10:AB$33,Imports_new!$A$10:$A$33,$A8)</f>
        <v>4814418.3688423913</v>
      </c>
      <c r="AC8" s="5">
        <f>SUMIFS(Imports_new!AC$10:AC$33,Imports_new!$A$10:$A$33,$A8)</f>
        <v>4814418.3688423913</v>
      </c>
      <c r="AD8" s="5">
        <f>SUMIFS(Imports_new!AD$10:AD$33,Imports_new!$A$10:$A$33,$A8)</f>
        <v>4814418.3688423913</v>
      </c>
      <c r="AE8" s="5">
        <f>SUMIFS(Imports_new!AE$10:AE$33,Imports_new!$A$10:$A$33,$A8)</f>
        <v>4814418.3688423913</v>
      </c>
      <c r="AF8" s="5">
        <f>SUMIFS(Imports_new!AF$10:AF$33,Imports_new!$A$10:$A$33,$A8)</f>
        <v>4814418.3688423913</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132832.53435714662</v>
      </c>
      <c r="C10" s="5">
        <f>SUMIFS(Imports_new!C$10:C$33,Imports_new!$A$10:$A$33,$A10)</f>
        <v>132832.53435714662</v>
      </c>
      <c r="D10" s="5">
        <f>SUMIFS(Imports_new!D$10:D$33,Imports_new!$A$10:$A$33,$A10)</f>
        <v>132832.53435714662</v>
      </c>
      <c r="E10" s="5">
        <f>SUMIFS(Imports_new!E$10:E$33,Imports_new!$A$10:$A$33,$A10)</f>
        <v>99077.957066459858</v>
      </c>
      <c r="F10" s="5">
        <f>SUMIFS(Imports_new!F$10:F$33,Imports_new!$A$10:$A$33,$A10)</f>
        <v>88248.696287292405</v>
      </c>
      <c r="G10" s="5">
        <f>SUMIFS(Imports_new!G$10:G$33,Imports_new!$A$10:$A$33,$A10)</f>
        <v>74328.057250347454</v>
      </c>
      <c r="H10" s="5">
        <f>SUMIFS(Imports_new!H$10:H$33,Imports_new!$A$10:$A$33,$A10)</f>
        <v>71903.953191703898</v>
      </c>
      <c r="I10" s="5">
        <f>SUMIFS(Imports_new!I$10:I$33,Imports_new!$A$10:$A$33,$A10)</f>
        <v>70772.958710702282</v>
      </c>
      <c r="J10" s="5">
        <f>SUMIFS(Imports_new!J$10:J$33,Imports_new!$A$10:$A$33,$A10)</f>
        <v>68198.425033730455</v>
      </c>
      <c r="K10" s="5">
        <f>SUMIFS(Imports_new!K$10:K$33,Imports_new!$A$10:$A$33,$A10)</f>
        <v>65515.569730391566</v>
      </c>
      <c r="L10" s="5">
        <f>SUMIFS(Imports_new!L$10:L$33,Imports_new!$A$10:$A$33,$A10)</f>
        <v>66304.142644593041</v>
      </c>
      <c r="M10" s="5">
        <f>SUMIFS(Imports_new!M$10:M$33,Imports_new!$A$10:$A$33,$A10)</f>
        <v>66304.142644593041</v>
      </c>
      <c r="N10" s="5">
        <f>SUMIFS(Imports_new!N$10:N$33,Imports_new!$A$10:$A$33,$A10)</f>
        <v>66304.142644593041</v>
      </c>
      <c r="O10" s="5">
        <f>SUMIFS(Imports_new!O$10:O$33,Imports_new!$A$10:$A$33,$A10)</f>
        <v>66304.142644593041</v>
      </c>
      <c r="P10" s="5">
        <f>SUMIFS(Imports_new!P$10:P$33,Imports_new!$A$10:$A$33,$A10)</f>
        <v>66304.142644593041</v>
      </c>
      <c r="Q10" s="5">
        <f>SUMIFS(Imports_new!Q$10:Q$33,Imports_new!$A$10:$A$33,$A10)</f>
        <v>66304.142644593041</v>
      </c>
      <c r="R10" s="5">
        <f>SUMIFS(Imports_new!R$10:R$33,Imports_new!$A$10:$A$33,$A10)</f>
        <v>66304.142644593041</v>
      </c>
      <c r="S10" s="5">
        <f>SUMIFS(Imports_new!S$10:S$33,Imports_new!$A$10:$A$33,$A10)</f>
        <v>66304.142644593041</v>
      </c>
      <c r="T10" s="5">
        <f>SUMIFS(Imports_new!T$10:T$33,Imports_new!$A$10:$A$33,$A10)</f>
        <v>66304.142644593041</v>
      </c>
      <c r="U10" s="5">
        <f>SUMIFS(Imports_new!U$10:U$33,Imports_new!$A$10:$A$33,$A10)</f>
        <v>66304.142644593041</v>
      </c>
      <c r="V10" s="5">
        <f>SUMIFS(Imports_new!V$10:V$33,Imports_new!$A$10:$A$33,$A10)</f>
        <v>66304.142644593041</v>
      </c>
      <c r="W10" s="5">
        <f>SUMIFS(Imports_new!W$10:W$33,Imports_new!$A$10:$A$33,$A10)</f>
        <v>66304.142644593041</v>
      </c>
      <c r="X10" s="5">
        <f>SUMIFS(Imports_new!X$10:X$33,Imports_new!$A$10:$A$33,$A10)</f>
        <v>66304.142644593041</v>
      </c>
      <c r="Y10" s="5">
        <f>SUMIFS(Imports_new!Y$10:Y$33,Imports_new!$A$10:$A$33,$A10)</f>
        <v>66304.142644593041</v>
      </c>
      <c r="Z10" s="5">
        <f>SUMIFS(Imports_new!Z$10:Z$33,Imports_new!$A$10:$A$33,$A10)</f>
        <v>66304.142644593041</v>
      </c>
      <c r="AA10" s="5">
        <f>SUMIFS(Imports_new!AA$10:AA$33,Imports_new!$A$10:$A$33,$A10)</f>
        <v>66304.142644593041</v>
      </c>
      <c r="AB10" s="5">
        <f>SUMIFS(Imports_new!AB$10:AB$33,Imports_new!$A$10:$A$33,$A10)</f>
        <v>66304.142644593041</v>
      </c>
      <c r="AC10" s="5">
        <f>SUMIFS(Imports_new!AC$10:AC$33,Imports_new!$A$10:$A$33,$A10)</f>
        <v>66304.142644593041</v>
      </c>
      <c r="AD10" s="5">
        <f>SUMIFS(Imports_new!AD$10:AD$33,Imports_new!$A$10:$A$33,$A10)</f>
        <v>66304.142644593041</v>
      </c>
      <c r="AE10" s="5">
        <f>SUMIFS(Imports_new!AE$10:AE$33,Imports_new!$A$10:$A$33,$A10)</f>
        <v>66304.142644593041</v>
      </c>
      <c r="AF10" s="5">
        <f>SUMIFS(Imports_new!AF$10:AF$33,Imports_new!$A$10:$A$33,$A10)</f>
        <v>66304.142644593041</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59718.407216403844</v>
      </c>
      <c r="C12" s="5">
        <f>SUMIFS(Imports_new!C$10:C$33,Imports_new!$A$10:$A$33,$A12)</f>
        <v>59718.407216403844</v>
      </c>
      <c r="D12" s="5">
        <f>SUMIFS(Imports_new!D$10:D$33,Imports_new!$A$10:$A$33,$A12)</f>
        <v>59718.407216403844</v>
      </c>
      <c r="E12" s="5">
        <f>SUMIFS(Imports_new!E$10:E$33,Imports_new!$A$10:$A$33,$A12)</f>
        <v>50922.766861545184</v>
      </c>
      <c r="F12" s="5">
        <f>SUMIFS(Imports_new!F$10:F$33,Imports_new!$A$10:$A$33,$A12)</f>
        <v>56244.766517620497</v>
      </c>
      <c r="G12" s="5">
        <f>SUMIFS(Imports_new!G$10:G$33,Imports_new!$A$10:$A$33,$A12)</f>
        <v>52084.900727686327</v>
      </c>
      <c r="H12" s="5">
        <f>SUMIFS(Imports_new!H$10:H$33,Imports_new!$A$10:$A$33,$A12)</f>
        <v>50138.179725496811</v>
      </c>
      <c r="I12" s="5">
        <f>SUMIFS(Imports_new!I$10:I$33,Imports_new!$A$10:$A$33,$A12)</f>
        <v>49404.078199283125</v>
      </c>
      <c r="J12" s="5">
        <f>SUMIFS(Imports_new!J$10:J$33,Imports_new!$A$10:$A$33,$A12)</f>
        <v>21100.522713063652</v>
      </c>
      <c r="K12" s="5">
        <f>SUMIFS(Imports_new!K$10:K$33,Imports_new!$A$10:$A$33,$A12)</f>
        <v>19410.940420593895</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590.87472710309748</v>
      </c>
      <c r="C15" s="5">
        <f>SUMIFS(Imports_new!C$10:C$33,Imports_new!$A$10:$A$33,$A15)</f>
        <v>590.87472710309748</v>
      </c>
      <c r="D15" s="5">
        <f>SUMIFS(Imports_new!D$10:D$33,Imports_new!$A$10:$A$33,$A15)</f>
        <v>590.87472710309748</v>
      </c>
      <c r="E15" s="5">
        <f>SUMIFS(Imports_new!E$10:E$33,Imports_new!$A$10:$A$33,$A15)</f>
        <v>1693.6345113353514</v>
      </c>
      <c r="F15" s="5">
        <f>SUMIFS(Imports_new!F$10:F$33,Imports_new!$A$10:$A$33,$A15)</f>
        <v>172357.28810582243</v>
      </c>
      <c r="G15" s="5">
        <f>SUMIFS(Imports_new!G$10:G$33,Imports_new!$A$10:$A$33,$A15)</f>
        <v>319710.93892428558</v>
      </c>
      <c r="H15" s="5">
        <f>SUMIFS(Imports_new!H$10:H$33,Imports_new!$A$10:$A$33,$A15)</f>
        <v>543964.45506585762</v>
      </c>
      <c r="I15" s="5">
        <f>SUMIFS(Imports_new!I$10:I$33,Imports_new!$A$10:$A$33,$A15)</f>
        <v>642104.13984876848</v>
      </c>
      <c r="J15" s="5">
        <f>SUMIFS(Imports_new!J$10:J$33,Imports_new!$A$10:$A$33,$A15)</f>
        <v>688983.09214462491</v>
      </c>
      <c r="K15" s="5">
        <f>SUMIFS(Imports_new!K$10:K$33,Imports_new!$A$10:$A$33,$A15)</f>
        <v>688363.06064786378</v>
      </c>
      <c r="L15" s="5">
        <f>SUMIFS(Imports_new!L$10:L$33,Imports_new!$A$10:$A$33,$A15)</f>
        <v>722346.88544966211</v>
      </c>
      <c r="M15" s="5">
        <f>SUMIFS(Imports_new!M$10:M$33,Imports_new!$A$10:$A$33,$A15)</f>
        <v>722346.88544966211</v>
      </c>
      <c r="N15" s="5">
        <f>SUMIFS(Imports_new!N$10:N$33,Imports_new!$A$10:$A$33,$A15)</f>
        <v>722346.88544966211</v>
      </c>
      <c r="O15" s="5">
        <f>SUMIFS(Imports_new!O$10:O$33,Imports_new!$A$10:$A$33,$A15)</f>
        <v>722346.88544966211</v>
      </c>
      <c r="P15" s="5">
        <f>SUMIFS(Imports_new!P$10:P$33,Imports_new!$A$10:$A$33,$A15)</f>
        <v>722346.88544966211</v>
      </c>
      <c r="Q15" s="5">
        <f>SUMIFS(Imports_new!Q$10:Q$33,Imports_new!$A$10:$A$33,$A15)</f>
        <v>722346.88544966211</v>
      </c>
      <c r="R15" s="5">
        <f>SUMIFS(Imports_new!R$10:R$33,Imports_new!$A$10:$A$33,$A15)</f>
        <v>722346.88544966211</v>
      </c>
      <c r="S15" s="5">
        <f>SUMIFS(Imports_new!S$10:S$33,Imports_new!$A$10:$A$33,$A15)</f>
        <v>722346.88544966211</v>
      </c>
      <c r="T15" s="5">
        <f>SUMIFS(Imports_new!T$10:T$33,Imports_new!$A$10:$A$33,$A15)</f>
        <v>722346.88544966211</v>
      </c>
      <c r="U15" s="5">
        <f>SUMIFS(Imports_new!U$10:U$33,Imports_new!$A$10:$A$33,$A15)</f>
        <v>722346.88544966211</v>
      </c>
      <c r="V15" s="5">
        <f>SUMIFS(Imports_new!V$10:V$33,Imports_new!$A$10:$A$33,$A15)</f>
        <v>722346.88544966211</v>
      </c>
      <c r="W15" s="5">
        <f>SUMIFS(Imports_new!W$10:W$33,Imports_new!$A$10:$A$33,$A15)</f>
        <v>722346.88544966211</v>
      </c>
      <c r="X15" s="5">
        <f>SUMIFS(Imports_new!X$10:X$33,Imports_new!$A$10:$A$33,$A15)</f>
        <v>722346.88544966211</v>
      </c>
      <c r="Y15" s="5">
        <f>SUMIFS(Imports_new!Y$10:Y$33,Imports_new!$A$10:$A$33,$A15)</f>
        <v>722346.88544966211</v>
      </c>
      <c r="Z15" s="5">
        <f>SUMIFS(Imports_new!Z$10:Z$33,Imports_new!$A$10:$A$33,$A15)</f>
        <v>722346.88544966211</v>
      </c>
      <c r="AA15" s="5">
        <f>SUMIFS(Imports_new!AA$10:AA$33,Imports_new!$A$10:$A$33,$A15)</f>
        <v>722346.88544966211</v>
      </c>
      <c r="AB15" s="5">
        <f>SUMIFS(Imports_new!AB$10:AB$33,Imports_new!$A$10:$A$33,$A15)</f>
        <v>722346.88544966211</v>
      </c>
      <c r="AC15" s="5">
        <f>SUMIFS(Imports_new!AC$10:AC$33,Imports_new!$A$10:$A$33,$A15)</f>
        <v>722346.88544966211</v>
      </c>
      <c r="AD15" s="5">
        <f>SUMIFS(Imports_new!AD$10:AD$33,Imports_new!$A$10:$A$33,$A15)</f>
        <v>722346.88544966211</v>
      </c>
      <c r="AE15" s="5">
        <f>SUMIFS(Imports_new!AE$10:AE$33,Imports_new!$A$10:$A$33,$A15)</f>
        <v>722346.88544966211</v>
      </c>
      <c r="AF15" s="5">
        <f>SUMIFS(Imports_new!AF$10:AF$33,Imports_new!$A$10:$A$33,$A15)</f>
        <v>722346.88544966211</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2024-04-01T21:08:07Z</dcterms:modified>
</cp:coreProperties>
</file>