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bldgs\CiDESCTY\"/>
    </mc:Choice>
  </mc:AlternateContent>
  <xr:revisionPtr revIDLastSave="0" documentId="8_{32FA8C6E-1DA6-401C-A2E3-81E6E0DFB7A6}"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B8" i="18"/>
  <c r="L8" i="19"/>
  <c r="P8" i="23"/>
  <c r="AF8" i="24"/>
  <c r="Z8" i="17"/>
  <c r="K8" i="19"/>
  <c r="C8" i="18"/>
  <c r="M8" i="19"/>
  <c r="R8" i="23"/>
  <c r="E8" i="19"/>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AA8" i="7" s="1"/>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M8" i="7" l="1"/>
  <c r="AC8" i="10"/>
  <c r="K8" i="10"/>
  <c r="C8" i="6"/>
  <c r="G8" i="6"/>
  <c r="M8" i="6"/>
  <c r="O8" i="6"/>
  <c r="E8" i="7"/>
  <c r="C8" i="10"/>
  <c r="W8" i="10"/>
  <c r="E8" i="6"/>
  <c r="AA8" i="6"/>
  <c r="Y8" i="7"/>
  <c r="E8" i="10"/>
  <c r="Q8" i="7"/>
  <c r="AE8" i="6"/>
  <c r="S30" i="22"/>
  <c r="AE8" i="10"/>
  <c r="S37" i="22"/>
  <c r="AA8" i="10"/>
  <c r="G8" i="10"/>
  <c r="S8" i="7"/>
  <c r="O8" i="10"/>
  <c r="Y8" i="10"/>
  <c r="U8" i="7"/>
  <c r="O8" i="7"/>
  <c r="AC8" i="7"/>
  <c r="I8" i="7"/>
  <c r="W8" i="6"/>
  <c r="U8" i="6"/>
  <c r="S8" i="10"/>
  <c r="W8" i="7"/>
  <c r="Q8" i="10"/>
  <c r="S30" i="14"/>
  <c r="S37" i="14"/>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<sst xmlns="http://schemas.openxmlformats.org/spreadsheetml/2006/main" count="55111" uniqueCount="1381">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</sst>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1304</v>
      </c>
      <c r="C1" s="71">
        <v>45686</v>
      </c>
      <c r="D1" s="13"/>
      <c r="E1" s="13"/>
      <c r="F1" s="72" t="s">
        <v>59</v>
      </c>
      <c r="G1" s="72" t="s">
        <v>59</v>
      </c>
    </row>
    <row r="2" spans="1:7" x14ac:dyDescent="0.75">
      <c r="B2" t="str">
        <f>LOOKUP(B1,F2:G51,G2:G51)</f>
        <v>NC</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b">
        <f>IF(A37=About!$B$1,SUM('BDESC-rural-residential'!$AF$8,'BDESC-urban-residential'!$AF$8,'BDESC-commercial'!$AF$8)='REEDS calc'!Q37,"NA")</f>
        <v>0</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b">
        <f>IF(A37=About!$B$1,SUM('DESC-rural-residential'!$AF$8,'DESC-urban-residential'!$AF$8,'DESC-commercial'!$AF$8)='REEDS calc-noIRA'!Q37,"NA")</f>
        <v>0</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NORTH CAROLINA</v>
      </c>
    </row>
    <row r="3" spans="1:7" x14ac:dyDescent="0.65">
      <c r="A3" s="52" t="s">
        <v>1327</v>
      </c>
      <c r="B3" s="52">
        <v>0.59</v>
      </c>
      <c r="C3" s="52">
        <v>0.41</v>
      </c>
      <c r="F3" s="52" t="s">
        <v>10</v>
      </c>
      <c r="G3" s="52">
        <f>SUMIFS(B:B,A:A,G2)</f>
        <v>0.66099999999999903</v>
      </c>
    </row>
    <row r="4" spans="1:7" x14ac:dyDescent="0.65">
      <c r="A4" s="52" t="s">
        <v>1328</v>
      </c>
      <c r="B4" s="52">
        <v>0.66</v>
      </c>
      <c r="C4" s="52">
        <v>0.33999999999999903</v>
      </c>
      <c r="F4" s="52" t="s">
        <v>11</v>
      </c>
      <c r="G4" s="52">
        <f>SUMIFS(C:C,A:A,G2)</f>
        <v>0.33900000000000002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118.63167750529679</v>
      </c>
      <c r="C8" s="65">
        <f>INDEX('REEDS calc'!$C$64:$AG$113,MATCH(About!$B$2,'REEDS calc'!$B$64:$B$113,0),MATCH(C$1,'REEDS calc'!$C$63:$AG$63,0))*SUMIFS('res v com'!$E$3:$E$52,'res v com'!$B$3:$B$52,About!$B$2)*SUMIFS('Urban and Rural'!$C$2:$C$53,'Urban and Rural'!$A$2:$A$53,About!$B$1)</f>
        <v>118.63167750529679</v>
      </c>
      <c r="D8" s="65">
        <f>INDEX('REEDS calc'!$C$64:$AG$113,MATCH(About!$B$2,'REEDS calc'!$B$64:$B$113,0),MATCH(D$1,'REEDS calc'!$C$63:$AG$63,0))*SUMIFS('res v com'!$E$3:$E$52,'res v com'!$B$3:$B$52,About!$B$2)*SUMIFS('Urban and Rural'!$C$2:$C$53,'Urban and Rural'!$A$2:$A$53,About!$B$1)</f>
        <v>118.63167750529679</v>
      </c>
      <c r="E8" s="65">
        <f>INDEX('REEDS calc'!$C$64:$AG$113,MATCH(About!$B$2,'REEDS calc'!$B$64:$B$113,0),MATCH(E$1,'REEDS calc'!$C$63:$AG$63,0))*SUMIFS('res v com'!$E$3:$E$52,'res v com'!$B$3:$B$52,About!$B$2)*SUMIFS('Urban and Rural'!$C$2:$C$53,'Urban and Rural'!$A$2:$A$53,About!$B$1)</f>
        <v>181.2626782289409</v>
      </c>
      <c r="F8" s="65">
        <f>INDEX('REEDS calc'!$C$64:$AG$113,MATCH(About!$B$2,'REEDS calc'!$B$64:$B$113,0),MATCH(F$1,'REEDS calc'!$C$63:$AG$63,0))*SUMIFS('res v com'!$E$3:$E$52,'res v com'!$B$3:$B$52,About!$B$2)*SUMIFS('Urban and Rural'!$C$2:$C$53,'Urban and Rural'!$A$2:$A$53,About!$B$1)</f>
        <v>243.89367895258508</v>
      </c>
      <c r="G8" s="65">
        <f>INDEX('REEDS calc'!$C$64:$AG$113,MATCH(About!$B$2,'REEDS calc'!$B$64:$B$113,0),MATCH(G$1,'REEDS calc'!$C$63:$AG$63,0))*SUMIFS('res v com'!$E$3:$E$52,'res v com'!$B$3:$B$52,About!$B$2)*SUMIFS('Urban and Rural'!$C$2:$C$53,'Urban and Rural'!$A$2:$A$53,About!$B$1)</f>
        <v>289.92574974551303</v>
      </c>
      <c r="H8" s="65">
        <f>INDEX('REEDS calc'!$C$64:$AG$113,MATCH(About!$B$2,'REEDS calc'!$B$64:$B$113,0),MATCH(H$1,'REEDS calc'!$C$63:$AG$63,0))*SUMIFS('res v com'!$E$3:$E$52,'res v com'!$B$3:$B$52,About!$B$2)*SUMIFS('Urban and Rural'!$C$2:$C$53,'Urban and Rural'!$A$2:$A$53,About!$B$1)</f>
        <v>335.95782053844096</v>
      </c>
      <c r="I8" s="65">
        <f>INDEX('REEDS calc'!$C$64:$AG$113,MATCH(About!$B$2,'REEDS calc'!$B$64:$B$113,0),MATCH(I$1,'REEDS calc'!$C$63:$AG$63,0))*SUMIFS('res v com'!$E$3:$E$52,'res v com'!$B$3:$B$52,About!$B$2)*SUMIFS('Urban and Rural'!$C$2:$C$53,'Urban and Rural'!$A$2:$A$53,About!$B$1)</f>
        <v>396.78288645727304</v>
      </c>
      <c r="J8" s="65">
        <f>INDEX('REEDS calc'!$C$64:$AG$113,MATCH(About!$B$2,'REEDS calc'!$B$64:$B$113,0),MATCH(J$1,'REEDS calc'!$C$63:$AG$63,0))*SUMIFS('res v com'!$E$3:$E$52,'res v com'!$B$3:$B$52,About!$B$2)*SUMIFS('Urban and Rural'!$C$2:$C$53,'Urban and Rural'!$A$2:$A$53,About!$B$1)</f>
        <v>457.607952376105</v>
      </c>
      <c r="K8" s="65">
        <f>INDEX('REEDS calc'!$C$64:$AG$113,MATCH(About!$B$2,'REEDS calc'!$B$64:$B$113,0),MATCH(K$1,'REEDS calc'!$C$63:$AG$63,0))*SUMIFS('res v com'!$E$3:$E$52,'res v com'!$B$3:$B$52,About!$B$2)*SUMIFS('Urban and Rural'!$C$2:$C$53,'Urban and Rural'!$A$2:$A$53,About!$B$1)</f>
        <v>547.83533238949906</v>
      </c>
      <c r="L8" s="65">
        <f>INDEX('REEDS calc'!$C$64:$AG$113,MATCH(About!$B$2,'REEDS calc'!$B$64:$B$113,0),MATCH(L$1,'REEDS calc'!$C$63:$AG$63,0))*SUMIFS('res v com'!$E$3:$E$52,'res v com'!$B$3:$B$52,About!$B$2)*SUMIFS('Urban and Rural'!$C$2:$C$53,'Urban and Rural'!$A$2:$A$53,About!$B$1)</f>
        <v>638.06271240289311</v>
      </c>
      <c r="M8" s="65">
        <f>INDEX('REEDS calc'!$C$64:$AG$113,MATCH(About!$B$2,'REEDS calc'!$B$64:$B$113,0),MATCH(M$1,'REEDS calc'!$C$63:$AG$63,0))*SUMIFS('res v com'!$E$3:$E$52,'res v com'!$B$3:$B$52,About!$B$2)*SUMIFS('Urban and Rural'!$C$2:$C$53,'Urban and Rural'!$A$2:$A$53,About!$B$1)</f>
        <v>736.73919564961159</v>
      </c>
      <c r="N8" s="65">
        <f>INDEX('REEDS calc'!$C$64:$AG$113,MATCH(About!$B$2,'REEDS calc'!$B$64:$B$113,0),MATCH(N$1,'REEDS calc'!$C$63:$AG$63,0))*SUMIFS('res v com'!$E$3:$E$52,'res v com'!$B$3:$B$52,About!$B$2)*SUMIFS('Urban and Rural'!$C$2:$C$53,'Urban and Rural'!$A$2:$A$53,About!$B$1)</f>
        <v>835.41567889633006</v>
      </c>
      <c r="O8" s="65">
        <f>INDEX('REEDS calc'!$C$64:$AG$113,MATCH(About!$B$2,'REEDS calc'!$B$64:$B$113,0),MATCH(O$1,'REEDS calc'!$C$63:$AG$63,0))*SUMIFS('res v com'!$E$3:$E$52,'res v com'!$B$3:$B$52,About!$B$2)*SUMIFS('Urban and Rural'!$C$2:$C$53,'Urban and Rural'!$A$2:$A$53,About!$B$1)</f>
        <v>949.22425171309942</v>
      </c>
      <c r="P8" s="65">
        <f>INDEX('REEDS calc'!$C$64:$AG$113,MATCH(About!$B$2,'REEDS calc'!$B$64:$B$113,0),MATCH(P$1,'REEDS calc'!$C$63:$AG$63,0))*SUMIFS('res v com'!$E$3:$E$52,'res v com'!$B$3:$B$52,About!$B$2)*SUMIFS('Urban and Rural'!$C$2:$C$53,'Urban and Rural'!$A$2:$A$53,About!$B$1)</f>
        <v>1063.0328245298688</v>
      </c>
      <c r="Q8" s="65">
        <f>INDEX('REEDS calc'!$C$64:$AG$113,MATCH(About!$B$2,'REEDS calc'!$B$64:$B$113,0),MATCH(Q$1,'REEDS calc'!$C$63:$AG$63,0))*SUMIFS('res v com'!$E$3:$E$52,'res v com'!$B$3:$B$52,About!$B$2)*SUMIFS('Urban and Rural'!$C$2:$C$53,'Urban and Rural'!$A$2:$A$53,About!$B$1)</f>
        <v>1167.6999762898474</v>
      </c>
      <c r="R8" s="65">
        <f>INDEX('REEDS calc'!$C$64:$AG$113,MATCH(About!$B$2,'REEDS calc'!$B$64:$B$113,0),MATCH(R$1,'REEDS calc'!$C$63:$AG$63,0))*SUMIFS('res v com'!$E$3:$E$52,'res v com'!$B$3:$B$52,About!$B$2)*SUMIFS('Urban and Rural'!$C$2:$C$53,'Urban and Rural'!$A$2:$A$53,About!$B$1)</f>
        <v>1272.3671280498259</v>
      </c>
      <c r="S8" s="65">
        <f>INDEX('REEDS calc'!$C$64:$AG$113,MATCH(About!$B$2,'REEDS calc'!$B$64:$B$113,0),MATCH(S$1,'REEDS calc'!$C$63:$AG$63,0))*SUMIFS('res v com'!$E$3:$E$52,'res v com'!$B$3:$B$52,About!$B$2)*SUMIFS('Urban and Rural'!$C$2:$C$53,'Urban and Rural'!$A$2:$A$53,About!$B$1)</f>
        <v>1324.644188189124</v>
      </c>
      <c r="T8" s="65">
        <f>INDEX('REEDS calc'!$C$64:$AG$113,MATCH(About!$B$2,'REEDS calc'!$B$64:$B$113,0),MATCH(T$1,'REEDS calc'!$C$63:$AG$63,0))*SUMIFS('res v com'!$E$3:$E$52,'res v com'!$B$3:$B$52,About!$B$2)*SUMIFS('Urban and Rural'!$C$2:$C$53,'Urban and Rural'!$A$2:$A$53,About!$B$1)</f>
        <v>1376.9212483284223</v>
      </c>
      <c r="U8" s="65">
        <f>INDEX('REEDS calc'!$C$64:$AG$113,MATCH(About!$B$2,'REEDS calc'!$B$64:$B$113,0),MATCH(U$1,'REEDS calc'!$C$63:$AG$63,0))*SUMIFS('res v com'!$E$3:$E$52,'res v com'!$B$3:$B$52,About!$B$2)*SUMIFS('Urban and Rural'!$C$2:$C$53,'Urban and Rural'!$A$2:$A$53,About!$B$1)</f>
        <v>1431.4871959657112</v>
      </c>
      <c r="V8" s="65">
        <f>INDEX('REEDS calc'!$C$64:$AG$113,MATCH(About!$B$2,'REEDS calc'!$B$64:$B$113,0),MATCH(V$1,'REEDS calc'!$C$63:$AG$63,0))*SUMIFS('res v com'!$E$3:$E$52,'res v com'!$B$3:$B$52,About!$B$2)*SUMIFS('Urban and Rural'!$C$2:$C$53,'Urban and Rural'!$A$2:$A$53,About!$B$1)</f>
        <v>1486.0531436030003</v>
      </c>
      <c r="W8" s="65">
        <f>INDEX('REEDS calc'!$C$64:$AG$113,MATCH(About!$B$2,'REEDS calc'!$B$64:$B$113,0),MATCH(W$1,'REEDS calc'!$C$63:$AG$63,0))*SUMIFS('res v com'!$E$3:$E$52,'res v com'!$B$3:$B$52,About!$B$2)*SUMIFS('Urban and Rural'!$C$2:$C$53,'Urban and Rural'!$A$2:$A$53,About!$B$1)</f>
        <v>1540.6332201754619</v>
      </c>
      <c r="X8" s="65">
        <f>INDEX('REEDS calc'!$C$64:$AG$113,MATCH(About!$B$2,'REEDS calc'!$B$64:$B$113,0),MATCH(X$1,'REEDS calc'!$C$63:$AG$63,0))*SUMIFS('res v com'!$E$3:$E$52,'res v com'!$B$3:$B$52,About!$B$2)*SUMIFS('Urban and Rural'!$C$2:$C$53,'Urban and Rural'!$A$2:$A$53,About!$B$1)</f>
        <v>1595.213296747924</v>
      </c>
      <c r="Y8" s="65">
        <f>INDEX('REEDS calc'!$C$64:$AG$113,MATCH(About!$B$2,'REEDS calc'!$B$64:$B$113,0),MATCH(Y$1,'REEDS calc'!$C$63:$AG$63,0))*SUMIFS('res v com'!$E$3:$E$52,'res v com'!$B$3:$B$52,About!$B$2)*SUMIFS('Urban and Rural'!$C$2:$C$53,'Urban and Rural'!$A$2:$A$53,About!$B$1)</f>
        <v>1653.1984466970264</v>
      </c>
      <c r="Z8" s="65">
        <f>INDEX('REEDS calc'!$C$64:$AG$113,MATCH(About!$B$2,'REEDS calc'!$B$64:$B$113,0),MATCH(Z$1,'REEDS calc'!$C$63:$AG$63,0))*SUMIFS('res v com'!$E$3:$E$52,'res v com'!$B$3:$B$52,About!$B$2)*SUMIFS('Urban and Rural'!$C$2:$C$53,'Urban and Rural'!$A$2:$A$53,About!$B$1)</f>
        <v>1711.1835966461292</v>
      </c>
      <c r="AA8" s="65">
        <f>INDEX('REEDS calc'!$C$64:$AG$113,MATCH(About!$B$2,'REEDS calc'!$B$64:$B$113,0),MATCH(AA$1,'REEDS calc'!$C$63:$AG$63,0))*SUMIFS('res v com'!$E$3:$E$52,'res v com'!$B$3:$B$52,About!$B$2)*SUMIFS('Urban and Rural'!$C$2:$C$53,'Urban and Rural'!$A$2:$A$53,About!$B$1)</f>
        <v>1765.4528366447896</v>
      </c>
      <c r="AB8" s="65">
        <f>INDEX('REEDS calc'!$C$64:$AG$113,MATCH(About!$B$2,'REEDS calc'!$B$64:$B$113,0),MATCH(AB$1,'REEDS calc'!$C$63:$AG$63,0))*SUMIFS('res v com'!$E$3:$E$52,'res v com'!$B$3:$B$52,About!$B$2)*SUMIFS('Urban and Rural'!$C$2:$C$53,'Urban and Rural'!$A$2:$A$53,About!$B$1)</f>
        <v>1819.7220766434502</v>
      </c>
      <c r="AC8" s="65">
        <f>INDEX('REEDS calc'!$C$64:$AG$113,MATCH(About!$B$2,'REEDS calc'!$B$64:$B$113,0),MATCH(AC$1,'REEDS calc'!$C$63:$AG$63,0))*SUMIFS('res v com'!$E$3:$E$52,'res v com'!$B$3:$B$52,About!$B$2)*SUMIFS('Urban and Rural'!$C$2:$C$53,'Urban and Rural'!$A$2:$A$53,About!$B$1)</f>
        <v>1871.4481083110102</v>
      </c>
      <c r="AD8" s="65">
        <f>INDEX('REEDS calc'!$C$64:$AG$113,MATCH(About!$B$2,'REEDS calc'!$B$64:$B$113,0),MATCH(AD$1,'REEDS calc'!$C$63:$AG$63,0))*SUMIFS('res v com'!$E$3:$E$52,'res v com'!$B$3:$B$52,About!$B$2)*SUMIFS('Urban and Rural'!$C$2:$C$53,'Urban and Rural'!$A$2:$A$53,About!$B$1)</f>
        <v>1923.1741399785697</v>
      </c>
      <c r="AE8" s="65">
        <f>INDEX('REEDS calc'!$C$64:$AG$113,MATCH(About!$B$2,'REEDS calc'!$B$64:$B$113,0),MATCH(AE$1,'REEDS calc'!$C$63:$AG$63,0))*SUMIFS('res v com'!$E$3:$E$52,'res v com'!$B$3:$B$52,About!$B$2)*SUMIFS('Urban and Rural'!$C$2:$C$53,'Urban and Rural'!$A$2:$A$53,About!$B$1)</f>
        <v>1986.3869959416018</v>
      </c>
      <c r="AF8" s="65">
        <f>INDEX('REEDS calc'!$C$64:$AG$113,MATCH(About!$B$2,'REEDS calc'!$B$64:$B$113,0),MATCH(AF$1,'REEDS calc'!$C$63:$AG$63,0))*SUMIFS('res v com'!$E$3:$E$52,'res v com'!$B$3:$B$52,About!$B$2)*SUMIFS('Urban and Rural'!$C$2:$C$53,'Urban and Rural'!$A$2:$A$53,About!$B$1)</f>
        <v>2049.5998519046343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231.31427383776125</v>
      </c>
      <c r="C8" s="65">
        <f>INDEX('REEDS calc'!$C$64:$AG$113,MATCH(About!$B$2,'REEDS calc'!$B$64:$B$113,0),MATCH(C$1,'REEDS calc'!$C$63:$AG$63,0))*SUMIFS('res v com'!$E$3:$E$52,'res v com'!$B$3:$B$52,About!$B$2)*SUMIFS('Urban and Rural'!$B$2:$B$53,'Urban and Rural'!$A$2:$A$53,About!$B$1)</f>
        <v>231.31427383776125</v>
      </c>
      <c r="D8" s="65">
        <f>INDEX('REEDS calc'!$C$64:$AG$113,MATCH(About!$B$2,'REEDS calc'!$B$64:$B$113,0),MATCH(D$1,'REEDS calc'!$C$63:$AG$63,0))*SUMIFS('res v com'!$E$3:$E$52,'res v com'!$B$3:$B$52,About!$B$2)*SUMIFS('Urban and Rural'!$B$2:$B$53,'Urban and Rural'!$A$2:$A$53,About!$B$1)</f>
        <v>231.31427383776125</v>
      </c>
      <c r="E8" s="65">
        <f>INDEX('REEDS calc'!$C$64:$AG$113,MATCH(About!$B$2,'REEDS calc'!$B$64:$B$113,0),MATCH(E$1,'REEDS calc'!$C$63:$AG$63,0))*SUMIFS('res v com'!$E$3:$E$52,'res v com'!$B$3:$B$52,About!$B$2)*SUMIFS('Urban and Rural'!$B$2:$B$53,'Urban and Rural'!$A$2:$A$53,About!$B$1)</f>
        <v>353.43548763814084</v>
      </c>
      <c r="F8" s="65">
        <f>INDEX('REEDS calc'!$C$64:$AG$113,MATCH(About!$B$2,'REEDS calc'!$B$64:$B$113,0),MATCH(F$1,'REEDS calc'!$C$63:$AG$63,0))*SUMIFS('res v com'!$E$3:$E$52,'res v com'!$B$3:$B$52,About!$B$2)*SUMIFS('Urban and Rural'!$B$2:$B$53,'Urban and Rural'!$A$2:$A$53,About!$B$1)</f>
        <v>475.55670143852063</v>
      </c>
      <c r="G8" s="65">
        <f>INDEX('REEDS calc'!$C$64:$AG$113,MATCH(About!$B$2,'REEDS calc'!$B$64:$B$113,0),MATCH(G$1,'REEDS calc'!$C$63:$AG$63,0))*SUMIFS('res v com'!$E$3:$E$52,'res v com'!$B$3:$B$52,About!$B$2)*SUMIFS('Urban and Rural'!$B$2:$B$53,'Urban and Rural'!$A$2:$A$53,About!$B$1)</f>
        <v>565.31245009375755</v>
      </c>
      <c r="H8" s="65">
        <f>INDEX('REEDS calc'!$C$64:$AG$113,MATCH(About!$B$2,'REEDS calc'!$B$64:$B$113,0),MATCH(H$1,'REEDS calc'!$C$63:$AG$63,0))*SUMIFS('res v com'!$E$3:$E$52,'res v com'!$B$3:$B$52,About!$B$2)*SUMIFS('Urban and Rural'!$B$2:$B$53,'Urban and Rural'!$A$2:$A$53,About!$B$1)</f>
        <v>655.06819874899452</v>
      </c>
      <c r="I8" s="65">
        <f>INDEX('REEDS calc'!$C$64:$AG$113,MATCH(About!$B$2,'REEDS calc'!$B$64:$B$113,0),MATCH(I$1,'REEDS calc'!$C$63:$AG$63,0))*SUMIFS('res v com'!$E$3:$E$52,'res v com'!$B$3:$B$52,About!$B$2)*SUMIFS('Urban and Rural'!$B$2:$B$53,'Urban and Rural'!$A$2:$A$53,About!$B$1)</f>
        <v>773.66810604205625</v>
      </c>
      <c r="J8" s="65">
        <f>INDEX('REEDS calc'!$C$64:$AG$113,MATCH(About!$B$2,'REEDS calc'!$B$64:$B$113,0),MATCH(J$1,'REEDS calc'!$C$63:$AG$63,0))*SUMIFS('res v com'!$E$3:$E$52,'res v com'!$B$3:$B$52,About!$B$2)*SUMIFS('Urban and Rural'!$B$2:$B$53,'Urban and Rural'!$A$2:$A$53,About!$B$1)</f>
        <v>892.26801333511787</v>
      </c>
      <c r="K8" s="65">
        <f>INDEX('REEDS calc'!$C$64:$AG$113,MATCH(About!$B$2,'REEDS calc'!$B$64:$B$113,0),MATCH(K$1,'REEDS calc'!$C$63:$AG$63,0))*SUMIFS('res v com'!$E$3:$E$52,'res v com'!$B$3:$B$52,About!$B$2)*SUMIFS('Urban and Rural'!$B$2:$B$53,'Urban and Rural'!$A$2:$A$53,About!$B$1)</f>
        <v>1068.1980964880777</v>
      </c>
      <c r="L8" s="65">
        <f>INDEX('REEDS calc'!$C$64:$AG$113,MATCH(About!$B$2,'REEDS calc'!$B$64:$B$113,0),MATCH(L$1,'REEDS calc'!$C$63:$AG$63,0))*SUMIFS('res v com'!$E$3:$E$52,'res v com'!$B$3:$B$52,About!$B$2)*SUMIFS('Urban and Rural'!$B$2:$B$53,'Urban and Rural'!$A$2:$A$53,About!$B$1)</f>
        <v>1244.1281796410374</v>
      </c>
      <c r="M8" s="65">
        <f>INDEX('REEDS calc'!$C$64:$AG$113,MATCH(About!$B$2,'REEDS calc'!$B$64:$B$113,0),MATCH(M$1,'REEDS calc'!$C$63:$AG$63,0))*SUMIFS('res v com'!$E$3:$E$52,'res v com'!$B$3:$B$52,About!$B$2)*SUMIFS('Urban and Rural'!$B$2:$B$53,'Urban and Rural'!$A$2:$A$53,About!$B$1)</f>
        <v>1436.5327679185621</v>
      </c>
      <c r="N8" s="65">
        <f>INDEX('REEDS calc'!$C$64:$AG$113,MATCH(About!$B$2,'REEDS calc'!$B$64:$B$113,0),MATCH(N$1,'REEDS calc'!$C$63:$AG$63,0))*SUMIFS('res v com'!$E$3:$E$52,'res v com'!$B$3:$B$52,About!$B$2)*SUMIFS('Urban and Rural'!$B$2:$B$53,'Urban and Rural'!$A$2:$A$53,About!$B$1)</f>
        <v>1628.9373561960865</v>
      </c>
      <c r="O8" s="65">
        <f>INDEX('REEDS calc'!$C$64:$AG$113,MATCH(About!$B$2,'REEDS calc'!$B$64:$B$113,0),MATCH(O$1,'REEDS calc'!$C$63:$AG$63,0))*SUMIFS('res v com'!$E$3:$E$52,'res v com'!$B$3:$B$52,About!$B$2)*SUMIFS('Urban and Rural'!$B$2:$B$53,'Urban and Rural'!$A$2:$A$53,About!$B$1)</f>
        <v>1850.8472872635921</v>
      </c>
      <c r="P8" s="65">
        <f>INDEX('REEDS calc'!$C$64:$AG$113,MATCH(About!$B$2,'REEDS calc'!$B$64:$B$113,0),MATCH(P$1,'REEDS calc'!$C$63:$AG$63,0))*SUMIFS('res v com'!$E$3:$E$52,'res v com'!$B$3:$B$52,About!$B$2)*SUMIFS('Urban and Rural'!$B$2:$B$53,'Urban and Rural'!$A$2:$A$53,About!$B$1)</f>
        <v>2072.7572183310981</v>
      </c>
      <c r="Q8" s="65">
        <f>INDEX('REEDS calc'!$C$64:$AG$113,MATCH(About!$B$2,'REEDS calc'!$B$64:$B$113,0),MATCH(Q$1,'REEDS calc'!$C$63:$AG$63,0))*SUMIFS('res v com'!$E$3:$E$52,'res v com'!$B$3:$B$52,About!$B$2)*SUMIFS('Urban and Rural'!$B$2:$B$53,'Urban and Rural'!$A$2:$A$53,About!$B$1)</f>
        <v>2276.8427266300528</v>
      </c>
      <c r="R8" s="65">
        <f>INDEX('REEDS calc'!$C$64:$AG$113,MATCH(About!$B$2,'REEDS calc'!$B$64:$B$113,0),MATCH(R$1,'REEDS calc'!$C$63:$AG$63,0))*SUMIFS('res v com'!$E$3:$E$52,'res v com'!$B$3:$B$52,About!$B$2)*SUMIFS('Urban and Rural'!$B$2:$B$53,'Urban and Rural'!$A$2:$A$53,About!$B$1)</f>
        <v>2480.9282349290079</v>
      </c>
      <c r="S8" s="65">
        <f>INDEX('REEDS calc'!$C$64:$AG$113,MATCH(About!$B$2,'REEDS calc'!$B$64:$B$113,0),MATCH(S$1,'REEDS calc'!$C$63:$AG$63,0))*SUMIFS('res v com'!$E$3:$E$52,'res v com'!$B$3:$B$52,About!$B$2)*SUMIFS('Urban and Rural'!$B$2:$B$53,'Urban and Rural'!$A$2:$A$53,About!$B$1)</f>
        <v>2582.8607917197924</v>
      </c>
      <c r="T8" s="65">
        <f>INDEX('REEDS calc'!$C$64:$AG$113,MATCH(About!$B$2,'REEDS calc'!$B$64:$B$113,0),MATCH(T$1,'REEDS calc'!$C$63:$AG$63,0))*SUMIFS('res v com'!$E$3:$E$52,'res v com'!$B$3:$B$52,About!$B$2)*SUMIFS('Urban and Rural'!$B$2:$B$53,'Urban and Rural'!$A$2:$A$53,About!$B$1)</f>
        <v>2684.7933485105773</v>
      </c>
      <c r="U8" s="65">
        <f>INDEX('REEDS calc'!$C$64:$AG$113,MATCH(About!$B$2,'REEDS calc'!$B$64:$B$113,0),MATCH(U$1,'REEDS calc'!$C$63:$AG$63,0))*SUMIFS('res v com'!$E$3:$E$52,'res v com'!$B$3:$B$52,About!$B$2)*SUMIFS('Urban and Rural'!$B$2:$B$53,'Urban and Rural'!$A$2:$A$53,About!$B$1)</f>
        <v>2791.1888983284175</v>
      </c>
      <c r="V8" s="65">
        <f>INDEX('REEDS calc'!$C$64:$AG$113,MATCH(About!$B$2,'REEDS calc'!$B$64:$B$113,0),MATCH(V$1,'REEDS calc'!$C$63:$AG$63,0))*SUMIFS('res v com'!$E$3:$E$52,'res v com'!$B$3:$B$52,About!$B$2)*SUMIFS('Urban and Rural'!$B$2:$B$53,'Urban and Rural'!$A$2:$A$53,About!$B$1)</f>
        <v>2897.5844481462586</v>
      </c>
      <c r="W8" s="65">
        <f>INDEX('REEDS calc'!$C$64:$AG$113,MATCH(About!$B$2,'REEDS calc'!$B$64:$B$113,0),MATCH(W$1,'REEDS calc'!$C$63:$AG$63,0))*SUMIFS('res v com'!$E$3:$E$52,'res v com'!$B$3:$B$52,About!$B$2)*SUMIFS('Urban and Rural'!$B$2:$B$53,'Urban and Rural'!$A$2:$A$53,About!$B$1)</f>
        <v>3004.0075473037718</v>
      </c>
      <c r="X8" s="65">
        <f>INDEX('REEDS calc'!$C$64:$AG$113,MATCH(About!$B$2,'REEDS calc'!$B$64:$B$113,0),MATCH(X$1,'REEDS calc'!$C$63:$AG$63,0))*SUMIFS('res v com'!$E$3:$E$52,'res v com'!$B$3:$B$52,About!$B$2)*SUMIFS('Urban and Rural'!$B$2:$B$53,'Urban and Rural'!$A$2:$A$53,About!$B$1)</f>
        <v>3110.4306464612864</v>
      </c>
      <c r="Y8" s="65">
        <f>INDEX('REEDS calc'!$C$64:$AG$113,MATCH(About!$B$2,'REEDS calc'!$B$64:$B$113,0),MATCH(Y$1,'REEDS calc'!$C$63:$AG$63,0))*SUMIFS('res v com'!$E$3:$E$52,'res v com'!$B$3:$B$52,About!$B$2)*SUMIFS('Urban and Rural'!$B$2:$B$53,'Urban and Rural'!$A$2:$A$53,About!$B$1)</f>
        <v>3223.4931364800377</v>
      </c>
      <c r="Z8" s="65">
        <f>INDEX('REEDS calc'!$C$64:$AG$113,MATCH(About!$B$2,'REEDS calc'!$B$64:$B$113,0),MATCH(Z$1,'REEDS calc'!$C$63:$AG$63,0))*SUMIFS('res v com'!$E$3:$E$52,'res v com'!$B$3:$B$52,About!$B$2)*SUMIFS('Urban and Rural'!$B$2:$B$53,'Urban and Rural'!$A$2:$A$53,About!$B$1)</f>
        <v>3336.5556264987899</v>
      </c>
      <c r="AA8" s="65">
        <f>INDEX('REEDS calc'!$C$64:$AG$113,MATCH(About!$B$2,'REEDS calc'!$B$64:$B$113,0),MATCH(AA$1,'REEDS calc'!$C$63:$AG$63,0))*SUMIFS('res v com'!$E$3:$E$52,'res v com'!$B$3:$B$52,About!$B$2)*SUMIFS('Urban and Rural'!$B$2:$B$53,'Urban and Rural'!$A$2:$A$53,About!$B$1)</f>
        <v>3442.3726401834933</v>
      </c>
      <c r="AB8" s="65">
        <f>INDEX('REEDS calc'!$C$64:$AG$113,MATCH(About!$B$2,'REEDS calc'!$B$64:$B$113,0),MATCH(AB$1,'REEDS calc'!$C$63:$AG$63,0))*SUMIFS('res v com'!$E$3:$E$52,'res v com'!$B$3:$B$52,About!$B$2)*SUMIFS('Urban and Rural'!$B$2:$B$53,'Urban and Rural'!$A$2:$A$53,About!$B$1)</f>
        <v>3548.1896538681972</v>
      </c>
      <c r="AC8" s="65">
        <f>INDEX('REEDS calc'!$C$64:$AG$113,MATCH(About!$B$2,'REEDS calc'!$B$64:$B$113,0),MATCH(AC$1,'REEDS calc'!$C$63:$AG$63,0))*SUMIFS('res v com'!$E$3:$E$52,'res v com'!$B$3:$B$52,About!$B$2)*SUMIFS('Urban and Rural'!$B$2:$B$53,'Urban and Rural'!$A$2:$A$53,About!$B$1)</f>
        <v>3649.0477864117279</v>
      </c>
      <c r="AD8" s="65">
        <f>INDEX('REEDS calc'!$C$64:$AG$113,MATCH(About!$B$2,'REEDS calc'!$B$64:$B$113,0),MATCH(AD$1,'REEDS calc'!$C$63:$AG$63,0))*SUMIFS('res v com'!$E$3:$E$52,'res v com'!$B$3:$B$52,About!$B$2)*SUMIFS('Urban and Rural'!$B$2:$B$53,'Urban and Rural'!$A$2:$A$53,About!$B$1)</f>
        <v>3749.9059189552581</v>
      </c>
      <c r="AE8" s="65">
        <f>INDEX('REEDS calc'!$C$64:$AG$113,MATCH(About!$B$2,'REEDS calc'!$B$64:$B$113,0),MATCH(AE$1,'REEDS calc'!$C$63:$AG$63,0))*SUMIFS('res v com'!$E$3:$E$52,'res v com'!$B$3:$B$52,About!$B$2)*SUMIFS('Urban and Rural'!$B$2:$B$53,'Urban and Rural'!$A$2:$A$53,About!$B$1)</f>
        <v>3873.1616646530879</v>
      </c>
      <c r="AF8" s="65">
        <f>INDEX('REEDS calc'!$C$64:$AG$113,MATCH(About!$B$2,'REEDS calc'!$B$64:$B$113,0),MATCH(AF$1,'REEDS calc'!$C$63:$AG$63,0))*SUMIFS('res v com'!$E$3:$E$52,'res v com'!$B$3:$B$52,About!$B$2)*SUMIFS('Urban and Rural'!$B$2:$B$53,'Urban and Rural'!$A$2:$A$53,About!$B$1)</f>
        <v>3996.4174103509181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69.872230475123615</v>
      </c>
      <c r="C8" s="65">
        <f>INDEX('REEDS calc'!$C$64:$AG$113,MATCH(About!$B$2,'REEDS calc'!$B$64:$B$113,0),MATCH(C$1,'REEDS calc'!$C$63:$AG$63,0))*SUMIFS('res v com'!$F$3:$F$52,'res v com'!$B$3:$B$52,About!$B$2)</f>
        <v>69.872230475123615</v>
      </c>
      <c r="D8" s="65">
        <f>INDEX('REEDS calc'!$C$64:$AG$113,MATCH(About!$B$2,'REEDS calc'!$B$64:$B$113,0),MATCH(D$1,'REEDS calc'!$C$63:$AG$63,0))*SUMIFS('res v com'!$F$3:$F$52,'res v com'!$B$3:$B$52,About!$B$2)</f>
        <v>69.872230475123615</v>
      </c>
      <c r="E8" s="65">
        <f>INDEX('REEDS calc'!$C$64:$AG$113,MATCH(About!$B$2,'REEDS calc'!$B$64:$B$113,0),MATCH(E$1,'REEDS calc'!$C$63:$AG$63,0))*SUMIFS('res v com'!$F$3:$F$52,'res v com'!$B$3:$B$52,About!$B$2)</f>
        <v>106.76092504200861</v>
      </c>
      <c r="F8" s="65">
        <f>INDEX('REEDS calc'!$C$64:$AG$113,MATCH(About!$B$2,'REEDS calc'!$B$64:$B$113,0),MATCH(F$1,'REEDS calc'!$C$63:$AG$63,0))*SUMIFS('res v com'!$F$3:$F$52,'res v com'!$B$3:$B$52,About!$B$2)</f>
        <v>143.64961960889363</v>
      </c>
      <c r="G8" s="65">
        <f>INDEX('REEDS calc'!$C$64:$AG$113,MATCH(About!$B$2,'REEDS calc'!$B$64:$B$113,0),MATCH(G$1,'REEDS calc'!$C$63:$AG$63,0))*SUMIFS('res v com'!$F$3:$F$52,'res v com'!$B$3:$B$52,About!$B$2)</f>
        <v>170.76180016072863</v>
      </c>
      <c r="H8" s="65">
        <f>INDEX('REEDS calc'!$C$64:$AG$113,MATCH(About!$B$2,'REEDS calc'!$B$64:$B$113,0),MATCH(H$1,'REEDS calc'!$C$63:$AG$63,0))*SUMIFS('res v com'!$F$3:$F$52,'res v com'!$B$3:$B$52,About!$B$2)</f>
        <v>197.87398071256362</v>
      </c>
      <c r="I8" s="65">
        <f>INDEX('REEDS calc'!$C$64:$AG$113,MATCH(About!$B$2,'REEDS calc'!$B$64:$B$113,0),MATCH(I$1,'REEDS calc'!$C$63:$AG$63,0))*SUMIFS('res v com'!$F$3:$F$52,'res v com'!$B$3:$B$52,About!$B$2)</f>
        <v>233.69900750066969</v>
      </c>
      <c r="J8" s="65">
        <f>INDEX('REEDS calc'!$C$64:$AG$113,MATCH(About!$B$2,'REEDS calc'!$B$64:$B$113,0),MATCH(J$1,'REEDS calc'!$C$63:$AG$63,0))*SUMIFS('res v com'!$F$3:$F$52,'res v com'!$B$3:$B$52,About!$B$2)</f>
        <v>269.52403428877574</v>
      </c>
      <c r="K8" s="65">
        <f>INDEX('REEDS calc'!$C$64:$AG$113,MATCH(About!$B$2,'REEDS calc'!$B$64:$B$113,0),MATCH(K$1,'REEDS calc'!$C$63:$AG$63,0))*SUMIFS('res v com'!$F$3:$F$52,'res v com'!$B$3:$B$52,About!$B$2)</f>
        <v>322.6665711224216</v>
      </c>
      <c r="L8" s="65">
        <f>INDEX('REEDS calc'!$C$64:$AG$113,MATCH(About!$B$2,'REEDS calc'!$B$64:$B$113,0),MATCH(L$1,'REEDS calc'!$C$63:$AG$63,0))*SUMIFS('res v com'!$F$3:$F$52,'res v com'!$B$3:$B$52,About!$B$2)</f>
        <v>375.80910795606746</v>
      </c>
      <c r="M8" s="65">
        <f>INDEX('REEDS calc'!$C$64:$AG$113,MATCH(About!$B$2,'REEDS calc'!$B$64:$B$113,0),MATCH(M$1,'REEDS calc'!$C$63:$AG$63,0))*SUMIFS('res v com'!$F$3:$F$52,'res v com'!$B$3:$B$52,About!$B$2)</f>
        <v>433.92803643182418</v>
      </c>
      <c r="N8" s="65">
        <f>INDEX('REEDS calc'!$C$64:$AG$113,MATCH(About!$B$2,'REEDS calc'!$B$64:$B$113,0),MATCH(N$1,'REEDS calc'!$C$63:$AG$63,0))*SUMIFS('res v com'!$F$3:$F$52,'res v com'!$B$3:$B$52,About!$B$2)</f>
        <v>492.04696490758101</v>
      </c>
      <c r="O8" s="65">
        <f>INDEX('REEDS calc'!$C$64:$AG$113,MATCH(About!$B$2,'REEDS calc'!$B$64:$B$113,0),MATCH(O$1,'REEDS calc'!$C$63:$AG$63,0))*SUMIFS('res v com'!$F$3:$F$52,'res v com'!$B$3:$B$52,About!$B$2)</f>
        <v>559.07846102330564</v>
      </c>
      <c r="P8" s="65">
        <f>INDEX('REEDS calc'!$C$64:$AG$113,MATCH(About!$B$2,'REEDS calc'!$B$64:$B$113,0),MATCH(P$1,'REEDS calc'!$C$63:$AG$63,0))*SUMIFS('res v com'!$F$3:$F$52,'res v com'!$B$3:$B$52,About!$B$2)</f>
        <v>626.10995713903026</v>
      </c>
      <c r="Q8" s="65">
        <f>INDEX('REEDS calc'!$C$64:$AG$113,MATCH(About!$B$2,'REEDS calc'!$B$64:$B$113,0),MATCH(Q$1,'REEDS calc'!$C$63:$AG$63,0))*SUMIFS('res v com'!$F$3:$F$52,'res v com'!$B$3:$B$52,About!$B$2)</f>
        <v>687.75729708009635</v>
      </c>
      <c r="R8" s="65">
        <f>INDEX('REEDS calc'!$C$64:$AG$113,MATCH(About!$B$2,'REEDS calc'!$B$64:$B$113,0),MATCH(R$1,'REEDS calc'!$C$63:$AG$63,0))*SUMIFS('res v com'!$F$3:$F$52,'res v com'!$B$3:$B$52,About!$B$2)</f>
        <v>749.40463702116244</v>
      </c>
      <c r="S8" s="65">
        <f>INDEX('REEDS calc'!$C$64:$AG$113,MATCH(About!$B$2,'REEDS calc'!$B$64:$B$113,0),MATCH(S$1,'REEDS calc'!$C$63:$AG$63,0))*SUMIFS('res v com'!$F$3:$F$52,'res v com'!$B$3:$B$52,About!$B$2)</f>
        <v>780.19502009107941</v>
      </c>
      <c r="T8" s="65">
        <f>INDEX('REEDS calc'!$C$64:$AG$113,MATCH(About!$B$2,'REEDS calc'!$B$64:$B$113,0),MATCH(T$1,'REEDS calc'!$C$63:$AG$63,0))*SUMIFS('res v com'!$F$3:$F$52,'res v com'!$B$3:$B$52,About!$B$2)</f>
        <v>810.98540316099638</v>
      </c>
      <c r="U8" s="65">
        <f>INDEX('REEDS calc'!$C$64:$AG$113,MATCH(About!$B$2,'REEDS calc'!$B$64:$B$113,0),MATCH(U$1,'REEDS calc'!$C$63:$AG$63,0))*SUMIFS('res v com'!$F$3:$F$52,'res v com'!$B$3:$B$52,About!$B$2)</f>
        <v>843.12390570586638</v>
      </c>
      <c r="V8" s="65">
        <f>INDEX('REEDS calc'!$C$64:$AG$113,MATCH(About!$B$2,'REEDS calc'!$B$64:$B$113,0),MATCH(V$1,'REEDS calc'!$C$63:$AG$63,0))*SUMIFS('res v com'!$F$3:$F$52,'res v com'!$B$3:$B$52,About!$B$2)</f>
        <v>875.26240825073648</v>
      </c>
      <c r="W8" s="65">
        <f>INDEX('REEDS calc'!$C$64:$AG$113,MATCH(About!$B$2,'REEDS calc'!$B$64:$B$113,0),MATCH(W$1,'REEDS calc'!$C$63:$AG$63,0))*SUMIFS('res v com'!$F$3:$F$52,'res v com'!$B$3:$B$52,About!$B$2)</f>
        <v>907.4092325207605</v>
      </c>
      <c r="X8" s="65">
        <f>INDEX('REEDS calc'!$C$64:$AG$113,MATCH(About!$B$2,'REEDS calc'!$B$64:$B$113,0),MATCH(X$1,'REEDS calc'!$C$63:$AG$63,0))*SUMIFS('res v com'!$F$3:$F$52,'res v com'!$B$3:$B$52,About!$B$2)</f>
        <v>939.55605679078474</v>
      </c>
      <c r="Y8" s="65">
        <f>INDEX('REEDS calc'!$C$64:$AG$113,MATCH(About!$B$2,'REEDS calc'!$B$64:$B$113,0),MATCH(Y$1,'REEDS calc'!$C$63:$AG$63,0))*SUMIFS('res v com'!$F$3:$F$52,'res v com'!$B$3:$B$52,About!$B$2)</f>
        <v>973.70841682293042</v>
      </c>
      <c r="Z8" s="65">
        <f>INDEX('REEDS calc'!$C$64:$AG$113,MATCH(About!$B$2,'REEDS calc'!$B$64:$B$113,0),MATCH(Z$1,'REEDS calc'!$C$63:$AG$63,0))*SUMIFS('res v com'!$F$3:$F$52,'res v com'!$B$3:$B$52,About!$B$2)</f>
        <v>1007.8607768550763</v>
      </c>
      <c r="AA8" s="65">
        <f>INDEX('REEDS calc'!$C$64:$AG$113,MATCH(About!$B$2,'REEDS calc'!$B$64:$B$113,0),MATCH(AA$1,'REEDS calc'!$C$63:$AG$63,0))*SUMIFS('res v com'!$F$3:$F$52,'res v com'!$B$3:$B$52,About!$B$2)</f>
        <v>1039.8245231717115</v>
      </c>
      <c r="AB8" s="65">
        <f>INDEX('REEDS calc'!$C$64:$AG$113,MATCH(About!$B$2,'REEDS calc'!$B$64:$B$113,0),MATCH(AB$1,'REEDS calc'!$C$63:$AG$63,0))*SUMIFS('res v com'!$F$3:$F$52,'res v com'!$B$3:$B$52,About!$B$2)</f>
        <v>1071.7882694883469</v>
      </c>
      <c r="AC8" s="65">
        <f>INDEX('REEDS calc'!$C$64:$AG$113,MATCH(About!$B$2,'REEDS calc'!$B$64:$B$113,0),MATCH(AC$1,'REEDS calc'!$C$63:$AG$63,0))*SUMIFS('res v com'!$F$3:$F$52,'res v com'!$B$3:$B$52,About!$B$2)</f>
        <v>1102.2541052772567</v>
      </c>
      <c r="AD8" s="65">
        <f>INDEX('REEDS calc'!$C$64:$AG$113,MATCH(About!$B$2,'REEDS calc'!$B$64:$B$113,0),MATCH(AD$1,'REEDS calc'!$C$63:$AG$63,0))*SUMIFS('res v com'!$F$3:$F$52,'res v com'!$B$3:$B$52,About!$B$2)</f>
        <v>1132.7199410661665</v>
      </c>
      <c r="AE8" s="65">
        <f>INDEX('REEDS calc'!$C$64:$AG$113,MATCH(About!$B$2,'REEDS calc'!$B$64:$B$113,0),MATCH(AE$1,'REEDS calc'!$C$63:$AG$63,0))*SUMIFS('res v com'!$F$3:$F$52,'res v com'!$B$3:$B$52,About!$B$2)</f>
        <v>1169.951339405304</v>
      </c>
      <c r="AF8" s="65">
        <f>INDEX('REEDS calc'!$C$64:$AG$113,MATCH(About!$B$2,'REEDS calc'!$B$64:$B$113,0),MATCH(AF$1,'REEDS calc'!$C$63:$AG$63,0))*SUMIFS('res v com'!$F$3:$F$52,'res v com'!$B$3:$B$52,About!$B$2)</f>
        <v>1207.1827377444413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118.63167750529679</v>
      </c>
      <c r="C8" s="65">
        <f>INDEX('REEDS calc-noIRA'!$C$64:$AG$113,MATCH(About!$B$2,'REEDS calc-noIRA'!$B$64:$B$113,0),MATCH(C$1,'REEDS calc-noIRA'!$C$63:$AG$63,0))*SUMIFS('res v com'!$E$3:$E$52,'res v com'!$B$3:$B$52,About!$B$2)*SUMIFS('Urban and Rural'!$C$2:$C$53,'Urban and Rural'!$A$2:$A$53,About!$B$1)</f>
        <v>118.63167750529679</v>
      </c>
      <c r="D8" s="65">
        <f>INDEX('REEDS calc-noIRA'!$C$64:$AG$113,MATCH(About!$B$2,'REEDS calc-noIRA'!$B$64:$B$113,0),MATCH(D$1,'REEDS calc-noIRA'!$C$63:$AG$63,0))*SUMIFS('res v com'!$E$3:$E$52,'res v com'!$B$3:$B$52,About!$B$2)*SUMIFS('Urban and Rural'!$C$2:$C$53,'Urban and Rural'!$A$2:$A$53,About!$B$1)</f>
        <v>118.63167750529679</v>
      </c>
      <c r="E8" s="65">
        <f>INDEX('REEDS calc-noIRA'!$C$64:$AG$113,MATCH(About!$B$2,'REEDS calc-noIRA'!$B$64:$B$113,0),MATCH(E$1,'REEDS calc-noIRA'!$C$63:$AG$63,0))*SUMIFS('res v com'!$E$3:$E$52,'res v com'!$B$3:$B$52,About!$B$2)*SUMIFS('Urban and Rural'!$C$2:$C$53,'Urban and Rural'!$A$2:$A$53,About!$B$1)</f>
        <v>142.38113308209341</v>
      </c>
      <c r="F8" s="65">
        <f>INDEX('REEDS calc-noIRA'!$C$64:$AG$113,MATCH(About!$B$2,'REEDS calc-noIRA'!$B$64:$B$113,0),MATCH(F$1,'REEDS calc-noIRA'!$C$63:$AG$63,0))*SUMIFS('res v com'!$E$3:$E$52,'res v com'!$B$3:$B$52,About!$B$2)*SUMIFS('Urban and Rural'!$C$2:$C$53,'Urban and Rural'!$A$2:$A$53,About!$B$1)</f>
        <v>166.13058865889002</v>
      </c>
      <c r="G8" s="65">
        <f>INDEX('REEDS calc-noIRA'!$C$64:$AG$113,MATCH(About!$B$2,'REEDS calc-noIRA'!$B$64:$B$113,0),MATCH(G$1,'REEDS calc-noIRA'!$C$63:$AG$63,0))*SUMIFS('res v com'!$E$3:$E$52,'res v com'!$B$3:$B$52,About!$B$2)*SUMIFS('Urban and Rural'!$C$2:$C$53,'Urban and Rural'!$A$2:$A$53,About!$B$1)</f>
        <v>211.33033672527583</v>
      </c>
      <c r="H8" s="65">
        <f>INDEX('REEDS calc-noIRA'!$C$64:$AG$113,MATCH(About!$B$2,'REEDS calc-noIRA'!$B$64:$B$113,0),MATCH(H$1,'REEDS calc-noIRA'!$C$63:$AG$63,0))*SUMIFS('res v com'!$E$3:$E$52,'res v com'!$B$3:$B$52,About!$B$2)*SUMIFS('Urban and Rural'!$C$2:$C$53,'Urban and Rural'!$A$2:$A$53,About!$B$1)</f>
        <v>256.53008479166164</v>
      </c>
      <c r="I8" s="65">
        <f>INDEX('REEDS calc-noIRA'!$C$64:$AG$113,MATCH(About!$B$2,'REEDS calc-noIRA'!$B$64:$B$113,0),MATCH(I$1,'REEDS calc-noIRA'!$C$63:$AG$63,0))*SUMIFS('res v com'!$E$3:$E$52,'res v com'!$B$3:$B$52,About!$B$2)*SUMIFS('Urban and Rural'!$C$2:$C$53,'Urban and Rural'!$A$2:$A$53,About!$B$1)</f>
        <v>322.5764344811621</v>
      </c>
      <c r="J8" s="65">
        <f>INDEX('REEDS calc-noIRA'!$C$64:$AG$113,MATCH(About!$B$2,'REEDS calc-noIRA'!$B$64:$B$113,0),MATCH(J$1,'REEDS calc-noIRA'!$C$63:$AG$63,0))*SUMIFS('res v com'!$E$3:$E$52,'res v com'!$B$3:$B$52,About!$B$2)*SUMIFS('Urban and Rural'!$C$2:$C$53,'Urban and Rural'!$A$2:$A$53,About!$B$1)</f>
        <v>388.62278417066256</v>
      </c>
      <c r="K8" s="65">
        <f>INDEX('REEDS calc-noIRA'!$C$64:$AG$113,MATCH(About!$B$2,'REEDS calc-noIRA'!$B$64:$B$113,0),MATCH(K$1,'REEDS calc-noIRA'!$C$63:$AG$63,0))*SUMIFS('res v com'!$E$3:$E$52,'res v com'!$B$3:$B$52,About!$B$2)*SUMIFS('Urban and Rural'!$C$2:$C$53,'Urban and Rural'!$A$2:$A$53,About!$B$1)</f>
        <v>497.78807511019534</v>
      </c>
      <c r="L8" s="65">
        <f>INDEX('REEDS calc-noIRA'!$C$64:$AG$113,MATCH(About!$B$2,'REEDS calc-noIRA'!$B$64:$B$113,0),MATCH(L$1,'REEDS calc-noIRA'!$C$63:$AG$63,0))*SUMIFS('res v com'!$E$3:$E$52,'res v com'!$B$3:$B$52,About!$B$2)*SUMIFS('Urban and Rural'!$C$2:$C$53,'Urban and Rural'!$A$2:$A$53,About!$B$1)</f>
        <v>606.95336604972829</v>
      </c>
      <c r="M8" s="65">
        <f>INDEX('REEDS calc-noIRA'!$C$64:$AG$113,MATCH(About!$B$2,'REEDS calc-noIRA'!$B$64:$B$113,0),MATCH(M$1,'REEDS calc-noIRA'!$C$63:$AG$63,0))*SUMIFS('res v com'!$E$3:$E$52,'res v com'!$B$3:$B$52,About!$B$2)*SUMIFS('Urban and Rural'!$C$2:$C$53,'Urban and Rural'!$A$2:$A$53,About!$B$1)</f>
        <v>722.74641203394708</v>
      </c>
      <c r="N8" s="65">
        <f>INDEX('REEDS calc-noIRA'!$C$64:$AG$113,MATCH(About!$B$2,'REEDS calc-noIRA'!$B$64:$B$113,0),MATCH(N$1,'REEDS calc-noIRA'!$C$63:$AG$63,0))*SUMIFS('res v com'!$E$3:$E$52,'res v com'!$B$3:$B$52,About!$B$2)*SUMIFS('Urban and Rural'!$C$2:$C$53,'Urban and Rural'!$A$2:$A$53,About!$B$1)</f>
        <v>838.53945801816565</v>
      </c>
      <c r="O8" s="65">
        <f>INDEX('REEDS calc-noIRA'!$C$64:$AG$113,MATCH(About!$B$2,'REEDS calc-noIRA'!$B$64:$B$113,0),MATCH(O$1,'REEDS calc-noIRA'!$C$63:$AG$63,0))*SUMIFS('res v com'!$E$3:$E$52,'res v com'!$B$3:$B$52,About!$B$2)*SUMIFS('Urban and Rural'!$C$2:$C$53,'Urban and Rural'!$A$2:$A$53,About!$B$1)</f>
        <v>959.97123358497845</v>
      </c>
      <c r="P8" s="65">
        <f>INDEX('REEDS calc-noIRA'!$C$64:$AG$113,MATCH(About!$B$2,'REEDS calc-noIRA'!$B$64:$B$113,0),MATCH(P$1,'REEDS calc-noIRA'!$C$63:$AG$63,0))*SUMIFS('res v com'!$E$3:$E$52,'res v com'!$B$3:$B$52,About!$B$2)*SUMIFS('Urban and Rural'!$C$2:$C$53,'Urban and Rural'!$A$2:$A$53,About!$B$1)</f>
        <v>1081.4030091517909</v>
      </c>
      <c r="Q8" s="65">
        <f>INDEX('REEDS calc-noIRA'!$C$64:$AG$113,MATCH(About!$B$2,'REEDS calc-noIRA'!$B$64:$B$113,0),MATCH(Q$1,'REEDS calc-noIRA'!$C$63:$AG$63,0))*SUMIFS('res v com'!$E$3:$E$52,'res v com'!$B$3:$B$52,About!$B$2)*SUMIFS('Urban and Rural'!$C$2:$C$53,'Urban and Rural'!$A$2:$A$53,About!$B$1)</f>
        <v>1214.0608659377051</v>
      </c>
      <c r="R8" s="65">
        <f>INDEX('REEDS calc-noIRA'!$C$64:$AG$113,MATCH(About!$B$2,'REEDS calc-noIRA'!$B$64:$B$113,0),MATCH(R$1,'REEDS calc-noIRA'!$C$63:$AG$63,0))*SUMIFS('res v com'!$E$3:$E$52,'res v com'!$B$3:$B$52,About!$B$2)*SUMIFS('Urban and Rural'!$C$2:$C$53,'Urban and Rural'!$A$2:$A$53,About!$B$1)</f>
        <v>1346.7187227236193</v>
      </c>
      <c r="S8" s="65">
        <f>INDEX('REEDS calc-noIRA'!$C$64:$AG$113,MATCH(About!$B$2,'REEDS calc-noIRA'!$B$64:$B$113,0),MATCH(S$1,'REEDS calc-noIRA'!$C$63:$AG$63,0))*SUMIFS('res v com'!$E$3:$E$52,'res v com'!$B$3:$B$52,About!$B$2)*SUMIFS('Urban and Rural'!$C$2:$C$53,'Urban and Rural'!$A$2:$A$53,About!$B$1)</f>
        <v>1391.3790023561355</v>
      </c>
      <c r="T8" s="65">
        <f>INDEX('REEDS calc-noIRA'!$C$64:$AG$113,MATCH(About!$B$2,'REEDS calc-noIRA'!$B$64:$B$113,0),MATCH(T$1,'REEDS calc-noIRA'!$C$63:$AG$63,0))*SUMIFS('res v com'!$E$3:$E$52,'res v com'!$B$3:$B$52,About!$B$2)*SUMIFS('Urban and Rural'!$C$2:$C$53,'Urban and Rural'!$A$2:$A$53,About!$B$1)</f>
        <v>1436.0392819886515</v>
      </c>
      <c r="U8" s="65">
        <f>INDEX('REEDS calc-noIRA'!$C$64:$AG$113,MATCH(About!$B$2,'REEDS calc-noIRA'!$B$64:$B$113,0),MATCH(U$1,'REEDS calc-noIRA'!$C$63:$AG$63,0))*SUMIFS('res v com'!$E$3:$E$52,'res v com'!$B$3:$B$52,About!$B$2)*SUMIFS('Urban and Rural'!$C$2:$C$53,'Urban and Rural'!$A$2:$A$53,About!$B$1)</f>
        <v>1479.890358970363</v>
      </c>
      <c r="V8" s="65">
        <f>INDEX('REEDS calc-noIRA'!$C$64:$AG$113,MATCH(About!$B$2,'REEDS calc-noIRA'!$B$64:$B$113,0),MATCH(V$1,'REEDS calc-noIRA'!$C$63:$AG$63,0))*SUMIFS('res v com'!$E$3:$E$52,'res v com'!$B$3:$B$52,About!$B$2)*SUMIFS('Urban and Rural'!$C$2:$C$53,'Urban and Rural'!$A$2:$A$53,About!$B$1)</f>
        <v>1523.7414359520744</v>
      </c>
      <c r="W8" s="65">
        <f>INDEX('REEDS calc-noIRA'!$C$64:$AG$113,MATCH(About!$B$2,'REEDS calc-noIRA'!$B$64:$B$113,0),MATCH(W$1,'REEDS calc-noIRA'!$C$63:$AG$63,0))*SUMIFS('res v com'!$E$3:$E$52,'res v com'!$B$3:$B$52,About!$B$2)*SUMIFS('Urban and Rural'!$C$2:$C$53,'Urban and Rural'!$A$2:$A$53,About!$B$1)</f>
        <v>1583.5838986520714</v>
      </c>
      <c r="X8" s="65">
        <f>INDEX('REEDS calc-noIRA'!$C$64:$AG$113,MATCH(About!$B$2,'REEDS calc-noIRA'!$B$64:$B$113,0),MATCH(X$1,'REEDS calc-noIRA'!$C$63:$AG$63,0))*SUMIFS('res v com'!$E$3:$E$52,'res v com'!$B$3:$B$52,About!$B$2)*SUMIFS('Urban and Rural'!$C$2:$C$53,'Urban and Rural'!$A$2:$A$53,About!$B$1)</f>
        <v>1643.4263613520684</v>
      </c>
      <c r="Y8" s="65">
        <f>INDEX('REEDS calc-noIRA'!$C$64:$AG$113,MATCH(About!$B$2,'REEDS calc-noIRA'!$B$64:$B$113,0),MATCH(Y$1,'REEDS calc-noIRA'!$C$63:$AG$63,0))*SUMIFS('res v com'!$E$3:$E$52,'res v com'!$B$3:$B$52,About!$B$2)*SUMIFS('Urban and Rural'!$C$2:$C$53,'Urban and Rural'!$A$2:$A$53,About!$B$1)</f>
        <v>1703.4358023768348</v>
      </c>
      <c r="Z8" s="65">
        <f>INDEX('REEDS calc-noIRA'!$C$64:$AG$113,MATCH(About!$B$2,'REEDS calc-noIRA'!$B$64:$B$113,0),MATCH(Z$1,'REEDS calc-noIRA'!$C$63:$AG$63,0))*SUMIFS('res v com'!$E$3:$E$52,'res v com'!$B$3:$B$52,About!$B$2)*SUMIFS('Urban and Rural'!$C$2:$C$53,'Urban and Rural'!$A$2:$A$53,About!$B$1)</f>
        <v>1763.4452434016011</v>
      </c>
      <c r="AA8" s="65">
        <f>INDEX('REEDS calc-noIRA'!$C$64:$AG$113,MATCH(About!$B$2,'REEDS calc-noIRA'!$B$64:$B$113,0),MATCH(AA$1,'REEDS calc-noIRA'!$C$63:$AG$63,0))*SUMIFS('res v com'!$E$3:$E$52,'res v com'!$B$3:$B$52,About!$B$2)*SUMIFS('Urban and Rural'!$C$2:$C$53,'Urban and Rural'!$A$2:$A$53,About!$B$1)</f>
        <v>1814.9901678092172</v>
      </c>
      <c r="AB8" s="65">
        <f>INDEX('REEDS calc-noIRA'!$C$64:$AG$113,MATCH(About!$B$2,'REEDS calc-noIRA'!$B$64:$B$113,0),MATCH(AB$1,'REEDS calc-noIRA'!$C$63:$AG$63,0))*SUMIFS('res v com'!$E$3:$E$52,'res v com'!$B$3:$B$52,About!$B$2)*SUMIFS('Urban and Rural'!$C$2:$C$53,'Urban and Rural'!$A$2:$A$53,About!$B$1)</f>
        <v>1866.5350922168329</v>
      </c>
      <c r="AC8" s="65">
        <f>INDEX('REEDS calc-noIRA'!$C$64:$AG$113,MATCH(About!$B$2,'REEDS calc-noIRA'!$B$64:$B$113,0),MATCH(AC$1,'REEDS calc-noIRA'!$C$63:$AG$63,0))*SUMIFS('res v com'!$E$3:$E$52,'res v com'!$B$3:$B$52,About!$B$2)*SUMIFS('Urban and Rural'!$C$2:$C$53,'Urban and Rural'!$A$2:$A$53,About!$B$1)</f>
        <v>1910.3347912524609</v>
      </c>
      <c r="AD8" s="65">
        <f>INDEX('REEDS calc-noIRA'!$C$64:$AG$113,MATCH(About!$B$2,'REEDS calc-noIRA'!$B$64:$B$113,0),MATCH(AD$1,'REEDS calc-noIRA'!$C$63:$AG$63,0))*SUMIFS('res v com'!$E$3:$E$52,'res v com'!$B$3:$B$52,About!$B$2)*SUMIFS('Urban and Rural'!$C$2:$C$53,'Urban and Rural'!$A$2:$A$53,About!$B$1)</f>
        <v>1954.1344902880892</v>
      </c>
      <c r="AE8" s="65">
        <f>INDEX('REEDS calc-noIRA'!$C$64:$AG$113,MATCH(About!$B$2,'REEDS calc-noIRA'!$B$64:$B$113,0),MATCH(AE$1,'REEDS calc-noIRA'!$C$63:$AG$63,0))*SUMIFS('res v com'!$E$3:$E$52,'res v com'!$B$3:$B$52,About!$B$2)*SUMIFS('Urban and Rural'!$C$2:$C$53,'Urban and Rural'!$A$2:$A$53,About!$B$1)</f>
        <v>2005.8592375069982</v>
      </c>
      <c r="AF8" s="65">
        <f>INDEX('REEDS calc-noIRA'!$C$64:$AG$113,MATCH(About!$B$2,'REEDS calc-noIRA'!$B$64:$B$113,0),MATCH(AF$1,'REEDS calc-noIRA'!$C$63:$AG$63,0))*SUMIFS('res v com'!$E$3:$E$52,'res v com'!$B$3:$B$52,About!$B$2)*SUMIFS('Urban and Rural'!$C$2:$C$53,'Urban and Rural'!$A$2:$A$53,About!$B$1)</f>
        <v>2057.5839847259072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231.31427383776125</v>
      </c>
      <c r="C8" s="65">
        <f>INDEX('REEDS calc-noIRA'!$C$64:$AG$113,MATCH(About!$B$2,'REEDS calc-noIRA'!$B$64:$B$113,0),MATCH(C$1,'REEDS calc-noIRA'!$C$63:$AG$63,0))*SUMIFS('res v com'!$E$3:$E$52,'res v com'!$B$3:$B$52,About!$B$2)*SUMIFS('Urban and Rural'!$B$2:$B$53,'Urban and Rural'!$A$2:$A$53,About!$B$1)</f>
        <v>231.31427383776125</v>
      </c>
      <c r="D8" s="65">
        <f>INDEX('REEDS calc-noIRA'!$C$64:$AG$113,MATCH(About!$B$2,'REEDS calc-noIRA'!$B$64:$B$113,0),MATCH(D$1,'REEDS calc-noIRA'!$C$63:$AG$63,0))*SUMIFS('res v com'!$E$3:$E$52,'res v com'!$B$3:$B$52,About!$B$2)*SUMIFS('Urban and Rural'!$B$2:$B$53,'Urban and Rural'!$A$2:$A$53,About!$B$1)</f>
        <v>231.31427383776125</v>
      </c>
      <c r="E8" s="65">
        <f>INDEX('REEDS calc-noIRA'!$C$64:$AG$113,MATCH(About!$B$2,'REEDS calc-noIRA'!$B$64:$B$113,0),MATCH(E$1,'REEDS calc-noIRA'!$C$63:$AG$63,0))*SUMIFS('res v com'!$E$3:$E$52,'res v com'!$B$3:$B$52,About!$B$2)*SUMIFS('Urban and Rural'!$B$2:$B$53,'Urban and Rural'!$A$2:$A$53,About!$B$1)</f>
        <v>277.62220934296045</v>
      </c>
      <c r="F8" s="65">
        <f>INDEX('REEDS calc-noIRA'!$C$64:$AG$113,MATCH(About!$B$2,'REEDS calc-noIRA'!$B$64:$B$113,0),MATCH(F$1,'REEDS calc-noIRA'!$C$63:$AG$63,0))*SUMIFS('res v com'!$E$3:$E$52,'res v com'!$B$3:$B$52,About!$B$2)*SUMIFS('Urban and Rural'!$B$2:$B$53,'Urban and Rural'!$A$2:$A$53,About!$B$1)</f>
        <v>323.93014484815973</v>
      </c>
      <c r="G8" s="65">
        <f>INDEX('REEDS calc-noIRA'!$C$64:$AG$113,MATCH(About!$B$2,'REEDS calc-noIRA'!$B$64:$B$113,0),MATCH(G$1,'REEDS calc-noIRA'!$C$63:$AG$63,0))*SUMIFS('res v com'!$E$3:$E$52,'res v com'!$B$3:$B$52,About!$B$2)*SUMIFS('Urban and Rural'!$B$2:$B$53,'Urban and Rural'!$A$2:$A$53,About!$B$1)</f>
        <v>412.06298694810357</v>
      </c>
      <c r="H8" s="65">
        <f>INDEX('REEDS calc-noIRA'!$C$64:$AG$113,MATCH(About!$B$2,'REEDS calc-noIRA'!$B$64:$B$113,0),MATCH(H$1,'REEDS calc-noIRA'!$C$63:$AG$63,0))*SUMIFS('res v com'!$E$3:$E$52,'res v com'!$B$3:$B$52,About!$B$2)*SUMIFS('Urban and Rural'!$B$2:$B$53,'Urban and Rural'!$A$2:$A$53,About!$B$1)</f>
        <v>500.19582904804747</v>
      </c>
      <c r="I8" s="65">
        <f>INDEX('REEDS calc-noIRA'!$C$64:$AG$113,MATCH(About!$B$2,'REEDS calc-noIRA'!$B$64:$B$113,0),MATCH(I$1,'REEDS calc-noIRA'!$C$63:$AG$63,0))*SUMIFS('res v com'!$E$3:$E$52,'res v com'!$B$3:$B$52,About!$B$2)*SUMIFS('Urban and Rural'!$B$2:$B$53,'Urban and Rural'!$A$2:$A$53,About!$B$1)</f>
        <v>628.97646959306132</v>
      </c>
      <c r="J8" s="65">
        <f>INDEX('REEDS calc-noIRA'!$C$64:$AG$113,MATCH(About!$B$2,'REEDS calc-noIRA'!$B$64:$B$113,0),MATCH(J$1,'REEDS calc-noIRA'!$C$63:$AG$63,0))*SUMIFS('res v com'!$E$3:$E$52,'res v com'!$B$3:$B$52,About!$B$2)*SUMIFS('Urban and Rural'!$B$2:$B$53,'Urban and Rural'!$A$2:$A$53,About!$B$1)</f>
        <v>757.7571101380754</v>
      </c>
      <c r="K8" s="65">
        <f>INDEX('REEDS calc-noIRA'!$C$64:$AG$113,MATCH(About!$B$2,'REEDS calc-noIRA'!$B$64:$B$113,0),MATCH(K$1,'REEDS calc-noIRA'!$C$63:$AG$63,0))*SUMIFS('res v com'!$E$3:$E$52,'res v com'!$B$3:$B$52,About!$B$2)*SUMIFS('Urban and Rural'!$B$2:$B$53,'Urban and Rural'!$A$2:$A$53,About!$B$1)</f>
        <v>970.61332639480418</v>
      </c>
      <c r="L8" s="65">
        <f>INDEX('REEDS calc-noIRA'!$C$64:$AG$113,MATCH(About!$B$2,'REEDS calc-noIRA'!$B$64:$B$113,0),MATCH(L$1,'REEDS calc-noIRA'!$C$63:$AG$63,0))*SUMIFS('res v com'!$E$3:$E$52,'res v com'!$B$3:$B$52,About!$B$2)*SUMIFS('Urban and Rural'!$B$2:$B$53,'Urban and Rural'!$A$2:$A$53,About!$B$1)</f>
        <v>1183.4695426515332</v>
      </c>
      <c r="M8" s="65">
        <f>INDEX('REEDS calc-noIRA'!$C$64:$AG$113,MATCH(About!$B$2,'REEDS calc-noIRA'!$B$64:$B$113,0),MATCH(M$1,'REEDS calc-noIRA'!$C$63:$AG$63,0))*SUMIFS('res v com'!$E$3:$E$52,'res v com'!$B$3:$B$52,About!$B$2)*SUMIFS('Urban and Rural'!$B$2:$B$53,'Urban and Rural'!$A$2:$A$53,About!$B$1)</f>
        <v>1409.2489037004079</v>
      </c>
      <c r="N8" s="65">
        <f>INDEX('REEDS calc-noIRA'!$C$64:$AG$113,MATCH(About!$B$2,'REEDS calc-noIRA'!$B$64:$B$113,0),MATCH(N$1,'REEDS calc-noIRA'!$C$63:$AG$63,0))*SUMIFS('res v com'!$E$3:$E$52,'res v com'!$B$3:$B$52,About!$B$2)*SUMIFS('Urban and Rural'!$B$2:$B$53,'Urban and Rural'!$A$2:$A$53,About!$B$1)</f>
        <v>1635.028264749282</v>
      </c>
      <c r="O8" s="65">
        <f>INDEX('REEDS calc-noIRA'!$C$64:$AG$113,MATCH(About!$B$2,'REEDS calc-noIRA'!$B$64:$B$113,0),MATCH(O$1,'REEDS calc-noIRA'!$C$63:$AG$63,0))*SUMIFS('res v com'!$E$3:$E$52,'res v com'!$B$3:$B$52,About!$B$2)*SUMIFS('Urban and Rural'!$B$2:$B$53,'Urban and Rural'!$A$2:$A$53,About!$B$1)</f>
        <v>1871.8023168131851</v>
      </c>
      <c r="P8" s="65">
        <f>INDEX('REEDS calc-noIRA'!$C$64:$AG$113,MATCH(About!$B$2,'REEDS calc-noIRA'!$B$64:$B$113,0),MATCH(P$1,'REEDS calc-noIRA'!$C$63:$AG$63,0))*SUMIFS('res v com'!$E$3:$E$52,'res v com'!$B$3:$B$52,About!$B$2)*SUMIFS('Urban and Rural'!$B$2:$B$53,'Urban and Rural'!$A$2:$A$53,About!$B$1)</f>
        <v>2108.5763688770876</v>
      </c>
      <c r="Q8" s="65">
        <f>INDEX('REEDS calc-noIRA'!$C$64:$AG$113,MATCH(About!$B$2,'REEDS calc-noIRA'!$B$64:$B$113,0),MATCH(Q$1,'REEDS calc-noIRA'!$C$63:$AG$63,0))*SUMIFS('res v com'!$E$3:$E$52,'res v com'!$B$3:$B$52,About!$B$2)*SUMIFS('Urban and Rural'!$B$2:$B$53,'Urban and Rural'!$A$2:$A$53,About!$B$1)</f>
        <v>2367.2396235540468</v>
      </c>
      <c r="R8" s="65">
        <f>INDEX('REEDS calc-noIRA'!$C$64:$AG$113,MATCH(About!$B$2,'REEDS calc-noIRA'!$B$64:$B$113,0),MATCH(R$1,'REEDS calc-noIRA'!$C$63:$AG$63,0))*SUMIFS('res v com'!$E$3:$E$52,'res v com'!$B$3:$B$52,About!$B$2)*SUMIFS('Urban and Rural'!$B$2:$B$53,'Urban and Rural'!$A$2:$A$53,About!$B$1)</f>
        <v>2625.9028782310061</v>
      </c>
      <c r="S8" s="65">
        <f>INDEX('REEDS calc-noIRA'!$C$64:$AG$113,MATCH(About!$B$2,'REEDS calc-noIRA'!$B$64:$B$113,0),MATCH(S$1,'REEDS calc-noIRA'!$C$63:$AG$63,0))*SUMIFS('res v com'!$E$3:$E$52,'res v com'!$B$3:$B$52,About!$B$2)*SUMIFS('Urban and Rural'!$B$2:$B$53,'Urban and Rural'!$A$2:$A$53,About!$B$1)</f>
        <v>2712.9838364525194</v>
      </c>
      <c r="T8" s="65">
        <f>INDEX('REEDS calc-noIRA'!$C$64:$AG$113,MATCH(About!$B$2,'REEDS calc-noIRA'!$B$64:$B$113,0),MATCH(T$1,'REEDS calc-noIRA'!$C$63:$AG$63,0))*SUMIFS('res v com'!$E$3:$E$52,'res v com'!$B$3:$B$52,About!$B$2)*SUMIFS('Urban and Rural'!$B$2:$B$53,'Urban and Rural'!$A$2:$A$53,About!$B$1)</f>
        <v>2800.0647946740328</v>
      </c>
      <c r="U8" s="65">
        <f>INDEX('REEDS calc-noIRA'!$C$64:$AG$113,MATCH(About!$B$2,'REEDS calc-noIRA'!$B$64:$B$113,0),MATCH(U$1,'REEDS calc-noIRA'!$C$63:$AG$63,0))*SUMIFS('res v com'!$E$3:$E$52,'res v com'!$B$3:$B$52,About!$B$2)*SUMIFS('Urban and Rural'!$B$2:$B$53,'Urban and Rural'!$A$2:$A$53,About!$B$1)</f>
        <v>2885.567927077901</v>
      </c>
      <c r="V8" s="65">
        <f>INDEX('REEDS calc-noIRA'!$C$64:$AG$113,MATCH(About!$B$2,'REEDS calc-noIRA'!$B$64:$B$113,0),MATCH(V$1,'REEDS calc-noIRA'!$C$63:$AG$63,0))*SUMIFS('res v com'!$E$3:$E$52,'res v com'!$B$3:$B$52,About!$B$2)*SUMIFS('Urban and Rural'!$B$2:$B$53,'Urban and Rural'!$A$2:$A$53,About!$B$1)</f>
        <v>2971.0710594817688</v>
      </c>
      <c r="W8" s="65">
        <f>INDEX('REEDS calc-noIRA'!$C$64:$AG$113,MATCH(About!$B$2,'REEDS calc-noIRA'!$B$64:$B$113,0),MATCH(W$1,'REEDS calc-noIRA'!$C$63:$AG$63,0))*SUMIFS('res v com'!$E$3:$E$52,'res v com'!$B$3:$B$52,About!$B$2)*SUMIFS('Urban and Rural'!$B$2:$B$53,'Urban and Rural'!$A$2:$A$53,About!$B$1)</f>
        <v>3087.7550354248306</v>
      </c>
      <c r="X8" s="65">
        <f>INDEX('REEDS calc-noIRA'!$C$64:$AG$113,MATCH(About!$B$2,'REEDS calc-noIRA'!$B$64:$B$113,0),MATCH(X$1,'REEDS calc-noIRA'!$C$63:$AG$63,0))*SUMIFS('res v com'!$E$3:$E$52,'res v com'!$B$3:$B$52,About!$B$2)*SUMIFS('Urban and Rural'!$B$2:$B$53,'Urban and Rural'!$A$2:$A$53,About!$B$1)</f>
        <v>3204.4390113678924</v>
      </c>
      <c r="Y8" s="65">
        <f>INDEX('REEDS calc-noIRA'!$C$64:$AG$113,MATCH(About!$B$2,'REEDS calc-noIRA'!$B$64:$B$113,0),MATCH(Y$1,'REEDS calc-noIRA'!$C$63:$AG$63,0))*SUMIFS('res v com'!$E$3:$E$52,'res v com'!$B$3:$B$52,About!$B$2)*SUMIFS('Urban and Rural'!$B$2:$B$53,'Urban and Rural'!$A$2:$A$53,About!$B$1)</f>
        <v>3321.448570416183</v>
      </c>
      <c r="Z8" s="65">
        <f>INDEX('REEDS calc-noIRA'!$C$64:$AG$113,MATCH(About!$B$2,'REEDS calc-noIRA'!$B$64:$B$113,0),MATCH(Z$1,'REEDS calc-noIRA'!$C$63:$AG$63,0))*SUMIFS('res v com'!$E$3:$E$52,'res v com'!$B$3:$B$52,About!$B$2)*SUMIFS('Urban and Rural'!$B$2:$B$53,'Urban and Rural'!$A$2:$A$53,About!$B$1)</f>
        <v>3438.4581294644736</v>
      </c>
      <c r="AA8" s="65">
        <f>INDEX('REEDS calc-noIRA'!$C$64:$AG$113,MATCH(About!$B$2,'REEDS calc-noIRA'!$B$64:$B$113,0),MATCH(AA$1,'REEDS calc-noIRA'!$C$63:$AG$63,0))*SUMIFS('res v com'!$E$3:$E$52,'res v com'!$B$3:$B$52,About!$B$2)*SUMIFS('Urban and Rural'!$B$2:$B$53,'Urban and Rural'!$A$2:$A$53,About!$B$1)</f>
        <v>3538.9631295630993</v>
      </c>
      <c r="AB8" s="65">
        <f>INDEX('REEDS calc-noIRA'!$C$64:$AG$113,MATCH(About!$B$2,'REEDS calc-noIRA'!$B$64:$B$113,0),MATCH(AB$1,'REEDS calc-noIRA'!$C$63:$AG$63,0))*SUMIFS('res v com'!$E$3:$E$52,'res v com'!$B$3:$B$52,About!$B$2)*SUMIFS('Urban and Rural'!$B$2:$B$53,'Urban and Rural'!$A$2:$A$53,About!$B$1)</f>
        <v>3639.4681296617246</v>
      </c>
      <c r="AC8" s="65">
        <f>INDEX('REEDS calc-noIRA'!$C$64:$AG$113,MATCH(About!$B$2,'REEDS calc-noIRA'!$B$64:$B$113,0),MATCH(AC$1,'REEDS calc-noIRA'!$C$63:$AG$63,0))*SUMIFS('res v com'!$E$3:$E$52,'res v com'!$B$3:$B$52,About!$B$2)*SUMIFS('Urban and Rural'!$B$2:$B$53,'Urban and Rural'!$A$2:$A$53,About!$B$1)</f>
        <v>3724.8710826485981</v>
      </c>
      <c r="AD8" s="65">
        <f>INDEX('REEDS calc-noIRA'!$C$64:$AG$113,MATCH(About!$B$2,'REEDS calc-noIRA'!$B$64:$B$113,0),MATCH(AD$1,'REEDS calc-noIRA'!$C$63:$AG$63,0))*SUMIFS('res v com'!$E$3:$E$52,'res v com'!$B$3:$B$52,About!$B$2)*SUMIFS('Urban and Rural'!$B$2:$B$53,'Urban and Rural'!$A$2:$A$53,About!$B$1)</f>
        <v>3810.2740356354716</v>
      </c>
      <c r="AE8" s="65">
        <f>INDEX('REEDS calc-noIRA'!$C$64:$AG$113,MATCH(About!$B$2,'REEDS calc-noIRA'!$B$64:$B$113,0),MATCH(AE$1,'REEDS calc-noIRA'!$C$63:$AG$63,0))*SUMIFS('res v com'!$E$3:$E$52,'res v com'!$B$3:$B$52,About!$B$2)*SUMIFS('Urban and Rural'!$B$2:$B$53,'Urban and Rural'!$A$2:$A$53,About!$B$1)</f>
        <v>3911.1296636935804</v>
      </c>
      <c r="AF8" s="65">
        <f>INDEX('REEDS calc-noIRA'!$C$64:$AG$113,MATCH(About!$B$2,'REEDS calc-noIRA'!$B$64:$B$113,0),MATCH(AF$1,'REEDS calc-noIRA'!$C$63:$AG$63,0))*SUMIFS('res v com'!$E$3:$E$52,'res v com'!$B$3:$B$52,About!$B$2)*SUMIFS('Urban and Rural'!$B$2:$B$53,'Urban and Rural'!$A$2:$A$53,About!$B$1)</f>
        <v>4011.9852917516891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69.872230475123615</v>
      </c>
      <c r="C8" s="65">
        <f>INDEX('REEDS calc-noIRA'!$C$64:$AG$113,MATCH(About!$B$2,'REEDS calc-noIRA'!$B$64:$B$113,0),MATCH(C$1,'REEDS calc-noIRA'!$C$63:$AG$63,0))*SUMIFS('res v com'!$F$3:$F$52,'res v com'!$B$3:$B$52,About!$B$2)</f>
        <v>69.872230475123615</v>
      </c>
      <c r="D8" s="65">
        <f>INDEX('REEDS calc-noIRA'!$C$64:$AG$113,MATCH(About!$B$2,'REEDS calc-noIRA'!$B$64:$B$113,0),MATCH(D$1,'REEDS calc-noIRA'!$C$63:$AG$63,0))*SUMIFS('res v com'!$F$3:$F$52,'res v com'!$B$3:$B$52,About!$B$2)</f>
        <v>69.872230475123615</v>
      </c>
      <c r="E8" s="65">
        <f>INDEX('REEDS calc-noIRA'!$C$64:$AG$113,MATCH(About!$B$2,'REEDS calc-noIRA'!$B$64:$B$113,0),MATCH(E$1,'REEDS calc-noIRA'!$C$63:$AG$63,0))*SUMIFS('res v com'!$F$3:$F$52,'res v com'!$B$3:$B$52,About!$B$2)</f>
        <v>83.860293938582188</v>
      </c>
      <c r="F8" s="65">
        <f>INDEX('REEDS calc-noIRA'!$C$64:$AG$113,MATCH(About!$B$2,'REEDS calc-noIRA'!$B$64:$B$113,0),MATCH(F$1,'REEDS calc-noIRA'!$C$63:$AG$63,0))*SUMIFS('res v com'!$F$3:$F$52,'res v com'!$B$3:$B$52,About!$B$2)</f>
        <v>97.848357402040762</v>
      </c>
      <c r="G8" s="65">
        <f>INDEX('REEDS calc-noIRA'!$C$64:$AG$113,MATCH(About!$B$2,'REEDS calc-noIRA'!$B$64:$B$113,0),MATCH(G$1,'REEDS calc-noIRA'!$C$63:$AG$63,0))*SUMIFS('res v com'!$F$3:$F$52,'res v com'!$B$3:$B$52,About!$B$2)</f>
        <v>124.47031269025643</v>
      </c>
      <c r="H8" s="65">
        <f>INDEX('REEDS calc-noIRA'!$C$64:$AG$113,MATCH(About!$B$2,'REEDS calc-noIRA'!$B$64:$B$113,0),MATCH(H$1,'REEDS calc-noIRA'!$C$63:$AG$63,0))*SUMIFS('res v com'!$F$3:$F$52,'res v com'!$B$3:$B$52,About!$B$2)</f>
        <v>151.09226797847211</v>
      </c>
      <c r="I8" s="65">
        <f>INDEX('REEDS calc-noIRA'!$C$64:$AG$113,MATCH(About!$B$2,'REEDS calc-noIRA'!$B$64:$B$113,0),MATCH(I$1,'REEDS calc-noIRA'!$C$63:$AG$63,0))*SUMIFS('res v com'!$F$3:$F$52,'res v com'!$B$3:$B$52,About!$B$2)</f>
        <v>189.99255047122651</v>
      </c>
      <c r="J8" s="65">
        <f>INDEX('REEDS calc-noIRA'!$C$64:$AG$113,MATCH(About!$B$2,'REEDS calc-noIRA'!$B$64:$B$113,0),MATCH(J$1,'REEDS calc-noIRA'!$C$63:$AG$63,0))*SUMIFS('res v com'!$F$3:$F$52,'res v com'!$B$3:$B$52,About!$B$2)</f>
        <v>228.89283296398094</v>
      </c>
      <c r="K8" s="65">
        <f>INDEX('REEDS calc-noIRA'!$C$64:$AG$113,MATCH(About!$B$2,'REEDS calc-noIRA'!$B$64:$B$113,0),MATCH(K$1,'REEDS calc-noIRA'!$C$63:$AG$63,0))*SUMIFS('res v com'!$F$3:$F$52,'res v com'!$B$3:$B$52,About!$B$2)</f>
        <v>293.18950758590387</v>
      </c>
      <c r="L8" s="65">
        <f>INDEX('REEDS calc-noIRA'!$C$64:$AG$113,MATCH(About!$B$2,'REEDS calc-noIRA'!$B$64:$B$113,0),MATCH(L$1,'REEDS calc-noIRA'!$C$63:$AG$63,0))*SUMIFS('res v com'!$F$3:$F$52,'res v com'!$B$3:$B$52,About!$B$2)</f>
        <v>357.4861822078268</v>
      </c>
      <c r="M8" s="65">
        <f>INDEX('REEDS calc-noIRA'!$C$64:$AG$113,MATCH(About!$B$2,'REEDS calc-noIRA'!$B$64:$B$113,0),MATCH(M$1,'REEDS calc-noIRA'!$C$63:$AG$63,0))*SUMIFS('res v com'!$F$3:$F$52,'res v com'!$B$3:$B$52,About!$B$2)</f>
        <v>425.68650244745822</v>
      </c>
      <c r="N8" s="65">
        <f>INDEX('REEDS calc-noIRA'!$C$64:$AG$113,MATCH(About!$B$2,'REEDS calc-noIRA'!$B$64:$B$113,0),MATCH(N$1,'REEDS calc-noIRA'!$C$63:$AG$63,0))*SUMIFS('res v com'!$F$3:$F$52,'res v com'!$B$3:$B$52,About!$B$2)</f>
        <v>493.88682268708959</v>
      </c>
      <c r="O8" s="65">
        <f>INDEX('REEDS calc-noIRA'!$C$64:$AG$113,MATCH(About!$B$2,'REEDS calc-noIRA'!$B$64:$B$113,0),MATCH(O$1,'REEDS calc-noIRA'!$C$63:$AG$63,0))*SUMIFS('res v com'!$F$3:$F$52,'res v com'!$B$3:$B$52,About!$B$2)</f>
        <v>565.40826778364897</v>
      </c>
      <c r="P8" s="65">
        <f>INDEX('REEDS calc-noIRA'!$C$64:$AG$113,MATCH(About!$B$2,'REEDS calc-noIRA'!$B$64:$B$113,0),MATCH(P$1,'REEDS calc-noIRA'!$C$63:$AG$63,0))*SUMIFS('res v com'!$F$3:$F$52,'res v com'!$B$3:$B$52,About!$B$2)</f>
        <v>636.92971288020829</v>
      </c>
      <c r="Q8" s="65">
        <f>INDEX('REEDS calc-noIRA'!$C$64:$AG$113,MATCH(About!$B$2,'REEDS calc-noIRA'!$B$64:$B$113,0),MATCH(Q$1,'REEDS calc-noIRA'!$C$63:$AG$63,0))*SUMIFS('res v com'!$F$3:$F$52,'res v com'!$B$3:$B$52,About!$B$2)</f>
        <v>715.06314687187955</v>
      </c>
      <c r="R8" s="65">
        <f>INDEX('REEDS calc-noIRA'!$C$64:$AG$113,MATCH(About!$B$2,'REEDS calc-noIRA'!$B$64:$B$113,0),MATCH(R$1,'REEDS calc-noIRA'!$C$63:$AG$63,0))*SUMIFS('res v com'!$F$3:$F$52,'res v com'!$B$3:$B$52,About!$B$2)</f>
        <v>793.19658086355071</v>
      </c>
      <c r="S8" s="65">
        <f>INDEX('REEDS calc-noIRA'!$C$64:$AG$113,MATCH(About!$B$2,'REEDS calc-noIRA'!$B$64:$B$113,0),MATCH(S$1,'REEDS calc-noIRA'!$C$63:$AG$63,0))*SUMIFS('res v com'!$F$3:$F$52,'res v com'!$B$3:$B$52,About!$B$2)</f>
        <v>819.5007975549762</v>
      </c>
      <c r="T8" s="65">
        <f>INDEX('REEDS calc-noIRA'!$C$64:$AG$113,MATCH(About!$B$2,'REEDS calc-noIRA'!$B$64:$B$113,0),MATCH(T$1,'REEDS calc-noIRA'!$C$63:$AG$63,0))*SUMIFS('res v com'!$F$3:$F$52,'res v com'!$B$3:$B$52,About!$B$2)</f>
        <v>845.80501424640158</v>
      </c>
      <c r="U8" s="65">
        <f>INDEX('REEDS calc-noIRA'!$C$64:$AG$113,MATCH(About!$B$2,'REEDS calc-noIRA'!$B$64:$B$113,0),MATCH(U$1,'REEDS calc-noIRA'!$C$63:$AG$63,0))*SUMIFS('res v com'!$F$3:$F$52,'res v com'!$B$3:$B$52,About!$B$2)</f>
        <v>871.63262304264185</v>
      </c>
      <c r="V8" s="65">
        <f>INDEX('REEDS calc-noIRA'!$C$64:$AG$113,MATCH(About!$B$2,'REEDS calc-noIRA'!$B$64:$B$113,0),MATCH(V$1,'REEDS calc-noIRA'!$C$63:$AG$63,0))*SUMIFS('res v com'!$F$3:$F$52,'res v com'!$B$3:$B$52,About!$B$2)</f>
        <v>897.46023183888201</v>
      </c>
      <c r="W8" s="65">
        <f>INDEX('REEDS calc-noIRA'!$C$64:$AG$113,MATCH(About!$B$2,'REEDS calc-noIRA'!$B$64:$B$113,0),MATCH(W$1,'REEDS calc-noIRA'!$C$63:$AG$63,0))*SUMIFS('res v com'!$F$3:$F$52,'res v com'!$B$3:$B$52,About!$B$2)</f>
        <v>932.70652046854832</v>
      </c>
      <c r="X8" s="65">
        <f>INDEX('REEDS calc-noIRA'!$C$64:$AG$113,MATCH(About!$B$2,'REEDS calc-noIRA'!$B$64:$B$113,0),MATCH(X$1,'REEDS calc-noIRA'!$C$63:$AG$63,0))*SUMIFS('res v com'!$F$3:$F$52,'res v com'!$B$3:$B$52,About!$B$2)</f>
        <v>967.95280909821452</v>
      </c>
      <c r="Y8" s="65">
        <f>INDEX('REEDS calc-noIRA'!$C$64:$AG$113,MATCH(About!$B$2,'REEDS calc-noIRA'!$B$64:$B$113,0),MATCH(Y$1,'REEDS calc-noIRA'!$C$63:$AG$63,0))*SUMIFS('res v com'!$F$3:$F$52,'res v com'!$B$3:$B$52,About!$B$2)</f>
        <v>1003.2974453887922</v>
      </c>
      <c r="Z8" s="65">
        <f>INDEX('REEDS calc-noIRA'!$C$64:$AG$113,MATCH(About!$B$2,'REEDS calc-noIRA'!$B$64:$B$113,0),MATCH(Z$1,'REEDS calc-noIRA'!$C$63:$AG$63,0))*SUMIFS('res v com'!$F$3:$F$52,'res v com'!$B$3:$B$52,About!$B$2)</f>
        <v>1038.64208167937</v>
      </c>
      <c r="AA8" s="65">
        <f>INDEX('REEDS calc-noIRA'!$C$64:$AG$113,MATCH(About!$B$2,'REEDS calc-noIRA'!$B$64:$B$113,0),MATCH(AA$1,'REEDS calc-noIRA'!$C$63:$AG$63,0))*SUMIFS('res v com'!$F$3:$F$52,'res v com'!$B$3:$B$52,About!$B$2)</f>
        <v>1069.0012480822134</v>
      </c>
      <c r="AB8" s="65">
        <f>INDEX('REEDS calc-noIRA'!$C$64:$AG$113,MATCH(About!$B$2,'REEDS calc-noIRA'!$B$64:$B$113,0),MATCH(AB$1,'REEDS calc-noIRA'!$C$63:$AG$63,0))*SUMIFS('res v com'!$F$3:$F$52,'res v com'!$B$3:$B$52,About!$B$2)</f>
        <v>1099.3604144850567</v>
      </c>
      <c r="AC8" s="65">
        <f>INDEX('REEDS calc-noIRA'!$C$64:$AG$113,MATCH(About!$B$2,'REEDS calc-noIRA'!$B$64:$B$113,0),MATCH(AC$1,'REEDS calc-noIRA'!$C$63:$AG$63,0))*SUMIFS('res v com'!$F$3:$F$52,'res v com'!$B$3:$B$52,About!$B$2)</f>
        <v>1125.1577624625547</v>
      </c>
      <c r="AD8" s="65">
        <f>INDEX('REEDS calc-noIRA'!$C$64:$AG$113,MATCH(About!$B$2,'REEDS calc-noIRA'!$B$64:$B$113,0),MATCH(AD$1,'REEDS calc-noIRA'!$C$63:$AG$63,0))*SUMIFS('res v com'!$F$3:$F$52,'res v com'!$B$3:$B$52,About!$B$2)</f>
        <v>1150.9551104400525</v>
      </c>
      <c r="AE8" s="65">
        <f>INDEX('REEDS calc-noIRA'!$C$64:$AG$113,MATCH(About!$B$2,'REEDS calc-noIRA'!$B$64:$B$113,0),MATCH(AE$1,'REEDS calc-noIRA'!$C$63:$AG$63,0))*SUMIFS('res v com'!$F$3:$F$52,'res v com'!$B$3:$B$52,About!$B$2)</f>
        <v>1181.4201897084945</v>
      </c>
      <c r="AF8" s="65">
        <f>INDEX('REEDS calc-noIRA'!$C$64:$AG$113,MATCH(About!$B$2,'REEDS calc-noIRA'!$B$64:$B$113,0),MATCH(AF$1,'REEDS calc-noIRA'!$C$63:$AG$63,0))*SUMIFS('res v com'!$F$3:$F$52,'res v com'!$B$3:$B$52,About!$B$2)</f>
        <v>1211.8852689769367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-75.813278295180396</v>
      </c>
      <c r="E8" s="74">
        <f>'DESC-urban-residential'!F8-'BDESC-urban-residential'!F8</f>
        <v>-151.62655659036091</v>
      </c>
      <c r="F8" s="74">
        <f>'DESC-urban-residential'!G8-'BDESC-urban-residential'!G8</f>
        <v>-153.24946314565398</v>
      </c>
      <c r="G8" s="74">
        <f>'DESC-urban-residential'!H8-'BDESC-urban-residential'!H8</f>
        <v>-154.87236970094705</v>
      </c>
      <c r="H8" s="74">
        <f>'DESC-urban-residential'!I8-'BDESC-urban-residential'!I8</f>
        <v>-144.69163644899493</v>
      </c>
      <c r="I8" s="74">
        <f>'DESC-urban-residential'!J8-'BDESC-urban-residential'!J8</f>
        <v>-134.51090319704247</v>
      </c>
      <c r="J8" s="74">
        <f>'DESC-urban-residential'!K8-'BDESC-urban-residential'!K8</f>
        <v>-97.584770093273505</v>
      </c>
      <c r="K8" s="74">
        <f>'DESC-urban-residential'!L8-'BDESC-urban-residential'!L8</f>
        <v>-60.658636989504203</v>
      </c>
      <c r="L8" s="74">
        <f>'DESC-urban-residential'!M8-'BDESC-urban-residential'!M8</f>
        <v>-27.283864218154122</v>
      </c>
      <c r="M8" s="74">
        <f>'DESC-urban-residential'!N8-'BDESC-urban-residential'!N8</f>
        <v>6.0909085531955043</v>
      </c>
      <c r="N8" s="74">
        <f>'DESC-urban-residential'!O8-'BDESC-urban-residential'!O8</f>
        <v>20.955029549593064</v>
      </c>
      <c r="O8" s="74">
        <f>'DESC-urban-residential'!P8-'BDESC-urban-residential'!P8</f>
        <v>35.819150545989487</v>
      </c>
      <c r="P8" s="74">
        <f>'DESC-urban-residential'!Q8-'BDESC-urban-residential'!Q8</f>
        <v>90.396896923994063</v>
      </c>
      <c r="Q8" s="74">
        <f>'DESC-urban-residential'!R8-'BDESC-urban-residential'!R8</f>
        <v>144.97464330199819</v>
      </c>
      <c r="R8" s="74">
        <f>'DESC-urban-residential'!S8-'BDESC-urban-residential'!S8</f>
        <v>130.12304473272707</v>
      </c>
      <c r="S8" s="74">
        <f>'DESC-urban-residential'!T8-'BDESC-urban-residential'!T8</f>
        <v>115.27144616345549</v>
      </c>
      <c r="T8" s="74">
        <f>'DESC-urban-residential'!U8-'BDESC-urban-residential'!U8</f>
        <v>94.379028749483496</v>
      </c>
      <c r="U8" s="74">
        <f>'DESC-urban-residential'!V8-'BDESC-urban-residential'!V8</f>
        <v>73.486611335510133</v>
      </c>
      <c r="V8" s="74">
        <f>'DESC-urban-residential'!W8-'BDESC-urban-residential'!W8</f>
        <v>83.747488121058723</v>
      </c>
      <c r="W8" s="74">
        <f>'DESC-urban-residential'!X8-'BDESC-urban-residential'!X8</f>
        <v>94.008364906605948</v>
      </c>
      <c r="X8" s="74">
        <f>'DESC-urban-residential'!Y8-'BDESC-urban-residential'!Y8</f>
        <v>97.955433936145255</v>
      </c>
      <c r="Y8" s="74">
        <f>'DESC-urban-residential'!Z8-'BDESC-urban-residential'!Z8</f>
        <v>101.90250296568365</v>
      </c>
      <c r="Z8" s="74">
        <f>'DESC-urban-residential'!AA8-'BDESC-urban-residential'!AA8</f>
        <v>96.59048937960597</v>
      </c>
      <c r="AA8" s="74">
        <f>'DESC-urban-residential'!AB8-'BDESC-urban-residential'!AB8</f>
        <v>91.278475793527377</v>
      </c>
      <c r="AB8" s="74">
        <f>'DESC-urban-residential'!AC8-'BDESC-urban-residential'!AC8</f>
        <v>75.823296236870192</v>
      </c>
      <c r="AC8" s="74">
        <f>'DESC-urban-residential'!AD8-'BDESC-urban-residential'!AD8</f>
        <v>60.368116680213461</v>
      </c>
      <c r="AD8" s="74">
        <f>'DESC-urban-residential'!AE8-'BDESC-urban-residential'!AE8</f>
        <v>37.967999040492487</v>
      </c>
      <c r="AE8" s="74">
        <f>'DESC-urban-residential'!AF8-'BDESC-urban-residential'!AF8</f>
        <v>15.567881400771057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-38.881545146847486</v>
      </c>
      <c r="E8" s="74">
        <f>'DESC-rural-residential'!F8-'BDESC-rural-residential'!F8</f>
        <v>-77.763090293695058</v>
      </c>
      <c r="F8" s="74">
        <f>'DESC-rural-residential'!G8-'BDESC-rural-residential'!G8</f>
        <v>-78.595413020237203</v>
      </c>
      <c r="G8" s="74">
        <f>'DESC-rural-residential'!H8-'BDESC-rural-residential'!H8</f>
        <v>-79.427735746779319</v>
      </c>
      <c r="H8" s="74">
        <f>'DESC-rural-residential'!I8-'BDESC-rural-residential'!I8</f>
        <v>-74.206451976110941</v>
      </c>
      <c r="I8" s="74">
        <f>'DESC-rural-residential'!J8-'BDESC-rural-residential'!J8</f>
        <v>-68.985168205442449</v>
      </c>
      <c r="J8" s="74">
        <f>'DESC-rural-residential'!K8-'BDESC-rural-residential'!K8</f>
        <v>-50.047257279303722</v>
      </c>
      <c r="K8" s="74">
        <f>'DESC-rural-residential'!L8-'BDESC-rural-residential'!L8</f>
        <v>-31.109346353164824</v>
      </c>
      <c r="L8" s="74">
        <f>'DESC-rural-residential'!M8-'BDESC-rural-residential'!M8</f>
        <v>-13.992783615664507</v>
      </c>
      <c r="M8" s="74">
        <f>'DESC-rural-residential'!N8-'BDESC-rural-residential'!N8</f>
        <v>3.1237791218355824</v>
      </c>
      <c r="N8" s="74">
        <f>'DESC-rural-residential'!O8-'BDESC-rural-residential'!O8</f>
        <v>10.746981871879029</v>
      </c>
      <c r="O8" s="74">
        <f>'DESC-rural-residential'!P8-'BDESC-rural-residential'!P8</f>
        <v>18.370184621922135</v>
      </c>
      <c r="P8" s="74">
        <f>'DESC-rural-residential'!Q8-'BDESC-rural-residential'!Q8</f>
        <v>46.360889647857675</v>
      </c>
      <c r="Q8" s="74">
        <f>'DESC-rural-residential'!R8-'BDESC-rural-residential'!R8</f>
        <v>74.351594673793443</v>
      </c>
      <c r="R8" s="74">
        <f>'DESC-rural-residential'!S8-'BDESC-rural-residential'!S8</f>
        <v>66.734814167011564</v>
      </c>
      <c r="S8" s="74">
        <f>'DESC-rural-residential'!T8-'BDESC-rural-residential'!T8</f>
        <v>59.11803366022923</v>
      </c>
      <c r="T8" s="74">
        <f>'DESC-rural-residential'!U8-'BDESC-rural-residential'!U8</f>
        <v>48.403163004651788</v>
      </c>
      <c r="U8" s="74">
        <f>'DESC-rural-residential'!V8-'BDESC-rural-residential'!V8</f>
        <v>37.688292349074118</v>
      </c>
      <c r="V8" s="74">
        <f>'DESC-rural-residential'!W8-'BDESC-rural-residential'!W8</f>
        <v>42.950678476609482</v>
      </c>
      <c r="W8" s="74">
        <f>'DESC-rural-residential'!X8-'BDESC-rural-residential'!X8</f>
        <v>48.213064604144392</v>
      </c>
      <c r="X8" s="74">
        <f>'DESC-rural-residential'!Y8-'BDESC-rural-residential'!Y8</f>
        <v>50.237355679808388</v>
      </c>
      <c r="Y8" s="74">
        <f>'DESC-rural-residential'!Z8-'BDESC-rural-residential'!Z8</f>
        <v>52.261646755471929</v>
      </c>
      <c r="Z8" s="74">
        <f>'DESC-rural-residential'!AA8-'BDESC-rural-residential'!AA8</f>
        <v>49.537331164427542</v>
      </c>
      <c r="AA8" s="74">
        <f>'DESC-rural-residential'!AB8-'BDESC-rural-residential'!AB8</f>
        <v>46.8130155733827</v>
      </c>
      <c r="AB8" s="74">
        <f>'DESC-rural-residential'!AC8-'BDESC-rural-residential'!AC8</f>
        <v>38.886682941450772</v>
      </c>
      <c r="AC8" s="74">
        <f>'DESC-rural-residential'!AD8-'BDESC-rural-residential'!AD8</f>
        <v>30.960350309519526</v>
      </c>
      <c r="AD8" s="74">
        <f>'DESC-rural-residential'!AE8-'BDESC-rural-residential'!AE8</f>
        <v>19.472241565396416</v>
      </c>
      <c r="AE8" s="74">
        <f>'DESC-rural-residential'!AF8-'BDESC-rural-residential'!AF8</f>
        <v>7.9841328212728513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-22.90063110342642</v>
      </c>
      <c r="E8" s="74">
        <f>'DESC-commercial'!F8-'BDESC-commercial'!F8</f>
        <v>-45.801262206852869</v>
      </c>
      <c r="F8" s="74">
        <f>'DESC-commercial'!G8-'BDESC-commercial'!G8</f>
        <v>-46.291487470472191</v>
      </c>
      <c r="G8" s="74">
        <f>'DESC-commercial'!H8-'BDESC-commercial'!H8</f>
        <v>-46.781712734091514</v>
      </c>
      <c r="H8" s="74">
        <f>'DESC-commercial'!I8-'BDESC-commercial'!I8</f>
        <v>-43.706457029443186</v>
      </c>
      <c r="I8" s="74">
        <f>'DESC-commercial'!J8-'BDESC-commercial'!J8</f>
        <v>-40.631201324794802</v>
      </c>
      <c r="J8" s="74">
        <f>'DESC-commercial'!K8-'BDESC-commercial'!K8</f>
        <v>-29.477063536517733</v>
      </c>
      <c r="K8" s="74">
        <f>'DESC-commercial'!L8-'BDESC-commercial'!L8</f>
        <v>-18.322925748240664</v>
      </c>
      <c r="L8" s="74">
        <f>'DESC-commercial'!M8-'BDESC-commercial'!M8</f>
        <v>-8.2415339843659581</v>
      </c>
      <c r="M8" s="74">
        <f>'DESC-commercial'!N8-'BDESC-commercial'!N8</f>
        <v>1.8398577795085771</v>
      </c>
      <c r="N8" s="74">
        <f>'DESC-commercial'!O8-'BDESC-commercial'!O8</f>
        <v>6.329806760343331</v>
      </c>
      <c r="O8" s="74">
        <f>'DESC-commercial'!P8-'BDESC-commercial'!P8</f>
        <v>10.819755741178028</v>
      </c>
      <c r="P8" s="74">
        <f>'DESC-commercial'!Q8-'BDESC-commercial'!Q8</f>
        <v>27.305849791783203</v>
      </c>
      <c r="Q8" s="74">
        <f>'DESC-commercial'!R8-'BDESC-commercial'!R8</f>
        <v>43.791943842388264</v>
      </c>
      <c r="R8" s="74">
        <f>'DESC-commercial'!S8-'BDESC-commercial'!S8</f>
        <v>39.305777463896789</v>
      </c>
      <c r="S8" s="74">
        <f>'DESC-commercial'!T8-'BDESC-commercial'!T8</f>
        <v>34.819611085405199</v>
      </c>
      <c r="T8" s="74">
        <f>'DESC-commercial'!U8-'BDESC-commercial'!U8</f>
        <v>28.508717336775476</v>
      </c>
      <c r="U8" s="74">
        <f>'DESC-commercial'!V8-'BDESC-commercial'!V8</f>
        <v>22.197823588145525</v>
      </c>
      <c r="V8" s="74">
        <f>'DESC-commercial'!W8-'BDESC-commercial'!W8</f>
        <v>25.297287947787822</v>
      </c>
      <c r="W8" s="74">
        <f>'DESC-commercial'!X8-'BDESC-commercial'!X8</f>
        <v>28.396752307429779</v>
      </c>
      <c r="X8" s="74">
        <f>'DESC-commercial'!Y8-'BDESC-commercial'!Y8</f>
        <v>29.589028565861781</v>
      </c>
      <c r="Y8" s="74">
        <f>'DESC-commercial'!Z8-'BDESC-commercial'!Z8</f>
        <v>30.78130482429367</v>
      </c>
      <c r="Z8" s="74">
        <f>'DESC-commercial'!AA8-'BDESC-commercial'!AA8</f>
        <v>29.176724910501889</v>
      </c>
      <c r="AA8" s="74">
        <f>'DESC-commercial'!AB8-'BDESC-commercial'!AB8</f>
        <v>27.572144996709767</v>
      </c>
      <c r="AB8" s="74">
        <f>'DESC-commercial'!AC8-'BDESC-commercial'!AC8</f>
        <v>22.903657185298016</v>
      </c>
      <c r="AC8" s="74">
        <f>'DESC-commercial'!AD8-'BDESC-commercial'!AD8</f>
        <v>18.235169373886038</v>
      </c>
      <c r="AD8" s="74">
        <f>'DESC-commercial'!AE8-'BDESC-commercial'!AE8</f>
        <v>11.468850303190493</v>
      </c>
      <c r="AE8" s="74">
        <f>'DESC-commercial'!AF8-'BDESC-commercial'!AF8</f>
        <v>4.7025312324954029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2025-01-29T23:38:19Z</dcterms:modified>
</cp:coreProperties>
</file>