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C\webappdata\"/>
    </mc:Choice>
  </mc:AlternateContent>
  <xr:revisionPtr revIDLastSave="0" documentId="8_{0051114E-A5D1-4530-8B46-ABB31B57B847}" xr6:coauthVersionLast="47" xr6:coauthVersionMax="47" xr10:uidLastSave="{00000000-0000-0000-0000-000000000000}"/>
  <bookViews>
    <workbookView xWindow="151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G35" i="26" l="1"/>
  <c r="O35" i="26" s="1"/>
  <c r="P35" i="26" s="1"/>
  <c r="C2" i="20"/>
  <c r="L14" i="24" a="1"/>
  <c r="L14" i="24" s="1"/>
  <c r="J18" i="19" s="1"/>
  <c r="G21" i="26"/>
  <c r="G33" i="26"/>
  <c r="G49" i="26"/>
  <c r="F2" i="20"/>
  <c r="A3" i="25"/>
  <c r="G22" i="26"/>
  <c r="G34" i="26"/>
  <c r="J34" i="26" s="1"/>
  <c r="K34" i="26" s="1"/>
  <c r="A1" i="28"/>
  <c r="G23" i="26"/>
  <c r="O23" i="26" s="1"/>
  <c r="P23" i="26" s="1"/>
  <c r="C3" i="20"/>
  <c r="G36" i="26"/>
  <c r="F3" i="20"/>
  <c r="G10" i="26"/>
  <c r="G25" i="26"/>
  <c r="O25" i="26" s="1"/>
  <c r="P25" i="26" s="1"/>
  <c r="G39" i="26"/>
  <c r="G24" i="26"/>
  <c r="M7" i="24"/>
  <c r="L7" i="24" s="1"/>
  <c r="J42" i="19" s="1"/>
  <c r="G11" i="26"/>
  <c r="J11" i="26" s="1"/>
  <c r="K11" i="26" s="1"/>
  <c r="G28" i="26"/>
  <c r="J28" i="26" s="1"/>
  <c r="K28" i="26" s="1"/>
  <c r="G40" i="26"/>
  <c r="O40" i="26" s="1"/>
  <c r="P40" i="26" s="1"/>
  <c r="B3" i="20"/>
  <c r="O7" i="24"/>
  <c r="G19" i="26"/>
  <c r="J19" i="26" s="1"/>
  <c r="K19" i="26" s="1"/>
  <c r="G41" i="26"/>
  <c r="G7" i="26"/>
  <c r="J7" i="26" s="1"/>
  <c r="K7" i="26" s="1"/>
  <c r="G8" i="26"/>
  <c r="B2" i="20"/>
  <c r="G20" i="26"/>
  <c r="O20" i="26" s="1"/>
  <c r="P20" i="26" s="1"/>
  <c r="G32" i="26"/>
  <c r="O32" i="26" s="1"/>
  <c r="P32" i="26" s="1"/>
  <c r="G48" i="26"/>
  <c r="O48" i="26" s="1"/>
  <c r="P48" i="26" s="1"/>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Q3" i="25"/>
  <c r="BM3" i="25"/>
  <c r="E3" i="25"/>
  <c r="M3" i="25"/>
  <c r="U3" i="25"/>
  <c r="AC3" i="25"/>
  <c r="AK3" i="25"/>
  <c r="AS3" i="25"/>
  <c r="BA3" i="25"/>
  <c r="M13" i="24" s="1"/>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10" i="26" l="1"/>
  <c r="K10" i="26" s="1"/>
  <c r="O10" i="26"/>
  <c r="P10" i="26" s="1"/>
  <c r="K9" i="24"/>
  <c r="L9" i="24" s="1"/>
  <c r="J25" i="19" s="1"/>
  <c r="CE3" i="25"/>
  <c r="O8" i="26"/>
  <c r="P8" i="26" s="1"/>
  <c r="J8" i="26"/>
  <c r="K8" i="26" s="1"/>
  <c r="O36" i="26"/>
  <c r="P36" i="26" s="1"/>
  <c r="J36" i="26"/>
  <c r="K36" i="26" s="1"/>
  <c r="O49" i="26"/>
  <c r="P49" i="26" s="1"/>
  <c r="J49" i="26"/>
  <c r="K49" i="26" s="1"/>
  <c r="N12" i="24"/>
  <c r="J33" i="26"/>
  <c r="K33" i="26" s="1"/>
  <c r="O33" i="26"/>
  <c r="P33" i="26" s="1"/>
  <c r="O41" i="26"/>
  <c r="P41" i="26" s="1"/>
  <c r="J41" i="26"/>
  <c r="K41" i="26" s="1"/>
  <c r="O21" i="26"/>
  <c r="P21" i="26" s="1"/>
  <c r="J21" i="26"/>
  <c r="K21" i="26" s="1"/>
  <c r="P2" i="24"/>
  <c r="M2" i="24"/>
  <c r="K12" i="24"/>
  <c r="J24" i="26"/>
  <c r="K24" i="26" s="1"/>
  <c r="O24" i="26"/>
  <c r="P24" i="26" s="1"/>
  <c r="H56" i="28"/>
  <c r="AF43" i="28"/>
  <c r="R35" i="28"/>
  <c r="AB32" i="28"/>
  <c r="AF30" i="28"/>
  <c r="L29" i="28"/>
  <c r="S27" i="28"/>
  <c r="T25" i="28"/>
  <c r="C24" i="28"/>
  <c r="H22" i="28"/>
  <c r="K20" i="28"/>
  <c r="X18" i="28"/>
  <c r="AE16" i="28"/>
  <c r="V15" i="28"/>
  <c r="V1" i="28" s="1"/>
  <c r="W14" i="28"/>
  <c r="AC13" i="28"/>
  <c r="D13" i="28"/>
  <c r="Q12" i="28"/>
  <c r="AA11" i="28"/>
  <c r="D11" i="28"/>
  <c r="Q10" i="28"/>
  <c r="AA9" i="28"/>
  <c r="AA1" i="28" s="1"/>
  <c r="D9" i="28"/>
  <c r="Q8" i="28"/>
  <c r="AA7" i="28"/>
  <c r="D7" i="28"/>
  <c r="Q6" i="28"/>
  <c r="AA5" i="28"/>
  <c r="D5" i="28"/>
  <c r="Q4" i="28"/>
  <c r="Q1" i="28" s="1"/>
  <c r="AA33" i="28"/>
  <c r="K28" i="28"/>
  <c r="X26" i="28"/>
  <c r="S19" i="28"/>
  <c r="G15" i="28"/>
  <c r="Q13" i="28"/>
  <c r="AA10" i="28"/>
  <c r="Q9" i="28"/>
  <c r="Q7" i="28"/>
  <c r="D6" i="28"/>
  <c r="D4" i="28"/>
  <c r="D1" i="28" s="1"/>
  <c r="Z33" i="28"/>
  <c r="AB22" i="28"/>
  <c r="F14" i="28"/>
  <c r="F1" i="28" s="1"/>
  <c r="C12" i="28"/>
  <c r="C10" i="28"/>
  <c r="C8" i="28"/>
  <c r="Y6" i="28"/>
  <c r="C4" i="28"/>
  <c r="H43" i="28"/>
  <c r="AB34" i="28"/>
  <c r="X32" i="28"/>
  <c r="AB30" i="28"/>
  <c r="AF28" i="28"/>
  <c r="AF1" i="28" s="1"/>
  <c r="L27" i="28"/>
  <c r="S25" i="28"/>
  <c r="T23" i="28"/>
  <c r="C22" i="28"/>
  <c r="H20" i="28"/>
  <c r="K18" i="28"/>
  <c r="AA16" i="28"/>
  <c r="T15" i="28"/>
  <c r="P14" i="28"/>
  <c r="AA13" i="28"/>
  <c r="C13" i="28"/>
  <c r="L12" i="28"/>
  <c r="Y11" i="28"/>
  <c r="C11" i="28"/>
  <c r="L10" i="28"/>
  <c r="Y9" i="28"/>
  <c r="Y1" i="28" s="1"/>
  <c r="C9" i="28"/>
  <c r="L8" i="28"/>
  <c r="Y7" i="28"/>
  <c r="C7" i="28"/>
  <c r="L6" i="28"/>
  <c r="Y5" i="28"/>
  <c r="C5" i="28"/>
  <c r="L4" i="28"/>
  <c r="L1" i="28" s="1"/>
  <c r="L21" i="28"/>
  <c r="C16" i="28"/>
  <c r="Y8" i="28"/>
  <c r="Y4" i="28"/>
  <c r="AF41" i="28"/>
  <c r="Y34" i="28"/>
  <c r="K32" i="28"/>
  <c r="X30" i="28"/>
  <c r="AB28" i="28"/>
  <c r="AF26" i="28"/>
  <c r="L25" i="28"/>
  <c r="S23" i="28"/>
  <c r="T21" i="28"/>
  <c r="C20" i="28"/>
  <c r="H18" i="28"/>
  <c r="P16" i="28"/>
  <c r="P1" i="28" s="1"/>
  <c r="P15" i="28"/>
  <c r="O14" i="28"/>
  <c r="U13" i="28"/>
  <c r="AG12" i="28"/>
  <c r="K12" i="28"/>
  <c r="T11" i="28"/>
  <c r="AG10" i="28"/>
  <c r="K10" i="28"/>
  <c r="T9" i="28"/>
  <c r="AG8" i="28"/>
  <c r="K8" i="28"/>
  <c r="T7" i="28"/>
  <c r="AG6" i="28"/>
  <c r="K6" i="28"/>
  <c r="K1" i="28" s="1"/>
  <c r="T5" i="28"/>
  <c r="AG4" i="28"/>
  <c r="AG1" i="28" s="1"/>
  <c r="K4" i="28"/>
  <c r="AF37" i="28"/>
  <c r="H30" i="28"/>
  <c r="AB24" i="28"/>
  <c r="T17" i="28"/>
  <c r="G14" i="28"/>
  <c r="AA12" i="28"/>
  <c r="Q11" i="28"/>
  <c r="D10" i="28"/>
  <c r="AA8" i="28"/>
  <c r="AA6" i="28"/>
  <c r="AA4" i="28"/>
  <c r="H38" i="28"/>
  <c r="Q34" i="28"/>
  <c r="H32" i="28"/>
  <c r="K30" i="28"/>
  <c r="X28" i="28"/>
  <c r="AB26" i="28"/>
  <c r="AF24" i="28"/>
  <c r="L23" i="28"/>
  <c r="S21" i="28"/>
  <c r="T19" i="28"/>
  <c r="C18" i="28"/>
  <c r="O16" i="28"/>
  <c r="O1" i="28" s="1"/>
  <c r="H15" i="28"/>
  <c r="M14" i="28"/>
  <c r="T13" i="28"/>
  <c r="AB12" i="28"/>
  <c r="I12" i="28"/>
  <c r="S11" i="28"/>
  <c r="AB10" i="28"/>
  <c r="I10" i="28"/>
  <c r="S9" i="28"/>
  <c r="AB8" i="28"/>
  <c r="I8" i="28"/>
  <c r="S7" i="28"/>
  <c r="AB6" i="28"/>
  <c r="I6" i="28"/>
  <c r="I1" i="28" s="1"/>
  <c r="S5" i="28"/>
  <c r="AB4" i="28"/>
  <c r="AB1" i="28" s="1"/>
  <c r="I4" i="28"/>
  <c r="AF22" i="28"/>
  <c r="D12" i="28"/>
  <c r="D8" i="28"/>
  <c r="Q5" i="28"/>
  <c r="L19" i="28"/>
  <c r="Y10" i="28"/>
  <c r="C6" i="28"/>
  <c r="C1" i="28" s="1"/>
  <c r="G6" i="26" s="1"/>
  <c r="H48" i="28"/>
  <c r="H36" i="28"/>
  <c r="Q33" i="28"/>
  <c r="S31" i="28"/>
  <c r="T29" i="28"/>
  <c r="C28" i="28"/>
  <c r="H26" i="28"/>
  <c r="K24" i="28"/>
  <c r="X22" i="28"/>
  <c r="AB20" i="28"/>
  <c r="AF18" i="28"/>
  <c r="L17" i="28"/>
  <c r="AF15" i="28"/>
  <c r="AB14" i="28"/>
  <c r="D14" i="28"/>
  <c r="K13" i="28"/>
  <c r="T12" i="28"/>
  <c r="AG11" i="28"/>
  <c r="K11" i="28"/>
  <c r="T10" i="28"/>
  <c r="AG9" i="28"/>
  <c r="K9" i="28"/>
  <c r="T8" i="28"/>
  <c r="AG7" i="28"/>
  <c r="K7" i="28"/>
  <c r="T6" i="28"/>
  <c r="AG5" i="28"/>
  <c r="K5" i="28"/>
  <c r="T4" i="28"/>
  <c r="K16" i="28"/>
  <c r="H28" i="28"/>
  <c r="H47" i="28"/>
  <c r="H1" i="28" s="1"/>
  <c r="AA35" i="28"/>
  <c r="AG32" i="28"/>
  <c r="L31" i="28"/>
  <c r="S29" i="28"/>
  <c r="T27" i="28"/>
  <c r="C26" i="28"/>
  <c r="H24" i="28"/>
  <c r="K22" i="28"/>
  <c r="X20" i="28"/>
  <c r="AB18" i="28"/>
  <c r="AF16" i="28"/>
  <c r="AD15" i="28"/>
  <c r="AA14" i="28"/>
  <c r="AD13" i="28"/>
  <c r="AD1" i="28" s="1"/>
  <c r="I13" i="28"/>
  <c r="S12" i="28"/>
  <c r="AB11" i="28"/>
  <c r="I11" i="28"/>
  <c r="S10" i="28"/>
  <c r="AB9" i="28"/>
  <c r="I9" i="28"/>
  <c r="S8" i="28"/>
  <c r="S1" i="28" s="1"/>
  <c r="AB7" i="28"/>
  <c r="I7" i="28"/>
  <c r="S6" i="28"/>
  <c r="AB5" i="28"/>
  <c r="I5" i="28"/>
  <c r="S4" i="28"/>
  <c r="C32" i="28"/>
  <c r="H49" i="28"/>
  <c r="H37" i="28"/>
  <c r="T31" i="28"/>
  <c r="C30" i="28"/>
  <c r="K26" i="28"/>
  <c r="X24" i="28"/>
  <c r="AF20" i="28"/>
  <c r="S17" i="28"/>
  <c r="D15" i="28"/>
  <c r="L13" i="28"/>
  <c r="Y12" i="28"/>
  <c r="L11" i="28"/>
  <c r="L9" i="28"/>
  <c r="L7" i="28"/>
  <c r="L5" i="28"/>
  <c r="O39" i="26"/>
  <c r="P39" i="26" s="1"/>
  <c r="J39" i="26"/>
  <c r="K39" i="26" s="1"/>
  <c r="O22" i="26"/>
  <c r="P22" i="26" s="1"/>
  <c r="J22" i="26"/>
  <c r="K22" i="26" s="1"/>
  <c r="K3" i="24"/>
  <c r="L3" i="24" s="1"/>
  <c r="J26" i="19" s="1"/>
  <c r="T2" i="24"/>
  <c r="K13" i="24"/>
  <c r="S13" i="24"/>
  <c r="R2" i="24"/>
  <c r="P12" i="24"/>
  <c r="M12" i="24"/>
  <c r="O13" i="24"/>
  <c r="K16" i="24" a="1"/>
  <c r="K16" i="24" s="1"/>
  <c r="L16" i="24" s="1"/>
  <c r="J14" i="19" s="1"/>
  <c r="R13" i="24"/>
  <c r="O12" i="24"/>
  <c r="AH1" i="28"/>
  <c r="R1" i="28"/>
  <c r="G29" i="26" s="1"/>
  <c r="G1" i="28"/>
  <c r="Z1" i="28"/>
  <c r="J1" i="28"/>
  <c r="AC1" i="28"/>
  <c r="X1" i="28"/>
  <c r="U1" i="28"/>
  <c r="M1" i="28"/>
  <c r="AE1" i="28"/>
  <c r="E1" i="28"/>
  <c r="W1" i="28"/>
  <c r="R161" i="1"/>
  <c r="Q161" i="1"/>
  <c r="P161" i="1"/>
  <c r="O161" i="1"/>
  <c r="N161" i="1"/>
  <c r="M161" i="1"/>
  <c r="L161" i="1"/>
  <c r="K161" i="1"/>
  <c r="J161" i="1"/>
  <c r="B161" i="1"/>
  <c r="A161" i="1"/>
  <c r="O29" i="26" l="1"/>
  <c r="P29" i="26" s="1"/>
  <c r="J29" i="26"/>
  <c r="K29" i="26" s="1"/>
  <c r="L2" i="24"/>
  <c r="J17" i="19" s="1"/>
  <c r="T1" i="28"/>
  <c r="L12" i="24"/>
  <c r="J34" i="19" s="1"/>
  <c r="L13" i="24"/>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<sst xmlns="http://schemas.openxmlformats.org/spreadsheetml/2006/main" count="35255" uniqueCount="4358">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</sst>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3818</v>
      </c>
      <c r="C1" s="353">
        <v>45503</v>
      </c>
      <c r="G1" s="354" t="s">
        <v>3763</v>
      </c>
      <c r="H1" s="354" t="s">
        <v>3764</v>
      </c>
    </row>
    <row r="2" spans="1:8" x14ac:dyDescent="0.75">
      <c r="B2" t="str">
        <f>_xlfn.XLOOKUP(B1,H:H,G:G,0,0,1)</f>
        <v>NC</v>
      </c>
      <c r="C2" t="str">
        <f>_xlfn.XLOOKUP(B2,G:G, H:H, 0,0,1)</f>
        <v>North Carolina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North Carolina.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Carolina, the share of electricity among fuels used for heating in urban, residential buildings will rise from 29% to 37%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Carolina, the share of electricity among fuels used for appliances in urban, residential buildings will rise from 68% to 69%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Carolina, the share of electricity among fuels used for heating in rural, residential buildings will rise from 29% to 37%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Carolina, the share of electricity among fuels used for appliances in rural, residential buildings will rise from 68% to 69%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Carolina, the share of electricity among fuels used for heating in commercial buildings will fall from 8% to 8%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Carolina, the share of electricity among fuels used for appliances in commercial buildings will fall from 59% to 56%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Carolina, the share of electricity among fuels used for other components in commercial buildings will rise from 71% to 80%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-14%.</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North Carolina, a 100% setting provides for an additional  5710 MW of demand response capacity in 2050 (on top of a BAU quantity of 2731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North Carolina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PV:**North Carolina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Wind:**North Carolina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80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North Carolina.</v>
      </c>
      <c r="L9" s="2" t="str">
        <f>J9&amp;K9</f>
        <v>**Description:** This policy prevents new capacity of the selected type(s) from being built or deployed.  // **Guidance for setting values:**No new coal is planned in North Carolina.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North Carolina will retire 8450 MW of coal by 2050. North Carolina currently has 10308 MW of coal capacity.</v>
      </c>
      <c r="L12" s="6" t="str">
        <f>J12&amp;K12&amp;M12&amp;N12&amp;O12&amp;P12</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NC will retire 0 MW of natural gas by 2050. NC currently has 5373 MW of natural gas non-peaker capacity.</v>
      </c>
      <c r="N12" s="1" t="str">
        <f>_xlfn.CONCAT("//**Nuclear:** The EIA projects that ", About!B2, " will retire ", 'Supporting Data'!$O$3, " MW of nuclear by 2050. ", About!B2, " currently has ",'Supporting Data'!$V$3, " MW of nuclear capacity." )</f>
        <v>//**Nuclear:** The EIA projects that NC will retire 0 MW of nuclear by 2050. NC currently has 5150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NC will retire 0 MW of natural gas by 2050. NC currently has 5987 MW of natural gas peaker capacity.</v>
      </c>
      <c r="P12" s="1" t="str">
        <f>_xlfn.CONCAT("//**Lignite:** The EIA projects that ", About!B2, " will retire ", 'Supporting Data'!$S$3, " MW of lignite by 2050. ", About!B2, " currently has ",'Supporting Data'!$AE$3, " MW of lignite capacity." )</f>
        <v>//**Lignite:** The EIA projects that NC will retire 0 MW of lignite by 2050. NC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North Carolina</v>
      </c>
      <c r="B3" s="404">
        <f>ROUND(SUMIFS(B$4:B$54, $A$4:$A$54, $A$3),0)</f>
        <v>79840</v>
      </c>
      <c r="C3" s="405">
        <f t="shared" ref="C3" si="0">ROUND(SUMIFS(C$4:C$54, $A$4:$A$54, $A$3),0)</f>
        <v>80</v>
      </c>
      <c r="D3" s="404">
        <f>SUMIFS(D$4:D$54, $A$4:$A$54, $A$3)</f>
        <v>17693787</v>
      </c>
      <c r="E3" s="404">
        <f>SUMIFS(E$4:E$54, $A$4:$A$54, $A$3)</f>
        <v>15131735.999999991</v>
      </c>
      <c r="F3" s="406">
        <f>ROUND(SUMIFS(F$4:F$54,$A$4:$A$54,$A$3)*100,0)</f>
        <v>-14</v>
      </c>
      <c r="G3" s="178">
        <f>SUMIFS(G$4:G$54, $A$4:$A$54, $A$3)</f>
        <v>0</v>
      </c>
      <c r="H3" s="178">
        <f>SUMIFS(H$4:H$54, $A$4:$A$54, $A$3)</f>
        <v>0</v>
      </c>
      <c r="I3" s="406">
        <f>ROUND(SUMIFS(I$4:I$54,$A$4:$A$54,$A$3)*100,0)</f>
        <v>0</v>
      </c>
      <c r="J3" s="406">
        <f>ROUND(SUMIFS(J$4:J$54, $A$4:$A$54, $A$3),0)</f>
        <v>5710</v>
      </c>
      <c r="K3" s="178">
        <f t="shared" ref="K3:AI3" si="1">ROUND(SUMIFS(K$4:K$54, $A$4:$A$54, $A$3),0)</f>
        <v>2078</v>
      </c>
      <c r="L3" s="406">
        <f t="shared" si="1"/>
        <v>2731</v>
      </c>
      <c r="M3" s="178">
        <f t="shared" si="1"/>
        <v>8450</v>
      </c>
      <c r="N3" s="178">
        <f t="shared" si="1"/>
        <v>0</v>
      </c>
      <c r="O3" s="178">
        <f t="shared" si="1"/>
        <v>0</v>
      </c>
      <c r="P3" s="178">
        <f t="shared" si="1"/>
        <v>0</v>
      </c>
      <c r="Q3" s="178">
        <f t="shared" si="1"/>
        <v>0</v>
      </c>
      <c r="R3" s="178">
        <f t="shared" si="1"/>
        <v>0</v>
      </c>
      <c r="S3" s="406">
        <f t="shared" si="1"/>
        <v>0</v>
      </c>
      <c r="T3" s="178">
        <f t="shared" si="1"/>
        <v>10308</v>
      </c>
      <c r="U3" s="178">
        <f t="shared" si="1"/>
        <v>5373</v>
      </c>
      <c r="V3" s="178">
        <f t="shared" si="1"/>
        <v>5150</v>
      </c>
      <c r="W3" s="178">
        <f t="shared" si="1"/>
        <v>1999</v>
      </c>
      <c r="X3" s="178">
        <f t="shared" si="1"/>
        <v>208</v>
      </c>
      <c r="Y3" s="178">
        <f t="shared" si="1"/>
        <v>4421</v>
      </c>
      <c r="Z3" s="178">
        <f t="shared" si="1"/>
        <v>0</v>
      </c>
      <c r="AA3" s="178">
        <f t="shared" si="1"/>
        <v>310</v>
      </c>
      <c r="AB3" s="178">
        <f t="shared" si="1"/>
        <v>0</v>
      </c>
      <c r="AC3" s="178">
        <f t="shared" si="1"/>
        <v>439</v>
      </c>
      <c r="AD3" s="178">
        <f t="shared" si="1"/>
        <v>5987</v>
      </c>
      <c r="AE3" s="178">
        <f t="shared" si="1"/>
        <v>0</v>
      </c>
      <c r="AF3" s="178">
        <f t="shared" si="1"/>
        <v>0</v>
      </c>
      <c r="AG3" s="178">
        <f t="shared" si="1"/>
        <v>0</v>
      </c>
      <c r="AH3" s="178">
        <f t="shared" si="1"/>
        <v>0</v>
      </c>
      <c r="AI3" s="406">
        <f t="shared" si="1"/>
        <v>0</v>
      </c>
      <c r="AJ3" s="178">
        <f>ROUND(SUMIFS(AJ$4:AJ$54,$A$4:$A$54,$A$3)*100,0)</f>
        <v>50</v>
      </c>
      <c r="AK3" s="178">
        <f t="shared" ref="AK3:AL3" si="2">ROUND(SUMIFS(AK$4:AK$54,$A$4:$A$54,$A$3)*100,0)</f>
        <v>50</v>
      </c>
      <c r="AL3" s="178">
        <f t="shared" si="2"/>
        <v>50</v>
      </c>
      <c r="AM3" s="178">
        <f>SUMIFS(AM$4:AM$54, $A$4:$A$54, $A$3)</f>
        <v>1</v>
      </c>
      <c r="AN3" s="178">
        <f t="shared" ref="AN3:AQ3" si="3">SUMIFS(AN$4:AN$54, $A$4:$A$54, $A$3)</f>
        <v>0</v>
      </c>
      <c r="AO3" s="406">
        <f t="shared" si="3"/>
        <v>0</v>
      </c>
      <c r="AP3" s="406">
        <f t="shared" si="3"/>
        <v>2287</v>
      </c>
      <c r="AQ3" s="406">
        <f t="shared" si="3"/>
        <v>10975017</v>
      </c>
      <c r="AR3" s="406">
        <f>ROUND(SUMIFS(AR$4:AR$54,$A$4:$A$54,$A$3),2)</f>
        <v>20.84</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0</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8</v>
      </c>
      <c r="BR3" s="406">
        <f t="shared" si="6"/>
        <v>8</v>
      </c>
      <c r="BS3" s="406">
        <f>ROUND(SUMIFS(BS$4:BS$54,$A$4:$A$54,$A$3)*100,0)</f>
        <v>59</v>
      </c>
      <c r="BT3" s="406">
        <f>ROUND(SUMIFS(BT$4:BT$54,$A$4:$A$54,$A$3)*100,0)</f>
        <v>56</v>
      </c>
      <c r="BU3" s="406">
        <f t="shared" ref="BU3:CH3" si="7">ROUND(SUMIFS(BU$4:BU$54,$A$4:$A$54,$A$3)*100,0)</f>
        <v>71</v>
      </c>
      <c r="BV3" s="406">
        <f t="shared" si="7"/>
        <v>80</v>
      </c>
      <c r="BW3" s="406">
        <f t="shared" si="7"/>
        <v>29</v>
      </c>
      <c r="BX3" s="406">
        <f t="shared" si="7"/>
        <v>37</v>
      </c>
      <c r="BY3" s="406">
        <f t="shared" si="7"/>
        <v>68</v>
      </c>
      <c r="BZ3" s="406">
        <f>ROUND(SUMIFS(BZ$4:BZ$54,$A$4:$A$54,$A$3)*100,0)</f>
        <v>69</v>
      </c>
      <c r="CA3" s="406">
        <f>ROUND(SUMIFS(CA$4:CA$54,$A$4:$A$54,$A$3)*100,0)</f>
        <v>100</v>
      </c>
      <c r="CB3" s="406">
        <f>ROUND(SUMIFS(CB$4:CB$54,$A$4:$A$54,$A$3)*100,0)</f>
        <v>100</v>
      </c>
      <c r="CC3" s="406">
        <f t="shared" si="7"/>
        <v>29</v>
      </c>
      <c r="CD3" s="406">
        <f t="shared" si="7"/>
        <v>37</v>
      </c>
      <c r="CE3" s="406">
        <f t="shared" si="7"/>
        <v>68</v>
      </c>
      <c r="CF3" s="406">
        <f t="shared" si="7"/>
        <v>69</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North Carolina.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North Carolina.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North Carolina.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North Carolina.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North Carolina.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North Carolina.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North Carolina.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North Carolina.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North Carolina.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North Carolina.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North Carolina.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North Carolina.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North Carolina.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North Carolina.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North Carolina.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North Carolina.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North Carolina.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North Carolina.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North Carolina.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North Carolina.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North Carolina.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North Carolina.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North Carolina.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North Carolina.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for geothermal. However, the Investment Tax Credit, a similar program for solar power, covers 30% of system costs through 2019, with declining amounts thereafter.//**Solar PV:**North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Carolina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159</v>
      </c>
      <c r="H29" t="s">
        <v>4001</v>
      </c>
      <c r="I29" s="424">
        <v>2030</v>
      </c>
      <c r="J29" s="424">
        <f t="shared" si="0"/>
        <v>79.5</v>
      </c>
      <c r="K29" s="424">
        <f t="shared" si="1"/>
        <v>79.5</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79.5</v>
      </c>
      <c r="E2" s="1">
        <f>INDEX('State Targets'!K:K,MATCH(About!$C$2,'State Targets'!$B:$B,0))</f>
        <v>79.5</v>
      </c>
      <c r="F2" s="1" t="str">
        <f>IF(INDEX('State Targets'!L:L,MATCH(About!$C$2,'State Targets'!$B:$B,0))=0,"",INDEX('State Targets'!L:L,MATCH(About!$C$2,'State Targets'!$B:$B,0)))</f>
        <v>North Carolina set an executive target in 2022 to reduce GHG emissions 50% below 2005 levels by 2030.</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North Carolina set an executive target in 2022 to reach net-zero emissions no later than 2050.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NC</v>
      </c>
      <c r="C1" s="431">
        <f>SUM(C4:C87)</f>
        <v>113.45144320092027</v>
      </c>
      <c r="D1" s="431">
        <f t="shared" ref="D1:AG1" si="0">SUM(D4:D87)</f>
        <v>112.56927818865788</v>
      </c>
      <c r="E1" s="431">
        <f t="shared" si="0"/>
        <v>123.04998096484555</v>
      </c>
      <c r="F1" s="431">
        <f t="shared" si="0"/>
        <v>128.30889717759464</v>
      </c>
      <c r="G1" s="431">
        <f t="shared" si="0"/>
        <v>124.27483382222766</v>
      </c>
      <c r="H1" s="431">
        <f t="shared" si="0"/>
        <v>130.60456077449351</v>
      </c>
      <c r="I1" s="431">
        <f t="shared" si="0"/>
        <v>142.7781620467191</v>
      </c>
      <c r="J1" s="431">
        <f t="shared" si="0"/>
        <v>144.88657836805086</v>
      </c>
      <c r="K1" s="431">
        <f t="shared" si="0"/>
        <v>145.7711547225577</v>
      </c>
      <c r="L1" s="431">
        <f t="shared" si="0"/>
        <v>144.8884933527483</v>
      </c>
      <c r="M1" s="431">
        <f t="shared" si="0"/>
        <v>153.6465782891506</v>
      </c>
      <c r="N1" s="431">
        <f t="shared" si="0"/>
        <v>149.27570991992303</v>
      </c>
      <c r="O1" s="431">
        <f t="shared" si="0"/>
        <v>151.17897458982699</v>
      </c>
      <c r="P1" s="431">
        <f t="shared" si="0"/>
        <v>153.40264780487044</v>
      </c>
      <c r="Q1" s="431">
        <f t="shared" si="0"/>
        <v>155.7769437707739</v>
      </c>
      <c r="R1" s="431">
        <f t="shared" si="0"/>
        <v>159.36280949195097</v>
      </c>
      <c r="S1" s="431">
        <f t="shared" si="0"/>
        <v>154.4550867845561</v>
      </c>
      <c r="T1" s="431">
        <f t="shared" si="0"/>
        <v>159.38066184022915</v>
      </c>
      <c r="U1" s="431">
        <f t="shared" si="0"/>
        <v>152.87089137492066</v>
      </c>
      <c r="V1" s="431">
        <f t="shared" si="0"/>
        <v>139.43458929772487</v>
      </c>
      <c r="W1" s="431">
        <f t="shared" si="0"/>
        <v>152.25270902484684</v>
      </c>
      <c r="X1" s="431">
        <f t="shared" si="0"/>
        <v>137.70442248445383</v>
      </c>
      <c r="Y1" s="431">
        <f t="shared" si="0"/>
        <v>129.98068823058517</v>
      </c>
      <c r="Z1" s="431">
        <f t="shared" si="0"/>
        <v>131.06093485326346</v>
      </c>
      <c r="AA1" s="431">
        <f t="shared" si="0"/>
        <v>134.28425372273551</v>
      </c>
      <c r="AB1" s="431">
        <f t="shared" si="0"/>
        <v>130.30531610810024</v>
      </c>
      <c r="AC1" s="431">
        <f t="shared" si="0"/>
        <v>131.73291193912061</v>
      </c>
      <c r="AD1" s="431">
        <f t="shared" si="0"/>
        <v>127.80852926077669</v>
      </c>
      <c r="AE1" s="431">
        <f t="shared" si="0"/>
        <v>131.57506744357443</v>
      </c>
      <c r="AF1" s="431">
        <f t="shared" si="0"/>
        <v>131.13841115061098</v>
      </c>
      <c r="AG1" s="431">
        <f t="shared" si="0"/>
        <v>114.45520303204179</v>
      </c>
      <c r="AH1" s="431">
        <f>SUM(AH4:AH87)</f>
        <v>123.65346905089615</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46.911162659511398</v>
      </c>
      <c r="D4">
        <f>SUMIFS('EPA Export Aggregation'!G:G,'EPA Export Aggregation'!$A:$A,$B4,'EPA Export Aggregation'!$D:$D,$A$1)*IF($A4="CH4",About!$D$58,IF($A4="N2O",About!$D$59,1))</f>
        <v>47.7215536036298</v>
      </c>
      <c r="E4">
        <f>SUMIFS('EPA Export Aggregation'!H:H,'EPA Export Aggregation'!$A:$A,$B4,'EPA Export Aggregation'!$D:$D,$A$1)*IF($A4="CH4",About!$D$58,IF($A4="N2O",About!$D$59,1))</f>
        <v>54.899222549182802</v>
      </c>
      <c r="F4">
        <f>SUMIFS('EPA Export Aggregation'!I:I,'EPA Export Aggregation'!$A:$A,$B4,'EPA Export Aggregation'!$D:$D,$A$1)*IF($A4="CH4",About!$D$58,IF($A4="N2O",About!$D$59,1))</f>
        <v>59.322715831634397</v>
      </c>
      <c r="G4">
        <f>SUMIFS('EPA Export Aggregation'!J:J,'EPA Export Aggregation'!$A:$A,$B4,'EPA Export Aggregation'!$D:$D,$A$1)*IF($A4="CH4",About!$D$58,IF($A4="N2O",About!$D$59,1))</f>
        <v>54.005707987650901</v>
      </c>
      <c r="H4">
        <f>SUMIFS('EPA Export Aggregation'!K:K,'EPA Export Aggregation'!$A:$A,$B4,'EPA Export Aggregation'!$D:$D,$A$1)*IF($A4="CH4",About!$D$58,IF($A4="N2O",About!$D$59,1))</f>
        <v>57.148330787966103</v>
      </c>
      <c r="I4">
        <f>SUMIFS('EPA Export Aggregation'!L:L,'EPA Export Aggregation'!$A:$A,$B4,'EPA Export Aggregation'!$D:$D,$A$1)*IF($A4="CH4",About!$D$58,IF($A4="N2O",About!$D$59,1))</f>
        <v>65.126351533207497</v>
      </c>
      <c r="J4">
        <f>SUMIFS('EPA Export Aggregation'!M:M,'EPA Export Aggregation'!$A:$A,$B4,'EPA Export Aggregation'!$D:$D,$A$1)*IF($A4="CH4",About!$D$58,IF($A4="N2O",About!$D$59,1))</f>
        <v>67.722959143301196</v>
      </c>
      <c r="K4">
        <f>SUMIFS('EPA Export Aggregation'!N:N,'EPA Export Aggregation'!$A:$A,$B4,'EPA Export Aggregation'!$D:$D,$A$1)*IF($A4="CH4",About!$D$58,IF($A4="N2O",About!$D$59,1))</f>
        <v>67.814189050361705</v>
      </c>
      <c r="L4">
        <f>SUMIFS('EPA Export Aggregation'!O:O,'EPA Export Aggregation'!$A:$A,$B4,'EPA Export Aggregation'!$D:$D,$A$1)*IF($A4="CH4",About!$D$58,IF($A4="N2O",About!$D$59,1))</f>
        <v>67.074293365861095</v>
      </c>
      <c r="M4">
        <f>SUMIFS('EPA Export Aggregation'!P:P,'EPA Export Aggregation'!$A:$A,$B4,'EPA Export Aggregation'!$D:$D,$A$1)*IF($A4="CH4",About!$D$58,IF($A4="N2O",About!$D$59,1))</f>
        <v>71.361553275698398</v>
      </c>
      <c r="N4">
        <f>SUMIFS('EPA Export Aggregation'!Q:Q,'EPA Export Aggregation'!$A:$A,$B4,'EPA Export Aggregation'!$D:$D,$A$1)*IF($A4="CH4",About!$D$58,IF($A4="N2O",About!$D$59,1))</f>
        <v>68.674765872698998</v>
      </c>
      <c r="O4">
        <f>SUMIFS('EPA Export Aggregation'!R:R,'EPA Export Aggregation'!$A:$A,$B4,'EPA Export Aggregation'!$D:$D,$A$1)*IF($A4="CH4",About!$D$58,IF($A4="N2O",About!$D$59,1))</f>
        <v>71.326430679005099</v>
      </c>
      <c r="P4">
        <f>SUMIFS('EPA Export Aggregation'!S:S,'EPA Export Aggregation'!$A:$A,$B4,'EPA Export Aggregation'!$D:$D,$A$1)*IF($A4="CH4",About!$D$58,IF($A4="N2O",About!$D$59,1))</f>
        <v>70.712744666920202</v>
      </c>
      <c r="Q4">
        <f>SUMIFS('EPA Export Aggregation'!T:T,'EPA Export Aggregation'!$A:$A,$B4,'EPA Export Aggregation'!$D:$D,$A$1)*IF($A4="CH4",About!$D$58,IF($A4="N2O",About!$D$59,1))</f>
        <v>71.809547641692703</v>
      </c>
      <c r="R4">
        <f>SUMIFS('EPA Export Aggregation'!U:U,'EPA Export Aggregation'!$A:$A,$B4,'EPA Export Aggregation'!$D:$D,$A$1)*IF($A4="CH4",About!$D$58,IF($A4="N2O",About!$D$59,1))</f>
        <v>75.435691525196802</v>
      </c>
      <c r="S4">
        <f>SUMIFS('EPA Export Aggregation'!V:V,'EPA Export Aggregation'!$A:$A,$B4,'EPA Export Aggregation'!$D:$D,$A$1)*IF($A4="CH4",About!$D$58,IF($A4="N2O",About!$D$59,1))</f>
        <v>72.617860729169706</v>
      </c>
      <c r="T4">
        <f>SUMIFS('EPA Export Aggregation'!W:W,'EPA Export Aggregation'!$A:$A,$B4,'EPA Export Aggregation'!$D:$D,$A$1)*IF($A4="CH4",About!$D$58,IF($A4="N2O",About!$D$59,1))</f>
        <v>78.441629685882205</v>
      </c>
      <c r="U4">
        <f>SUMIFS('EPA Export Aggregation'!X:X,'EPA Export Aggregation'!$A:$A,$B4,'EPA Export Aggregation'!$D:$D,$A$1)*IF($A4="CH4",About!$D$58,IF($A4="N2O",About!$D$59,1))</f>
        <v>74.710964421663803</v>
      </c>
      <c r="V4">
        <f>SUMIFS('EPA Export Aggregation'!Y:Y,'EPA Export Aggregation'!$A:$A,$B4,'EPA Export Aggregation'!$D:$D,$A$1)*IF($A4="CH4",About!$D$58,IF($A4="N2O",About!$D$59,1))</f>
        <v>64.440984146845395</v>
      </c>
      <c r="W4">
        <f>SUMIFS('EPA Export Aggregation'!Z:Z,'EPA Export Aggregation'!$A:$A,$B4,'EPA Export Aggregation'!$D:$D,$A$1)*IF($A4="CH4",About!$D$58,IF($A4="N2O",About!$D$59,1))</f>
        <v>72.976310720933895</v>
      </c>
      <c r="X4">
        <f>SUMIFS('EPA Export Aggregation'!AA:AA,'EPA Export Aggregation'!$A:$A,$B4,'EPA Export Aggregation'!$D:$D,$A$1)*IF($A4="CH4",About!$D$58,IF($A4="N2O",About!$D$59,1))</f>
        <v>62.306084463313198</v>
      </c>
      <c r="Y4">
        <f>SUMIFS('EPA Export Aggregation'!AB:AB,'EPA Export Aggregation'!$A:$A,$B4,'EPA Export Aggregation'!$D:$D,$A$1)*IF($A4="CH4",About!$D$58,IF($A4="N2O",About!$D$59,1))</f>
        <v>57.317298728694801</v>
      </c>
      <c r="Z4">
        <f>SUMIFS('EPA Export Aggregation'!AC:AC,'EPA Export Aggregation'!$A:$A,$B4,'EPA Export Aggregation'!$D:$D,$A$1)*IF($A4="CH4",About!$D$58,IF($A4="N2O",About!$D$59,1))</f>
        <v>56.020327349762702</v>
      </c>
      <c r="AA4">
        <f>SUMIFS('EPA Export Aggregation'!AD:AD,'EPA Export Aggregation'!$A:$A,$B4,'EPA Export Aggregation'!$D:$D,$A$1)*IF($A4="CH4",About!$D$58,IF($A4="N2O",About!$D$59,1))</f>
        <v>57.440851901637302</v>
      </c>
      <c r="AB4">
        <f>SUMIFS('EPA Export Aggregation'!AE:AE,'EPA Export Aggregation'!$A:$A,$B4,'EPA Export Aggregation'!$D:$D,$A$1)*IF($A4="CH4",About!$D$58,IF($A4="N2O",About!$D$59,1))</f>
        <v>52.089309239281299</v>
      </c>
      <c r="AC4">
        <f>SUMIFS('EPA Export Aggregation'!AF:AF,'EPA Export Aggregation'!$A:$A,$B4,'EPA Export Aggregation'!$D:$D,$A$1)*IF($A4="CH4",About!$D$58,IF($A4="N2O",About!$D$59,1))</f>
        <v>51.098627466931902</v>
      </c>
      <c r="AD4">
        <f>SUMIFS('EPA Export Aggregation'!AG:AG,'EPA Export Aggregation'!$A:$A,$B4,'EPA Export Aggregation'!$D:$D,$A$1)*IF($A4="CH4",About!$D$58,IF($A4="N2O",About!$D$59,1))</f>
        <v>47.485569048865699</v>
      </c>
      <c r="AE4">
        <f>SUMIFS('EPA Export Aggregation'!AH:AH,'EPA Export Aggregation'!$A:$A,$B4,'EPA Export Aggregation'!$D:$D,$A$1)*IF($A4="CH4",About!$D$58,IF($A4="N2O",About!$D$59,1))</f>
        <v>48.330167287813701</v>
      </c>
      <c r="AF4">
        <f>SUMIFS('EPA Export Aggregation'!AI:AI,'EPA Export Aggregation'!$A:$A,$B4,'EPA Export Aggregation'!$D:$D,$A$1)*IF($A4="CH4",About!$D$58,IF($A4="N2O",About!$D$59,1))</f>
        <v>46.024701796487001</v>
      </c>
      <c r="AG4">
        <f>SUMIFS('EPA Export Aggregation'!AJ:AJ,'EPA Export Aggregation'!$A:$A,$B4,'EPA Export Aggregation'!$D:$D,$A$1)*IF($A4="CH4",About!$D$58,IF($A4="N2O",About!$D$59,1))</f>
        <v>37.093118576297798</v>
      </c>
      <c r="AH4">
        <f>SUMIFS('EPA Export Aggregation'!AK:AK,'EPA Export Aggregation'!$A:$A,$B4,'EPA Export Aggregation'!$D:$D,$A$1)*IF($A4="CH4",About!$D$58,IF($A4="N2O",About!$D$59,1))</f>
        <v>40.102972139582</v>
      </c>
    </row>
    <row r="5" spans="1:34" x14ac:dyDescent="0.75">
      <c r="A5" s="435" t="s">
        <v>2220</v>
      </c>
      <c r="B5" s="408" t="s">
        <v>4124</v>
      </c>
      <c r="C5">
        <f>SUMIFS('EPA Export Aggregation'!F:F,'EPA Export Aggregation'!$A:$A,$B5,'EPA Export Aggregation'!$D:$D,$A$1)*IF($A5="CH4",About!$D$58,IF($A5="N2O",About!$D$59,1))</f>
        <v>38.548841343411297</v>
      </c>
      <c r="D5">
        <f>SUMIFS('EPA Export Aggregation'!G:G,'EPA Export Aggregation'!$A:$A,$B5,'EPA Export Aggregation'!$D:$D,$A$1)*IF($A5="CH4",About!$D$58,IF($A5="N2O",About!$D$59,1))</f>
        <v>37.447403051352303</v>
      </c>
      <c r="E5">
        <f>SUMIFS('EPA Export Aggregation'!H:H,'EPA Export Aggregation'!$A:$A,$B5,'EPA Export Aggregation'!$D:$D,$A$1)*IF($A5="CH4",About!$D$58,IF($A5="N2O",About!$D$59,1))</f>
        <v>38.664381052241602</v>
      </c>
      <c r="F5">
        <f>SUMIFS('EPA Export Aggregation'!I:I,'EPA Export Aggregation'!$A:$A,$B5,'EPA Export Aggregation'!$D:$D,$A$1)*IF($A5="CH4",About!$D$58,IF($A5="N2O",About!$D$59,1))</f>
        <v>39.9606411776169</v>
      </c>
      <c r="G5">
        <f>SUMIFS('EPA Export Aggregation'!J:J,'EPA Export Aggregation'!$A:$A,$B5,'EPA Export Aggregation'!$D:$D,$A$1)*IF($A5="CH4",About!$D$58,IF($A5="N2O",About!$D$59,1))</f>
        <v>41.771451514359597</v>
      </c>
      <c r="H5">
        <f>SUMIFS('EPA Export Aggregation'!K:K,'EPA Export Aggregation'!$A:$A,$B5,'EPA Export Aggregation'!$D:$D,$A$1)*IF($A5="CH4",About!$D$58,IF($A5="N2O",About!$D$59,1))</f>
        <v>42.787919880158398</v>
      </c>
      <c r="I5">
        <f>SUMIFS('EPA Export Aggregation'!L:L,'EPA Export Aggregation'!$A:$A,$B5,'EPA Export Aggregation'!$D:$D,$A$1)*IF($A5="CH4",About!$D$58,IF($A5="N2O",About!$D$59,1))</f>
        <v>45.3252395708029</v>
      </c>
      <c r="J5">
        <f>SUMIFS('EPA Export Aggregation'!M:M,'EPA Export Aggregation'!$A:$A,$B5,'EPA Export Aggregation'!$D:$D,$A$1)*IF($A5="CH4",About!$D$58,IF($A5="N2O",About!$D$59,1))</f>
        <v>45.890506583486697</v>
      </c>
      <c r="K5">
        <f>SUMIFS('EPA Export Aggregation'!N:N,'EPA Export Aggregation'!$A:$A,$B5,'EPA Export Aggregation'!$D:$D,$A$1)*IF($A5="CH4",About!$D$58,IF($A5="N2O",About!$D$59,1))</f>
        <v>47.480670065518801</v>
      </c>
      <c r="L5">
        <f>SUMIFS('EPA Export Aggregation'!O:O,'EPA Export Aggregation'!$A:$A,$B5,'EPA Export Aggregation'!$D:$D,$A$1)*IF($A5="CH4",About!$D$58,IF($A5="N2O",About!$D$59,1))</f>
        <v>48.8241959160463</v>
      </c>
      <c r="M5">
        <f>SUMIFS('EPA Export Aggregation'!P:P,'EPA Export Aggregation'!$A:$A,$B5,'EPA Export Aggregation'!$D:$D,$A$1)*IF($A5="CH4",About!$D$58,IF($A5="N2O",About!$D$59,1))</f>
        <v>50.644832980177497</v>
      </c>
      <c r="N5">
        <f>SUMIFS('EPA Export Aggregation'!Q:Q,'EPA Export Aggregation'!$A:$A,$B5,'EPA Export Aggregation'!$D:$D,$A$1)*IF($A5="CH4",About!$D$58,IF($A5="N2O",About!$D$59,1))</f>
        <v>49.106940977331</v>
      </c>
      <c r="O5">
        <f>SUMIFS('EPA Export Aggregation'!R:R,'EPA Export Aggregation'!$A:$A,$B5,'EPA Export Aggregation'!$D:$D,$A$1)*IF($A5="CH4",About!$D$58,IF($A5="N2O",About!$D$59,1))</f>
        <v>49.542727150646499</v>
      </c>
      <c r="P5">
        <f>SUMIFS('EPA Export Aggregation'!S:S,'EPA Export Aggregation'!$A:$A,$B5,'EPA Export Aggregation'!$D:$D,$A$1)*IF($A5="CH4",About!$D$58,IF($A5="N2O",About!$D$59,1))</f>
        <v>51.344026275645298</v>
      </c>
      <c r="Q5">
        <f>SUMIFS('EPA Export Aggregation'!T:T,'EPA Export Aggregation'!$A:$A,$B5,'EPA Export Aggregation'!$D:$D,$A$1)*IF($A5="CH4",About!$D$58,IF($A5="N2O",About!$D$59,1))</f>
        <v>51.9987383948041</v>
      </c>
      <c r="R5">
        <f>SUMIFS('EPA Export Aggregation'!U:U,'EPA Export Aggregation'!$A:$A,$B5,'EPA Export Aggregation'!$D:$D,$A$1)*IF($A5="CH4",About!$D$58,IF($A5="N2O",About!$D$59,1))</f>
        <v>52.177149719980399</v>
      </c>
      <c r="S5">
        <f>SUMIFS('EPA Export Aggregation'!V:V,'EPA Export Aggregation'!$A:$A,$B5,'EPA Export Aggregation'!$D:$D,$A$1)*IF($A5="CH4",About!$D$58,IF($A5="N2O",About!$D$59,1))</f>
        <v>51.415337480771001</v>
      </c>
      <c r="T5">
        <f>SUMIFS('EPA Export Aggregation'!W:W,'EPA Export Aggregation'!$A:$A,$B5,'EPA Export Aggregation'!$D:$D,$A$1)*IF($A5="CH4",About!$D$58,IF($A5="N2O",About!$D$59,1))</f>
        <v>52.0843711046967</v>
      </c>
      <c r="U5">
        <f>SUMIFS('EPA Export Aggregation'!X:X,'EPA Export Aggregation'!$A:$A,$B5,'EPA Export Aggregation'!$D:$D,$A$1)*IF($A5="CH4",About!$D$58,IF($A5="N2O",About!$D$59,1))</f>
        <v>49.014517070388301</v>
      </c>
      <c r="V5">
        <f>SUMIFS('EPA Export Aggregation'!Y:Y,'EPA Export Aggregation'!$A:$A,$B5,'EPA Export Aggregation'!$D:$D,$A$1)*IF($A5="CH4",About!$D$58,IF($A5="N2O",About!$D$59,1))</f>
        <v>46.721606709977202</v>
      </c>
      <c r="W5">
        <f>SUMIFS('EPA Export Aggregation'!Z:Z,'EPA Export Aggregation'!$A:$A,$B5,'EPA Export Aggregation'!$D:$D,$A$1)*IF($A5="CH4",About!$D$58,IF($A5="N2O",About!$D$59,1))</f>
        <v>50.293524591882402</v>
      </c>
      <c r="X5">
        <f>SUMIFS('EPA Export Aggregation'!AA:AA,'EPA Export Aggregation'!$A:$A,$B5,'EPA Export Aggregation'!$D:$D,$A$1)*IF($A5="CH4",About!$D$58,IF($A5="N2O",About!$D$59,1))</f>
        <v>49.167721767330498</v>
      </c>
      <c r="Y5">
        <f>SUMIFS('EPA Export Aggregation'!AB:AB,'EPA Export Aggregation'!$A:$A,$B5,'EPA Export Aggregation'!$D:$D,$A$1)*IF($A5="CH4",About!$D$58,IF($A5="N2O",About!$D$59,1))</f>
        <v>47.347573128612297</v>
      </c>
      <c r="Z5">
        <f>SUMIFS('EPA Export Aggregation'!AC:AC,'EPA Export Aggregation'!$A:$A,$B5,'EPA Export Aggregation'!$D:$D,$A$1)*IF($A5="CH4",About!$D$58,IF($A5="N2O",About!$D$59,1))</f>
        <v>48.008487935259197</v>
      </c>
      <c r="AA5">
        <f>SUMIFS('EPA Export Aggregation'!AD:AD,'EPA Export Aggregation'!$A:$A,$B5,'EPA Export Aggregation'!$D:$D,$A$1)*IF($A5="CH4",About!$D$58,IF($A5="N2O",About!$D$59,1))</f>
        <v>49.717267727048302</v>
      </c>
      <c r="AB5">
        <f>SUMIFS('EPA Export Aggregation'!AE:AE,'EPA Export Aggregation'!$A:$A,$B5,'EPA Export Aggregation'!$D:$D,$A$1)*IF($A5="CH4",About!$D$58,IF($A5="N2O",About!$D$59,1))</f>
        <v>50.5484694156535</v>
      </c>
      <c r="AC5">
        <f>SUMIFS('EPA Export Aggregation'!AF:AF,'EPA Export Aggregation'!$A:$A,$B5,'EPA Export Aggregation'!$D:$D,$A$1)*IF($A5="CH4",About!$D$58,IF($A5="N2O",About!$D$59,1))</f>
        <v>52.613413039159497</v>
      </c>
      <c r="AD5">
        <f>SUMIFS('EPA Export Aggregation'!AG:AG,'EPA Export Aggregation'!$A:$A,$B5,'EPA Export Aggregation'!$D:$D,$A$1)*IF($A5="CH4",About!$D$58,IF($A5="N2O",About!$D$59,1))</f>
        <v>53.242638343073402</v>
      </c>
      <c r="AE5">
        <f>SUMIFS('EPA Export Aggregation'!AH:AH,'EPA Export Aggregation'!$A:$A,$B5,'EPA Export Aggregation'!$D:$D,$A$1)*IF($A5="CH4",About!$D$58,IF($A5="N2O",About!$D$59,1))</f>
        <v>54.326175619009902</v>
      </c>
      <c r="AF5">
        <f>SUMIFS('EPA Export Aggregation'!AI:AI,'EPA Export Aggregation'!$A:$A,$B5,'EPA Export Aggregation'!$D:$D,$A$1)*IF($A5="CH4",About!$D$58,IF($A5="N2O",About!$D$59,1))</f>
        <v>55.199205959400402</v>
      </c>
      <c r="AG5">
        <f>SUMIFS('EPA Export Aggregation'!AJ:AJ,'EPA Export Aggregation'!$A:$A,$B5,'EPA Export Aggregation'!$D:$D,$A$1)*IF($A5="CH4",About!$D$58,IF($A5="N2O",About!$D$59,1))</f>
        <v>49.889604085950602</v>
      </c>
      <c r="AH5">
        <f>SUMIFS('EPA Export Aggregation'!AK:AK,'EPA Export Aggregation'!$A:$A,$B5,'EPA Export Aggregation'!$D:$D,$A$1)*IF($A5="CH4",About!$D$58,IF($A5="N2O",About!$D$59,1))</f>
        <v>54.637308835286099</v>
      </c>
    </row>
    <row r="6" spans="1:34" x14ac:dyDescent="0.75">
      <c r="A6" s="435" t="s">
        <v>2220</v>
      </c>
      <c r="B6" s="408" t="s">
        <v>4128</v>
      </c>
      <c r="C6">
        <f>SUMIFS('EPA Export Aggregation'!F:F,'EPA Export Aggregation'!$A:$A,$B6,'EPA Export Aggregation'!$D:$D,$A$1)*IF($A6="CH4",About!$D$58,IF($A6="N2O",About!$D$59,1))</f>
        <v>16.4097030445004</v>
      </c>
      <c r="D6">
        <f>SUMIFS('EPA Export Aggregation'!G:G,'EPA Export Aggregation'!$A:$A,$B6,'EPA Export Aggregation'!$D:$D,$A$1)*IF($A6="CH4",About!$D$58,IF($A6="N2O",About!$D$59,1))</f>
        <v>15.8114044530095</v>
      </c>
      <c r="E6">
        <f>SUMIFS('EPA Export Aggregation'!H:H,'EPA Export Aggregation'!$A:$A,$B6,'EPA Export Aggregation'!$D:$D,$A$1)*IF($A6="CH4",About!$D$58,IF($A6="N2O",About!$D$59,1))</f>
        <v>17.147682450000499</v>
      </c>
      <c r="F6">
        <f>SUMIFS('EPA Export Aggregation'!I:I,'EPA Export Aggregation'!$A:$A,$B6,'EPA Export Aggregation'!$D:$D,$A$1)*IF($A6="CH4",About!$D$58,IF($A6="N2O",About!$D$59,1))</f>
        <v>16.337989948022901</v>
      </c>
      <c r="G6">
        <f>SUMIFS('EPA Export Aggregation'!J:J,'EPA Export Aggregation'!$A:$A,$B6,'EPA Export Aggregation'!$D:$D,$A$1)*IF($A6="CH4",About!$D$58,IF($A6="N2O",About!$D$59,1))</f>
        <v>15.546798198289901</v>
      </c>
      <c r="H6">
        <f>SUMIFS('EPA Export Aggregation'!K:K,'EPA Export Aggregation'!$A:$A,$B6,'EPA Export Aggregation'!$D:$D,$A$1)*IF($A6="CH4",About!$D$58,IF($A6="N2O",About!$D$59,1))</f>
        <v>16.815673463338499</v>
      </c>
      <c r="I6">
        <f>SUMIFS('EPA Export Aggregation'!L:L,'EPA Export Aggregation'!$A:$A,$B6,'EPA Export Aggregation'!$D:$D,$A$1)*IF($A6="CH4",About!$D$58,IF($A6="N2O",About!$D$59,1))</f>
        <v>16.4969666331517</v>
      </c>
      <c r="J6">
        <f>SUMIFS('EPA Export Aggregation'!M:M,'EPA Export Aggregation'!$A:$A,$B6,'EPA Export Aggregation'!$D:$D,$A$1)*IF($A6="CH4",About!$D$58,IF($A6="N2O",About!$D$59,1))</f>
        <v>15.8317197353533</v>
      </c>
      <c r="K6">
        <f>SUMIFS('EPA Export Aggregation'!N:N,'EPA Export Aggregation'!$A:$A,$B6,'EPA Export Aggregation'!$D:$D,$A$1)*IF($A6="CH4",About!$D$58,IF($A6="N2O",About!$D$59,1))</f>
        <v>15.0575499154561</v>
      </c>
      <c r="L6">
        <f>SUMIFS('EPA Export Aggregation'!O:O,'EPA Export Aggregation'!$A:$A,$B6,'EPA Export Aggregation'!$D:$D,$A$1)*IF($A6="CH4",About!$D$58,IF($A6="N2O",About!$D$59,1))</f>
        <v>13.7424120885922</v>
      </c>
      <c r="M6">
        <f>SUMIFS('EPA Export Aggregation'!P:P,'EPA Export Aggregation'!$A:$A,$B6,'EPA Export Aggregation'!$D:$D,$A$1)*IF($A6="CH4",About!$D$58,IF($A6="N2O",About!$D$59,1))</f>
        <v>14.554861327768</v>
      </c>
      <c r="N6">
        <f>SUMIFS('EPA Export Aggregation'!Q:Q,'EPA Export Aggregation'!$A:$A,$B6,'EPA Export Aggregation'!$D:$D,$A$1)*IF($A6="CH4",About!$D$58,IF($A6="N2O",About!$D$59,1))</f>
        <v>13.9234302472395</v>
      </c>
      <c r="O6">
        <f>SUMIFS('EPA Export Aggregation'!R:R,'EPA Export Aggregation'!$A:$A,$B6,'EPA Export Aggregation'!$D:$D,$A$1)*IF($A6="CH4",About!$D$58,IF($A6="N2O",About!$D$59,1))</f>
        <v>13.134392781837001</v>
      </c>
      <c r="P6">
        <f>SUMIFS('EPA Export Aggregation'!S:S,'EPA Export Aggregation'!$A:$A,$B6,'EPA Export Aggregation'!$D:$D,$A$1)*IF($A6="CH4",About!$D$58,IF($A6="N2O",About!$D$59,1))</f>
        <v>12.5264729316791</v>
      </c>
      <c r="Q6">
        <f>SUMIFS('EPA Export Aggregation'!T:T,'EPA Export Aggregation'!$A:$A,$B6,'EPA Export Aggregation'!$D:$D,$A$1)*IF($A6="CH4",About!$D$58,IF($A6="N2O",About!$D$59,1))</f>
        <v>12.984082552412699</v>
      </c>
      <c r="R6">
        <f>SUMIFS('EPA Export Aggregation'!U:U,'EPA Export Aggregation'!$A:$A,$B6,'EPA Export Aggregation'!$D:$D,$A$1)*IF($A6="CH4",About!$D$58,IF($A6="N2O",About!$D$59,1))</f>
        <v>13.3662414987496</v>
      </c>
      <c r="S6">
        <f>SUMIFS('EPA Export Aggregation'!V:V,'EPA Export Aggregation'!$A:$A,$B6,'EPA Export Aggregation'!$D:$D,$A$1)*IF($A6="CH4",About!$D$58,IF($A6="N2O",About!$D$59,1))</f>
        <v>12.893715681188</v>
      </c>
      <c r="T6">
        <f>SUMIFS('EPA Export Aggregation'!W:W,'EPA Export Aggregation'!$A:$A,$B6,'EPA Export Aggregation'!$D:$D,$A$1)*IF($A6="CH4",About!$D$58,IF($A6="N2O",About!$D$59,1))</f>
        <v>11.806011600722501</v>
      </c>
      <c r="U6">
        <f>SUMIFS('EPA Export Aggregation'!X:X,'EPA Export Aggregation'!$A:$A,$B6,'EPA Export Aggregation'!$D:$D,$A$1)*IF($A6="CH4",About!$D$58,IF($A6="N2O",About!$D$59,1))</f>
        <v>10.8955482481741</v>
      </c>
      <c r="V6">
        <f>SUMIFS('EPA Export Aggregation'!Y:Y,'EPA Export Aggregation'!$A:$A,$B6,'EPA Export Aggregation'!$D:$D,$A$1)*IF($A6="CH4",About!$D$58,IF($A6="N2O",About!$D$59,1))</f>
        <v>9.3081649758770002</v>
      </c>
      <c r="W6">
        <f>SUMIFS('EPA Export Aggregation'!Z:Z,'EPA Export Aggregation'!$A:$A,$B6,'EPA Export Aggregation'!$D:$D,$A$1)*IF($A6="CH4",About!$D$58,IF($A6="N2O",About!$D$59,1))</f>
        <v>10.103786028845199</v>
      </c>
      <c r="X6">
        <f>SUMIFS('EPA Export Aggregation'!AA:AA,'EPA Export Aggregation'!$A:$A,$B6,'EPA Export Aggregation'!$D:$D,$A$1)*IF($A6="CH4",About!$D$58,IF($A6="N2O",About!$D$59,1))</f>
        <v>9.9551677007990005</v>
      </c>
      <c r="Y6">
        <f>SUMIFS('EPA Export Aggregation'!AB:AB,'EPA Export Aggregation'!$A:$A,$B6,'EPA Export Aggregation'!$D:$D,$A$1)*IF($A6="CH4",About!$D$58,IF($A6="N2O",About!$D$59,1))</f>
        <v>9.3006097324359995</v>
      </c>
      <c r="Z6">
        <f>SUMIFS('EPA Export Aggregation'!AC:AC,'EPA Export Aggregation'!$A:$A,$B6,'EPA Export Aggregation'!$D:$D,$A$1)*IF($A6="CH4",About!$D$58,IF($A6="N2O",About!$D$59,1))</f>
        <v>10.3267022431409</v>
      </c>
      <c r="AA6">
        <f>SUMIFS('EPA Export Aggregation'!AD:AD,'EPA Export Aggregation'!$A:$A,$B6,'EPA Export Aggregation'!$D:$D,$A$1)*IF($A6="CH4",About!$D$58,IF($A6="N2O",About!$D$59,1))</f>
        <v>9.1237764546453999</v>
      </c>
      <c r="AB6">
        <f>SUMIFS('EPA Export Aggregation'!AE:AE,'EPA Export Aggregation'!$A:$A,$B6,'EPA Export Aggregation'!$D:$D,$A$1)*IF($A6="CH4",About!$D$58,IF($A6="N2O",About!$D$59,1))</f>
        <v>9.0084683730703006</v>
      </c>
      <c r="AC6">
        <f>SUMIFS('EPA Export Aggregation'!AF:AF,'EPA Export Aggregation'!$A:$A,$B6,'EPA Export Aggregation'!$D:$D,$A$1)*IF($A6="CH4",About!$D$58,IF($A6="N2O",About!$D$59,1))</f>
        <v>8.9507969570002004</v>
      </c>
      <c r="AD6">
        <f>SUMIFS('EPA Export Aggregation'!AG:AG,'EPA Export Aggregation'!$A:$A,$B6,'EPA Export Aggregation'!$D:$D,$A$1)*IF($A6="CH4",About!$D$58,IF($A6="N2O",About!$D$59,1))</f>
        <v>8.8457126350229007</v>
      </c>
      <c r="AE6">
        <f>SUMIFS('EPA Export Aggregation'!AH:AH,'EPA Export Aggregation'!$A:$A,$B6,'EPA Export Aggregation'!$D:$D,$A$1)*IF($A6="CH4",About!$D$58,IF($A6="N2O",About!$D$59,1))</f>
        <v>9.1138646993015993</v>
      </c>
      <c r="AF6">
        <f>SUMIFS('EPA Export Aggregation'!AI:AI,'EPA Export Aggregation'!$A:$A,$B6,'EPA Export Aggregation'!$D:$D,$A$1)*IF($A6="CH4",About!$D$58,IF($A6="N2O",About!$D$59,1))</f>
        <v>9.2623979751085006</v>
      </c>
      <c r="AG6">
        <f>SUMIFS('EPA Export Aggregation'!AJ:AJ,'EPA Export Aggregation'!$A:$A,$B6,'EPA Export Aggregation'!$D:$D,$A$1)*IF($A6="CH4",About!$D$58,IF($A6="N2O",About!$D$59,1))</f>
        <v>8.8191078232393991</v>
      </c>
      <c r="AH6">
        <f>SUMIFS('EPA Export Aggregation'!AK:AK,'EPA Export Aggregation'!$A:$A,$B6,'EPA Export Aggregation'!$D:$D,$A$1)*IF($A6="CH4",About!$D$58,IF($A6="N2O",About!$D$59,1))</f>
        <v>9.1386723103472001</v>
      </c>
    </row>
    <row r="7" spans="1:34" x14ac:dyDescent="0.75">
      <c r="A7" s="435" t="s">
        <v>2220</v>
      </c>
      <c r="B7" s="408" t="s">
        <v>4130</v>
      </c>
      <c r="C7">
        <f>SUMIFS('EPA Export Aggregation'!F:F,'EPA Export Aggregation'!$A:$A,$B7,'EPA Export Aggregation'!$D:$D,$A$1)*IF($A7="CH4",About!$D$58,IF($A7="N2O",About!$D$59,1))</f>
        <v>5.2465108343287996</v>
      </c>
      <c r="D7">
        <f>SUMIFS('EPA Export Aggregation'!G:G,'EPA Export Aggregation'!$A:$A,$B7,'EPA Export Aggregation'!$D:$D,$A$1)*IF($A7="CH4",About!$D$58,IF($A7="N2O",About!$D$59,1))</f>
        <v>5.4089603316461998</v>
      </c>
      <c r="E7">
        <f>SUMIFS('EPA Export Aggregation'!H:H,'EPA Export Aggregation'!$A:$A,$B7,'EPA Export Aggregation'!$D:$D,$A$1)*IF($A7="CH4",About!$D$58,IF($A7="N2O",About!$D$59,1))</f>
        <v>5.9714026514128999</v>
      </c>
      <c r="F7">
        <f>SUMIFS('EPA Export Aggregation'!I:I,'EPA Export Aggregation'!$A:$A,$B7,'EPA Export Aggregation'!$D:$D,$A$1)*IF($A7="CH4",About!$D$58,IF($A7="N2O",About!$D$59,1))</f>
        <v>6.1563082406031002</v>
      </c>
      <c r="G7">
        <f>SUMIFS('EPA Export Aggregation'!J:J,'EPA Export Aggregation'!$A:$A,$B7,'EPA Export Aggregation'!$D:$D,$A$1)*IF($A7="CH4",About!$D$58,IF($A7="N2O",About!$D$59,1))</f>
        <v>5.7908125676091</v>
      </c>
      <c r="H7">
        <f>SUMIFS('EPA Export Aggregation'!K:K,'EPA Export Aggregation'!$A:$A,$B7,'EPA Export Aggregation'!$D:$D,$A$1)*IF($A7="CH4",About!$D$58,IF($A7="N2O",About!$D$59,1))</f>
        <v>6.3701604916274999</v>
      </c>
      <c r="I7">
        <f>SUMIFS('EPA Export Aggregation'!L:L,'EPA Export Aggregation'!$A:$A,$B7,'EPA Export Aggregation'!$D:$D,$A$1)*IF($A7="CH4",About!$D$58,IF($A7="N2O",About!$D$59,1))</f>
        <v>7.3872665009659002</v>
      </c>
      <c r="J7">
        <f>SUMIFS('EPA Export Aggregation'!M:M,'EPA Export Aggregation'!$A:$A,$B7,'EPA Export Aggregation'!$D:$D,$A$1)*IF($A7="CH4",About!$D$58,IF($A7="N2O",About!$D$59,1))</f>
        <v>6.7365270939639998</v>
      </c>
      <c r="K7">
        <f>SUMIFS('EPA Export Aggregation'!N:N,'EPA Export Aggregation'!$A:$A,$B7,'EPA Export Aggregation'!$D:$D,$A$1)*IF($A7="CH4",About!$D$58,IF($A7="N2O",About!$D$59,1))</f>
        <v>6.5319061800598996</v>
      </c>
      <c r="L7">
        <f>SUMIFS('EPA Export Aggregation'!O:O,'EPA Export Aggregation'!$A:$A,$B7,'EPA Export Aggregation'!$D:$D,$A$1)*IF($A7="CH4",About!$D$58,IF($A7="N2O",About!$D$59,1))</f>
        <v>6.1901921276067</v>
      </c>
      <c r="M7">
        <f>SUMIFS('EPA Export Aggregation'!P:P,'EPA Export Aggregation'!$A:$A,$B7,'EPA Export Aggregation'!$D:$D,$A$1)*IF($A7="CH4",About!$D$58,IF($A7="N2O",About!$D$59,1))</f>
        <v>7.0133834937461996</v>
      </c>
      <c r="N7">
        <f>SUMIFS('EPA Export Aggregation'!Q:Q,'EPA Export Aggregation'!$A:$A,$B7,'EPA Export Aggregation'!$D:$D,$A$1)*IF($A7="CH4",About!$D$58,IF($A7="N2O",About!$D$59,1))</f>
        <v>6.7541898877455004</v>
      </c>
      <c r="O7">
        <f>SUMIFS('EPA Export Aggregation'!R:R,'EPA Export Aggregation'!$A:$A,$B7,'EPA Export Aggregation'!$D:$D,$A$1)*IF($A7="CH4",About!$D$58,IF($A7="N2O",About!$D$59,1))</f>
        <v>6.2454146692226997</v>
      </c>
      <c r="P7">
        <f>SUMIFS('EPA Export Aggregation'!S:S,'EPA Export Aggregation'!$A:$A,$B7,'EPA Export Aggregation'!$D:$D,$A$1)*IF($A7="CH4",About!$D$58,IF($A7="N2O",About!$D$59,1))</f>
        <v>7.1454037523976002</v>
      </c>
      <c r="Q7">
        <f>SUMIFS('EPA Export Aggregation'!T:T,'EPA Export Aggregation'!$A:$A,$B7,'EPA Export Aggregation'!$D:$D,$A$1)*IF($A7="CH4",About!$D$58,IF($A7="N2O",About!$D$59,1))</f>
        <v>7.1210719985689002</v>
      </c>
      <c r="R7">
        <f>SUMIFS('EPA Export Aggregation'!U:U,'EPA Export Aggregation'!$A:$A,$B7,'EPA Export Aggregation'!$D:$D,$A$1)*IF($A7="CH4",About!$D$58,IF($A7="N2O",About!$D$59,1))</f>
        <v>6.5328148820217002</v>
      </c>
      <c r="S7">
        <f>SUMIFS('EPA Export Aggregation'!V:V,'EPA Export Aggregation'!$A:$A,$B7,'EPA Export Aggregation'!$D:$D,$A$1)*IF($A7="CH4",About!$D$58,IF($A7="N2O",About!$D$59,1))</f>
        <v>5.6683897249645003</v>
      </c>
      <c r="T7">
        <f>SUMIFS('EPA Export Aggregation'!W:W,'EPA Export Aggregation'!$A:$A,$B7,'EPA Export Aggregation'!$D:$D,$A$1)*IF($A7="CH4",About!$D$58,IF($A7="N2O",About!$D$59,1))</f>
        <v>5.5200148575821997</v>
      </c>
      <c r="U7">
        <f>SUMIFS('EPA Export Aggregation'!X:X,'EPA Export Aggregation'!$A:$A,$B7,'EPA Export Aggregation'!$D:$D,$A$1)*IF($A7="CH4",About!$D$58,IF($A7="N2O",About!$D$59,1))</f>
        <v>5.8447761485924001</v>
      </c>
      <c r="V7">
        <f>SUMIFS('EPA Export Aggregation'!Y:Y,'EPA Export Aggregation'!$A:$A,$B7,'EPA Export Aggregation'!$D:$D,$A$1)*IF($A7="CH4",About!$D$58,IF($A7="N2O",About!$D$59,1))</f>
        <v>5.7098967638601001</v>
      </c>
      <c r="W7">
        <f>SUMIFS('EPA Export Aggregation'!Z:Z,'EPA Export Aggregation'!$A:$A,$B7,'EPA Export Aggregation'!$D:$D,$A$1)*IF($A7="CH4",About!$D$58,IF($A7="N2O",About!$D$59,1))</f>
        <v>6.3920245321799003</v>
      </c>
      <c r="X7">
        <f>SUMIFS('EPA Export Aggregation'!AA:AA,'EPA Export Aggregation'!$A:$A,$B7,'EPA Export Aggregation'!$D:$D,$A$1)*IF($A7="CH4",About!$D$58,IF($A7="N2O",About!$D$59,1))</f>
        <v>5.1581992866388999</v>
      </c>
      <c r="Y7">
        <f>SUMIFS('EPA Export Aggregation'!AB:AB,'EPA Export Aggregation'!$A:$A,$B7,'EPA Export Aggregation'!$D:$D,$A$1)*IF($A7="CH4",About!$D$58,IF($A7="N2O",About!$D$59,1))</f>
        <v>4.3203155784167997</v>
      </c>
      <c r="Z7">
        <f>SUMIFS('EPA Export Aggregation'!AC:AC,'EPA Export Aggregation'!$A:$A,$B7,'EPA Export Aggregation'!$D:$D,$A$1)*IF($A7="CH4",About!$D$58,IF($A7="N2O",About!$D$59,1))</f>
        <v>5.1400098670794003</v>
      </c>
      <c r="AA7">
        <f>SUMIFS('EPA Export Aggregation'!AD:AD,'EPA Export Aggregation'!$A:$A,$B7,'EPA Export Aggregation'!$D:$D,$A$1)*IF($A7="CH4",About!$D$58,IF($A7="N2O",About!$D$59,1))</f>
        <v>5.6746409477365001</v>
      </c>
      <c r="AB7">
        <f>SUMIFS('EPA Export Aggregation'!AE:AE,'EPA Export Aggregation'!$A:$A,$B7,'EPA Export Aggregation'!$D:$D,$A$1)*IF($A7="CH4",About!$D$58,IF($A7="N2O",About!$D$59,1))</f>
        <v>5.2717815097314</v>
      </c>
      <c r="AC7">
        <f>SUMIFS('EPA Export Aggregation'!AF:AF,'EPA Export Aggregation'!$A:$A,$B7,'EPA Export Aggregation'!$D:$D,$A$1)*IF($A7="CH4",About!$D$58,IF($A7="N2O",About!$D$59,1))</f>
        <v>5.0082585335268996</v>
      </c>
      <c r="AD7">
        <f>SUMIFS('EPA Export Aggregation'!AG:AG,'EPA Export Aggregation'!$A:$A,$B7,'EPA Export Aggregation'!$D:$D,$A$1)*IF($A7="CH4",About!$D$58,IF($A7="N2O",About!$D$59,1))</f>
        <v>4.4454684415813999</v>
      </c>
      <c r="AE7">
        <f>SUMIFS('EPA Export Aggregation'!AH:AH,'EPA Export Aggregation'!$A:$A,$B7,'EPA Export Aggregation'!$D:$D,$A$1)*IF($A7="CH4",About!$D$58,IF($A7="N2O",About!$D$59,1))</f>
        <v>5.4866248620885001</v>
      </c>
      <c r="AF7">
        <f>SUMIFS('EPA Export Aggregation'!AI:AI,'EPA Export Aggregation'!$A:$A,$B7,'EPA Export Aggregation'!$D:$D,$A$1)*IF($A7="CH4",About!$D$58,IF($A7="N2O",About!$D$59,1))</f>
        <v>5.1274728961367</v>
      </c>
      <c r="AG7">
        <f>SUMIFS('EPA Export Aggregation'!AJ:AJ,'EPA Export Aggregation'!$A:$A,$B7,'EPA Export Aggregation'!$D:$D,$A$1)*IF($A7="CH4",About!$D$58,IF($A7="N2O",About!$D$59,1))</f>
        <v>4.7545710303225004</v>
      </c>
      <c r="AH7">
        <f>SUMIFS('EPA Export Aggregation'!AK:AK,'EPA Export Aggregation'!$A:$A,$B7,'EPA Export Aggregation'!$D:$D,$A$1)*IF($A7="CH4",About!$D$58,IF($A7="N2O",About!$D$59,1))</f>
        <v>5.2370431180220001</v>
      </c>
    </row>
    <row r="8" spans="1:34" x14ac:dyDescent="0.75">
      <c r="A8" s="435" t="s">
        <v>2220</v>
      </c>
      <c r="B8" s="408" t="s">
        <v>4132</v>
      </c>
      <c r="C8">
        <f>SUMIFS('EPA Export Aggregation'!F:F,'EPA Export Aggregation'!$A:$A,$B8,'EPA Export Aggregation'!$D:$D,$A$1)*IF($A8="CH4",About!$D$58,IF($A8="N2O",About!$D$59,1))</f>
        <v>3.8691650613542001</v>
      </c>
      <c r="D8">
        <f>SUMIFS('EPA Export Aggregation'!G:G,'EPA Export Aggregation'!$A:$A,$B8,'EPA Export Aggregation'!$D:$D,$A$1)*IF($A8="CH4",About!$D$58,IF($A8="N2O",About!$D$59,1))</f>
        <v>3.7245664527220002</v>
      </c>
      <c r="E8">
        <f>SUMIFS('EPA Export Aggregation'!H:H,'EPA Export Aggregation'!$A:$A,$B8,'EPA Export Aggregation'!$D:$D,$A$1)*IF($A8="CH4",About!$D$58,IF($A8="N2O",About!$D$59,1))</f>
        <v>3.8370121609410002</v>
      </c>
      <c r="F8">
        <f>SUMIFS('EPA Export Aggregation'!I:I,'EPA Export Aggregation'!$A:$A,$B8,'EPA Export Aggregation'!$D:$D,$A$1)*IF($A8="CH4",About!$D$58,IF($A8="N2O",About!$D$59,1))</f>
        <v>3.9135065817953998</v>
      </c>
      <c r="G8">
        <f>SUMIFS('EPA Export Aggregation'!J:J,'EPA Export Aggregation'!$A:$A,$B8,'EPA Export Aggregation'!$D:$D,$A$1)*IF($A8="CH4",About!$D$58,IF($A8="N2O",About!$D$59,1))</f>
        <v>4.2578290234027003</v>
      </c>
      <c r="H8">
        <f>SUMIFS('EPA Export Aggregation'!K:K,'EPA Export Aggregation'!$A:$A,$B8,'EPA Export Aggregation'!$D:$D,$A$1)*IF($A8="CH4",About!$D$58,IF($A8="N2O",About!$D$59,1))</f>
        <v>4.0513920091155997</v>
      </c>
      <c r="I8">
        <f>SUMIFS('EPA Export Aggregation'!L:L,'EPA Export Aggregation'!$A:$A,$B8,'EPA Export Aggregation'!$D:$D,$A$1)*IF($A8="CH4",About!$D$58,IF($A8="N2O",About!$D$59,1))</f>
        <v>4.6437806296063</v>
      </c>
      <c r="J8">
        <f>SUMIFS('EPA Export Aggregation'!M:M,'EPA Export Aggregation'!$A:$A,$B8,'EPA Export Aggregation'!$D:$D,$A$1)*IF($A8="CH4",About!$D$58,IF($A8="N2O",About!$D$59,1))</f>
        <v>4.3786282953931996</v>
      </c>
      <c r="K8">
        <f>SUMIFS('EPA Export Aggregation'!N:N,'EPA Export Aggregation'!$A:$A,$B8,'EPA Export Aggregation'!$D:$D,$A$1)*IF($A8="CH4",About!$D$58,IF($A8="N2O",About!$D$59,1))</f>
        <v>4.2579953081057003</v>
      </c>
      <c r="L8">
        <f>SUMIFS('EPA Export Aggregation'!O:O,'EPA Export Aggregation'!$A:$A,$B8,'EPA Export Aggregation'!$D:$D,$A$1)*IF($A8="CH4",About!$D$58,IF($A8="N2O",About!$D$59,1))</f>
        <v>3.9618915669632</v>
      </c>
      <c r="M8">
        <f>SUMIFS('EPA Export Aggregation'!P:P,'EPA Export Aggregation'!$A:$A,$B8,'EPA Export Aggregation'!$D:$D,$A$1)*IF($A8="CH4",About!$D$58,IF($A8="N2O",About!$D$59,1))</f>
        <v>4.5413440997669001</v>
      </c>
      <c r="N8">
        <f>SUMIFS('EPA Export Aggregation'!Q:Q,'EPA Export Aggregation'!$A:$A,$B8,'EPA Export Aggregation'!$D:$D,$A$1)*IF($A8="CH4",About!$D$58,IF($A8="N2O",About!$D$59,1))</f>
        <v>4.5040835919875999</v>
      </c>
      <c r="O8">
        <f>SUMIFS('EPA Export Aggregation'!R:R,'EPA Export Aggregation'!$A:$A,$B8,'EPA Export Aggregation'!$D:$D,$A$1)*IF($A8="CH4",About!$D$58,IF($A8="N2O",About!$D$59,1))</f>
        <v>4.0042822906269997</v>
      </c>
      <c r="P8">
        <f>SUMIFS('EPA Export Aggregation'!S:S,'EPA Export Aggregation'!$A:$A,$B8,'EPA Export Aggregation'!$D:$D,$A$1)*IF($A8="CH4",About!$D$58,IF($A8="N2O",About!$D$59,1))</f>
        <v>4.9927632629984</v>
      </c>
      <c r="Q8">
        <f>SUMIFS('EPA Export Aggregation'!T:T,'EPA Export Aggregation'!$A:$A,$B8,'EPA Export Aggregation'!$D:$D,$A$1)*IF($A8="CH4",About!$D$58,IF($A8="N2O",About!$D$59,1))</f>
        <v>5.5613574560423</v>
      </c>
      <c r="R8">
        <f>SUMIFS('EPA Export Aggregation'!U:U,'EPA Export Aggregation'!$A:$A,$B8,'EPA Export Aggregation'!$D:$D,$A$1)*IF($A8="CH4",About!$D$58,IF($A8="N2O",About!$D$59,1))</f>
        <v>5.6602905468038003</v>
      </c>
      <c r="S8">
        <f>SUMIFS('EPA Export Aggregation'!V:V,'EPA Export Aggregation'!$A:$A,$B8,'EPA Export Aggregation'!$D:$D,$A$1)*IF($A8="CH4",About!$D$58,IF($A8="N2O",About!$D$59,1))</f>
        <v>5.4826112323491003</v>
      </c>
      <c r="T8">
        <f>SUMIFS('EPA Export Aggregation'!W:W,'EPA Export Aggregation'!$A:$A,$B8,'EPA Export Aggregation'!$D:$D,$A$1)*IF($A8="CH4",About!$D$58,IF($A8="N2O",About!$D$59,1))</f>
        <v>4.9252840966912004</v>
      </c>
      <c r="U8">
        <f>SUMIFS('EPA Export Aggregation'!X:X,'EPA Export Aggregation'!$A:$A,$B8,'EPA Export Aggregation'!$D:$D,$A$1)*IF($A8="CH4",About!$D$58,IF($A8="N2O",About!$D$59,1))</f>
        <v>5.8611521718718</v>
      </c>
      <c r="V8">
        <f>SUMIFS('EPA Export Aggregation'!Y:Y,'EPA Export Aggregation'!$A:$A,$B8,'EPA Export Aggregation'!$D:$D,$A$1)*IF($A8="CH4",About!$D$58,IF($A8="N2O",About!$D$59,1))</f>
        <v>6.4146029637237998</v>
      </c>
      <c r="W8">
        <f>SUMIFS('EPA Export Aggregation'!Z:Z,'EPA Export Aggregation'!$A:$A,$B8,'EPA Export Aggregation'!$D:$D,$A$1)*IF($A8="CH4",About!$D$58,IF($A8="N2O",About!$D$59,1))</f>
        <v>5.4996888468855998</v>
      </c>
      <c r="X8">
        <f>SUMIFS('EPA Export Aggregation'!AA:AA,'EPA Export Aggregation'!$A:$A,$B8,'EPA Export Aggregation'!$D:$D,$A$1)*IF($A8="CH4",About!$D$58,IF($A8="N2O",About!$D$59,1))</f>
        <v>4.4508171879471004</v>
      </c>
      <c r="Y8">
        <f>SUMIFS('EPA Export Aggregation'!AB:AB,'EPA Export Aggregation'!$A:$A,$B8,'EPA Export Aggregation'!$D:$D,$A$1)*IF($A8="CH4",About!$D$58,IF($A8="N2O",About!$D$59,1))</f>
        <v>4.1813175669770999</v>
      </c>
      <c r="Z8">
        <f>SUMIFS('EPA Export Aggregation'!AC:AC,'EPA Export Aggregation'!$A:$A,$B8,'EPA Export Aggregation'!$D:$D,$A$1)*IF($A8="CH4",About!$D$58,IF($A8="N2O",About!$D$59,1))</f>
        <v>4.3814081360359998</v>
      </c>
      <c r="AA8">
        <f>SUMIFS('EPA Export Aggregation'!AD:AD,'EPA Export Aggregation'!$A:$A,$B8,'EPA Export Aggregation'!$D:$D,$A$1)*IF($A8="CH4",About!$D$58,IF($A8="N2O",About!$D$59,1))</f>
        <v>4.7948851039684</v>
      </c>
      <c r="AB8">
        <f>SUMIFS('EPA Export Aggregation'!AE:AE,'EPA Export Aggregation'!$A:$A,$B8,'EPA Export Aggregation'!$D:$D,$A$1)*IF($A8="CH4",About!$D$58,IF($A8="N2O",About!$D$59,1))</f>
        <v>5.4960069413379999</v>
      </c>
      <c r="AC8">
        <f>SUMIFS('EPA Export Aggregation'!AF:AF,'EPA Export Aggregation'!$A:$A,$B8,'EPA Export Aggregation'!$D:$D,$A$1)*IF($A8="CH4",About!$D$58,IF($A8="N2O",About!$D$59,1))</f>
        <v>5.2599187158097997</v>
      </c>
      <c r="AD8">
        <f>SUMIFS('EPA Export Aggregation'!AG:AG,'EPA Export Aggregation'!$A:$A,$B8,'EPA Export Aggregation'!$D:$D,$A$1)*IF($A8="CH4",About!$D$58,IF($A8="N2O",About!$D$59,1))</f>
        <v>5.0527853568910004</v>
      </c>
      <c r="AE8">
        <f>SUMIFS('EPA Export Aggregation'!AH:AH,'EPA Export Aggregation'!$A:$A,$B8,'EPA Export Aggregation'!$D:$D,$A$1)*IF($A8="CH4",About!$D$58,IF($A8="N2O",About!$D$59,1))</f>
        <v>4.9592243549896002</v>
      </c>
      <c r="AF8">
        <f>SUMIFS('EPA Export Aggregation'!AI:AI,'EPA Export Aggregation'!$A:$A,$B8,'EPA Export Aggregation'!$D:$D,$A$1)*IF($A8="CH4",About!$D$58,IF($A8="N2O",About!$D$59,1))</f>
        <v>4.9683822960382997</v>
      </c>
      <c r="AG8">
        <f>SUMIFS('EPA Export Aggregation'!AJ:AJ,'EPA Export Aggregation'!$A:$A,$B8,'EPA Export Aggregation'!$D:$D,$A$1)*IF($A8="CH4",About!$D$58,IF($A8="N2O",About!$D$59,1))</f>
        <v>4.7223398630659004</v>
      </c>
      <c r="AH8">
        <f>SUMIFS('EPA Export Aggregation'!AK:AK,'EPA Export Aggregation'!$A:$A,$B8,'EPA Export Aggregation'!$D:$D,$A$1)*IF($A8="CH4",About!$D$58,IF($A8="N2O",About!$D$59,1))</f>
        <v>4.8634572541505001</v>
      </c>
    </row>
    <row r="9" spans="1:34" x14ac:dyDescent="0.75">
      <c r="A9" s="435" t="s">
        <v>2220</v>
      </c>
      <c r="B9" s="408" t="s">
        <v>4142</v>
      </c>
      <c r="C9">
        <f>SUMIFS('EPA Export Aggregation'!F:F,'EPA Export Aggregation'!$A:$A,$B9,'EPA Export Aggregation'!$D:$D,$A$1)*IF($A9="CH4",About!$D$58,IF($A9="N2O",About!$D$59,1))</f>
        <v>0.91013315316919996</v>
      </c>
      <c r="D9">
        <f>SUMIFS('EPA Export Aggregation'!G:G,'EPA Export Aggregation'!$A:$A,$B9,'EPA Export Aggregation'!$D:$D,$A$1)*IF($A9="CH4",About!$D$58,IF($A9="N2O",About!$D$59,1))</f>
        <v>0.93816908996670001</v>
      </c>
      <c r="E9">
        <f>SUMIFS('EPA Export Aggregation'!H:H,'EPA Export Aggregation'!$A:$A,$B9,'EPA Export Aggregation'!$D:$D,$A$1)*IF($A9="CH4",About!$D$58,IF($A9="N2O",About!$D$59,1))</f>
        <v>1.0136499420745</v>
      </c>
      <c r="F9">
        <f>SUMIFS('EPA Export Aggregation'!I:I,'EPA Export Aggregation'!$A:$A,$B9,'EPA Export Aggregation'!$D:$D,$A$1)*IF($A9="CH4",About!$D$58,IF($A9="N2O",About!$D$59,1))</f>
        <v>0.99343570061429998</v>
      </c>
      <c r="G9">
        <f>SUMIFS('EPA Export Aggregation'!J:J,'EPA Export Aggregation'!$A:$A,$B9,'EPA Export Aggregation'!$D:$D,$A$1)*IF($A9="CH4",About!$D$58,IF($A9="N2O",About!$D$59,1))</f>
        <v>1.0591581802037999</v>
      </c>
      <c r="H9">
        <f>SUMIFS('EPA Export Aggregation'!K:K,'EPA Export Aggregation'!$A:$A,$B9,'EPA Export Aggregation'!$D:$D,$A$1)*IF($A9="CH4",About!$D$58,IF($A9="N2O",About!$D$59,1))</f>
        <v>0.98586403474380002</v>
      </c>
      <c r="I9">
        <f>SUMIFS('EPA Export Aggregation'!L:L,'EPA Export Aggregation'!$A:$A,$B9,'EPA Export Aggregation'!$D:$D,$A$1)*IF($A9="CH4",About!$D$58,IF($A9="N2O",About!$D$59,1))</f>
        <v>1.0394306581616</v>
      </c>
      <c r="J9">
        <f>SUMIFS('EPA Export Aggregation'!M:M,'EPA Export Aggregation'!$A:$A,$B9,'EPA Export Aggregation'!$D:$D,$A$1)*IF($A9="CH4",About!$D$58,IF($A9="N2O",About!$D$59,1))</f>
        <v>1.2431537419208001</v>
      </c>
      <c r="K9">
        <f>SUMIFS('EPA Export Aggregation'!N:N,'EPA Export Aggregation'!$A:$A,$B9,'EPA Export Aggregation'!$D:$D,$A$1)*IF($A9="CH4",About!$D$58,IF($A9="N2O",About!$D$59,1))</f>
        <v>1.1286763529818999</v>
      </c>
      <c r="L9">
        <f>SUMIFS('EPA Export Aggregation'!O:O,'EPA Export Aggregation'!$A:$A,$B9,'EPA Export Aggregation'!$D:$D,$A$1)*IF($A9="CH4",About!$D$58,IF($A9="N2O",About!$D$59,1))</f>
        <v>1.1394830543423999</v>
      </c>
      <c r="M9">
        <f>SUMIFS('EPA Export Aggregation'!P:P,'EPA Export Aggregation'!$A:$A,$B9,'EPA Export Aggregation'!$D:$D,$A$1)*IF($A9="CH4",About!$D$58,IF($A9="N2O",About!$D$59,1))</f>
        <v>1.0346031597245</v>
      </c>
      <c r="N9">
        <f>SUMIFS('EPA Export Aggregation'!Q:Q,'EPA Export Aggregation'!$A:$A,$B9,'EPA Export Aggregation'!$D:$D,$A$1)*IF($A9="CH4",About!$D$58,IF($A9="N2O",About!$D$59,1))</f>
        <v>1.0595658640497001</v>
      </c>
      <c r="O9">
        <f>SUMIFS('EPA Export Aggregation'!R:R,'EPA Export Aggregation'!$A:$A,$B9,'EPA Export Aggregation'!$D:$D,$A$1)*IF($A9="CH4",About!$D$58,IF($A9="N2O",About!$D$59,1))</f>
        <v>0.95983399992069995</v>
      </c>
      <c r="P9">
        <f>SUMIFS('EPA Export Aggregation'!S:S,'EPA Export Aggregation'!$A:$A,$B9,'EPA Export Aggregation'!$D:$D,$A$1)*IF($A9="CH4",About!$D$58,IF($A9="N2O",About!$D$59,1))</f>
        <v>0.77673362352789999</v>
      </c>
      <c r="Q9">
        <f>SUMIFS('EPA Export Aggregation'!T:T,'EPA Export Aggregation'!$A:$A,$B9,'EPA Export Aggregation'!$D:$D,$A$1)*IF($A9="CH4",About!$D$58,IF($A9="N2O",About!$D$59,1))</f>
        <v>0.72438367400970005</v>
      </c>
      <c r="R9">
        <f>SUMIFS('EPA Export Aggregation'!U:U,'EPA Export Aggregation'!$A:$A,$B9,'EPA Export Aggregation'!$D:$D,$A$1)*IF($A9="CH4",About!$D$58,IF($A9="N2O",About!$D$59,1))</f>
        <v>0.85943808818169998</v>
      </c>
      <c r="S9">
        <f>SUMIFS('EPA Export Aggregation'!V:V,'EPA Export Aggregation'!$A:$A,$B9,'EPA Export Aggregation'!$D:$D,$A$1)*IF($A9="CH4",About!$D$58,IF($A9="N2O",About!$D$59,1))</f>
        <v>0.89476787743590003</v>
      </c>
      <c r="T9">
        <f>SUMIFS('EPA Export Aggregation'!W:W,'EPA Export Aggregation'!$A:$A,$B9,'EPA Export Aggregation'!$D:$D,$A$1)*IF($A9="CH4",About!$D$58,IF($A9="N2O",About!$D$59,1))</f>
        <v>0.82768884120990005</v>
      </c>
      <c r="U9">
        <f>SUMIFS('EPA Export Aggregation'!X:X,'EPA Export Aggregation'!$A:$A,$B9,'EPA Export Aggregation'!$D:$D,$A$1)*IF($A9="CH4",About!$D$58,IF($A9="N2O",About!$D$59,1))</f>
        <v>0.71145606807390005</v>
      </c>
      <c r="V9">
        <f>SUMIFS('EPA Export Aggregation'!Y:Y,'EPA Export Aggregation'!$A:$A,$B9,'EPA Export Aggregation'!$D:$D,$A$1)*IF($A9="CH4",About!$D$58,IF($A9="N2O",About!$D$59,1))</f>
        <v>0.61735130488309997</v>
      </c>
      <c r="W9">
        <f>SUMIFS('EPA Export Aggregation'!Z:Z,'EPA Export Aggregation'!$A:$A,$B9,'EPA Export Aggregation'!$D:$D,$A$1)*IF($A9="CH4",About!$D$58,IF($A9="N2O",About!$D$59,1))</f>
        <v>0.97331804499279995</v>
      </c>
      <c r="X9">
        <f>SUMIFS('EPA Export Aggregation'!AA:AA,'EPA Export Aggregation'!$A:$A,$B9,'EPA Export Aggregation'!$D:$D,$A$1)*IF($A9="CH4",About!$D$58,IF($A9="N2O",About!$D$59,1))</f>
        <v>0.91369613305249997</v>
      </c>
      <c r="Y9">
        <f>SUMIFS('EPA Export Aggregation'!AB:AB,'EPA Export Aggregation'!$A:$A,$B9,'EPA Export Aggregation'!$D:$D,$A$1)*IF($A9="CH4",About!$D$58,IF($A9="N2O",About!$D$59,1))</f>
        <v>0.78957717244949999</v>
      </c>
      <c r="Z9">
        <f>SUMIFS('EPA Export Aggregation'!AC:AC,'EPA Export Aggregation'!$A:$A,$B9,'EPA Export Aggregation'!$D:$D,$A$1)*IF($A9="CH4",About!$D$58,IF($A9="N2O",About!$D$59,1))</f>
        <v>0.83714351497619999</v>
      </c>
      <c r="AA9">
        <f>SUMIFS('EPA Export Aggregation'!AD:AD,'EPA Export Aggregation'!$A:$A,$B9,'EPA Export Aggregation'!$D:$D,$A$1)*IF($A9="CH4",About!$D$58,IF($A9="N2O",About!$D$59,1))</f>
        <v>0.89405533255699998</v>
      </c>
      <c r="AB9">
        <f>SUMIFS('EPA Export Aggregation'!AE:AE,'EPA Export Aggregation'!$A:$A,$B9,'EPA Export Aggregation'!$D:$D,$A$1)*IF($A9="CH4",About!$D$58,IF($A9="N2O",About!$D$59,1))</f>
        <v>0.90385905037040004</v>
      </c>
      <c r="AC9">
        <f>SUMIFS('EPA Export Aggregation'!AF:AF,'EPA Export Aggregation'!$A:$A,$B9,'EPA Export Aggregation'!$D:$D,$A$1)*IF($A9="CH4",About!$D$58,IF($A9="N2O",About!$D$59,1))</f>
        <v>0.81237353193759998</v>
      </c>
      <c r="AD9">
        <f>SUMIFS('EPA Export Aggregation'!AG:AG,'EPA Export Aggregation'!$A:$A,$B9,'EPA Export Aggregation'!$D:$D,$A$1)*IF($A9="CH4",About!$D$58,IF($A9="N2O",About!$D$59,1))</f>
        <v>0.8148317099722</v>
      </c>
      <c r="AE9">
        <f>SUMIFS('EPA Export Aggregation'!AH:AH,'EPA Export Aggregation'!$A:$A,$B9,'EPA Export Aggregation'!$D:$D,$A$1)*IF($A9="CH4",About!$D$58,IF($A9="N2O",About!$D$59,1))</f>
        <v>0.83368838011540003</v>
      </c>
      <c r="AF9">
        <f>SUMIFS('EPA Export Aggregation'!AI:AI,'EPA Export Aggregation'!$A:$A,$B9,'EPA Export Aggregation'!$D:$D,$A$1)*IF($A9="CH4",About!$D$58,IF($A9="N2O",About!$D$59,1))</f>
        <v>0.78946513623470005</v>
      </c>
      <c r="AG9">
        <f>SUMIFS('EPA Export Aggregation'!AJ:AJ,'EPA Export Aggregation'!$A:$A,$B9,'EPA Export Aggregation'!$D:$D,$A$1)*IF($A9="CH4",About!$D$58,IF($A9="N2O",About!$D$59,1))</f>
        <v>0.73747549948809998</v>
      </c>
      <c r="AH9">
        <f>SUMIFS('EPA Export Aggregation'!AK:AK,'EPA Export Aggregation'!$A:$A,$B9,'EPA Export Aggregation'!$D:$D,$A$1)*IF($A9="CH4",About!$D$58,IF($A9="N2O",About!$D$59,1))</f>
        <v>0.80579877188649995</v>
      </c>
    </row>
    <row r="10" spans="1:34" x14ac:dyDescent="0.75">
      <c r="A10" s="435" t="s">
        <v>2220</v>
      </c>
      <c r="B10" s="408" t="s">
        <v>4151</v>
      </c>
      <c r="C10">
        <f>SUMIFS('EPA Export Aggregation'!F:F,'EPA Export Aggregation'!$A:$A,$B10,'EPA Export Aggregation'!$D:$D,$A$1)*IF($A10="CH4",About!$D$58,IF($A10="N2O",About!$D$59,1))</f>
        <v>2.4278056960000001E-3</v>
      </c>
      <c r="D10">
        <f>SUMIFS('EPA Export Aggregation'!G:G,'EPA Export Aggregation'!$A:$A,$B10,'EPA Export Aggregation'!$D:$D,$A$1)*IF($A10="CH4",About!$D$58,IF($A10="N2O",About!$D$59,1))</f>
        <v>2.4549522832000002E-3</v>
      </c>
      <c r="E10">
        <f>SUMIFS('EPA Export Aggregation'!H:H,'EPA Export Aggregation'!$A:$A,$B10,'EPA Export Aggregation'!$D:$D,$A$1)*IF($A10="CH4",About!$D$58,IF($A10="N2O",About!$D$59,1))</f>
        <v>2.4442203632E-3</v>
      </c>
      <c r="F10">
        <f>SUMIFS('EPA Export Aggregation'!I:I,'EPA Export Aggregation'!$A:$A,$B10,'EPA Export Aggregation'!$D:$D,$A$1)*IF($A10="CH4",About!$D$58,IF($A10="N2O",About!$D$59,1))</f>
        <v>2.4289706722E-3</v>
      </c>
      <c r="G10">
        <f>SUMIFS('EPA Export Aggregation'!J:J,'EPA Export Aggregation'!$A:$A,$B10,'EPA Export Aggregation'!$D:$D,$A$1)*IF($A10="CH4",About!$D$58,IF($A10="N2O",About!$D$59,1))</f>
        <v>2.4385352867E-3</v>
      </c>
      <c r="H10">
        <f>SUMIFS('EPA Export Aggregation'!K:K,'EPA Export Aggregation'!$A:$A,$B10,'EPA Export Aggregation'!$D:$D,$A$1)*IF($A10="CH4",About!$D$58,IF($A10="N2O",About!$D$59,1))</f>
        <v>2.3787126864E-3</v>
      </c>
      <c r="I10">
        <f>SUMIFS('EPA Export Aggregation'!L:L,'EPA Export Aggregation'!$A:$A,$B10,'EPA Export Aggregation'!$D:$D,$A$1)*IF($A10="CH4",About!$D$58,IF($A10="N2O",About!$D$59,1))</f>
        <v>2.3262710956000001E-3</v>
      </c>
      <c r="J10">
        <f>SUMIFS('EPA Export Aggregation'!M:M,'EPA Export Aggregation'!$A:$A,$B10,'EPA Export Aggregation'!$D:$D,$A$1)*IF($A10="CH4",About!$D$58,IF($A10="N2O",About!$D$59,1))</f>
        <v>2.3090054133999998E-3</v>
      </c>
      <c r="K10">
        <f>SUMIFS('EPA Export Aggregation'!N:N,'EPA Export Aggregation'!$A:$A,$B10,'EPA Export Aggregation'!$D:$D,$A$1)*IF($A10="CH4",About!$D$58,IF($A10="N2O",About!$D$59,1))</f>
        <v>2.2826563254E-3</v>
      </c>
      <c r="L10">
        <f>SUMIFS('EPA Export Aggregation'!O:O,'EPA Export Aggregation'!$A:$A,$B10,'EPA Export Aggregation'!$D:$D,$A$1)*IF($A10="CH4",About!$D$58,IF($A10="N2O",About!$D$59,1))</f>
        <v>2.2166452110000002E-3</v>
      </c>
      <c r="M10">
        <f>SUMIFS('EPA Export Aggregation'!P:P,'EPA Export Aggregation'!$A:$A,$B10,'EPA Export Aggregation'!$D:$D,$A$1)*IF($A10="CH4",About!$D$58,IF($A10="N2O",About!$D$59,1))</f>
        <v>2.1754686385000001E-3</v>
      </c>
      <c r="N10">
        <f>SUMIFS('EPA Export Aggregation'!Q:Q,'EPA Export Aggregation'!$A:$A,$B10,'EPA Export Aggregation'!$D:$D,$A$1)*IF($A10="CH4",About!$D$58,IF($A10="N2O",About!$D$59,1))</f>
        <v>2.1983937844000001E-3</v>
      </c>
      <c r="O10">
        <f>SUMIFS('EPA Export Aggregation'!R:R,'EPA Export Aggregation'!$A:$A,$B10,'EPA Export Aggregation'!$D:$D,$A$1)*IF($A10="CH4",About!$D$58,IF($A10="N2O",About!$D$59,1))</f>
        <v>2.6018875850999999E-3</v>
      </c>
      <c r="P10">
        <f>SUMIFS('EPA Export Aggregation'!S:S,'EPA Export Aggregation'!$A:$A,$B10,'EPA Export Aggregation'!$D:$D,$A$1)*IF($A10="CH4",About!$D$58,IF($A10="N2O",About!$D$59,1))</f>
        <v>2.6957919324E-3</v>
      </c>
      <c r="Q10">
        <f>SUMIFS('EPA Export Aggregation'!T:T,'EPA Export Aggregation'!$A:$A,$B10,'EPA Export Aggregation'!$D:$D,$A$1)*IF($A10="CH4",About!$D$58,IF($A10="N2O",About!$D$59,1))</f>
        <v>2.6692397907000002E-3</v>
      </c>
      <c r="R10">
        <f>SUMIFS('EPA Export Aggregation'!U:U,'EPA Export Aggregation'!$A:$A,$B10,'EPA Export Aggregation'!$D:$D,$A$1)*IF($A10="CH4",About!$D$58,IF($A10="N2O",About!$D$59,1))</f>
        <v>2.8319105712999999E-3</v>
      </c>
      <c r="S10">
        <f>SUMIFS('EPA Export Aggregation'!V:V,'EPA Export Aggregation'!$A:$A,$B10,'EPA Export Aggregation'!$D:$D,$A$1)*IF($A10="CH4",About!$D$58,IF($A10="N2O",About!$D$59,1))</f>
        <v>2.8600685757000002E-3</v>
      </c>
      <c r="T10">
        <f>SUMIFS('EPA Export Aggregation'!W:W,'EPA Export Aggregation'!$A:$A,$B10,'EPA Export Aggregation'!$D:$D,$A$1)*IF($A10="CH4",About!$D$58,IF($A10="N2O",About!$D$59,1))</f>
        <v>2.7015144591000001E-3</v>
      </c>
      <c r="U10">
        <f>SUMIFS('EPA Export Aggregation'!X:X,'EPA Export Aggregation'!$A:$A,$B10,'EPA Export Aggregation'!$D:$D,$A$1)*IF($A10="CH4",About!$D$58,IF($A10="N2O",About!$D$59,1))</f>
        <v>2.9722695433999999E-3</v>
      </c>
      <c r="V10">
        <f>SUMIFS('EPA Export Aggregation'!Y:Y,'EPA Export Aggregation'!$A:$A,$B10,'EPA Export Aggregation'!$D:$D,$A$1)*IF($A10="CH4",About!$D$58,IF($A10="N2O",About!$D$59,1))</f>
        <v>2.9964895733000001E-3</v>
      </c>
      <c r="W10">
        <f>SUMIFS('EPA Export Aggregation'!Z:Z,'EPA Export Aggregation'!$A:$A,$B10,'EPA Export Aggregation'!$D:$D,$A$1)*IF($A10="CH4",About!$D$58,IF($A10="N2O",About!$D$59,1))</f>
        <v>3.1488129996999998E-3</v>
      </c>
      <c r="X10">
        <f>SUMIFS('EPA Export Aggregation'!AA:AA,'EPA Export Aggregation'!$A:$A,$B10,'EPA Export Aggregation'!$D:$D,$A$1)*IF($A10="CH4",About!$D$58,IF($A10="N2O",About!$D$59,1))</f>
        <v>3.2216776250000002E-3</v>
      </c>
      <c r="Y10">
        <f>SUMIFS('EPA Export Aggregation'!AB:AB,'EPA Export Aggregation'!$A:$A,$B10,'EPA Export Aggregation'!$D:$D,$A$1)*IF($A10="CH4",About!$D$58,IF($A10="N2O",About!$D$59,1))</f>
        <v>3.4030356655000002E-3</v>
      </c>
      <c r="Z10">
        <f>SUMIFS('EPA Export Aggregation'!AC:AC,'EPA Export Aggregation'!$A:$A,$B10,'EPA Export Aggregation'!$D:$D,$A$1)*IF($A10="CH4",About!$D$58,IF($A10="N2O",About!$D$59,1))</f>
        <v>3.4873788208000002E-3</v>
      </c>
      <c r="AA10">
        <f>SUMIFS('EPA Export Aggregation'!AD:AD,'EPA Export Aggregation'!$A:$A,$B10,'EPA Export Aggregation'!$D:$D,$A$1)*IF($A10="CH4",About!$D$58,IF($A10="N2O",About!$D$59,1))</f>
        <v>3.5956488437E-3</v>
      </c>
      <c r="AB10">
        <f>SUMIFS('EPA Export Aggregation'!AE:AE,'EPA Export Aggregation'!$A:$A,$B10,'EPA Export Aggregation'!$D:$D,$A$1)*IF($A10="CH4",About!$D$58,IF($A10="N2O",About!$D$59,1))</f>
        <v>3.5271814462999999E-3</v>
      </c>
      <c r="AC10">
        <f>SUMIFS('EPA Export Aggregation'!AF:AF,'EPA Export Aggregation'!$A:$A,$B10,'EPA Export Aggregation'!$D:$D,$A$1)*IF($A10="CH4",About!$D$58,IF($A10="N2O",About!$D$59,1))</f>
        <v>5.1499873400000003E-3</v>
      </c>
      <c r="AD10">
        <f>SUMIFS('EPA Export Aggregation'!AG:AG,'EPA Export Aggregation'!$A:$A,$B10,'EPA Export Aggregation'!$D:$D,$A$1)*IF($A10="CH4",About!$D$58,IF($A10="N2O",About!$D$59,1))</f>
        <v>7.3930727528E-3</v>
      </c>
      <c r="AE10">
        <f>SUMIFS('EPA Export Aggregation'!AH:AH,'EPA Export Aggregation'!$A:$A,$B10,'EPA Export Aggregation'!$D:$D,$A$1)*IF($A10="CH4",About!$D$58,IF($A10="N2O",About!$D$59,1))</f>
        <v>8.0152877514000007E-3</v>
      </c>
      <c r="AF10">
        <f>SUMIFS('EPA Export Aggregation'!AI:AI,'EPA Export Aggregation'!$A:$A,$B10,'EPA Export Aggregation'!$D:$D,$A$1)*IF($A10="CH4",About!$D$58,IF($A10="N2O",About!$D$59,1))</f>
        <v>1.79503244305E-2</v>
      </c>
      <c r="AG10">
        <f>SUMIFS('EPA Export Aggregation'!AJ:AJ,'EPA Export Aggregation'!$A:$A,$B10,'EPA Export Aggregation'!$D:$D,$A$1)*IF($A10="CH4",About!$D$58,IF($A10="N2O",About!$D$59,1))</f>
        <v>2.8767781431900001E-2</v>
      </c>
      <c r="AH10">
        <f>SUMIFS('EPA Export Aggregation'!AK:AK,'EPA Export Aggregation'!$A:$A,$B10,'EPA Export Aggregation'!$D:$D,$A$1)*IF($A10="CH4",About!$D$58,IF($A10="N2O",About!$D$59,1))</f>
        <v>1.22864297575E-2</v>
      </c>
    </row>
    <row r="11" spans="1:34" x14ac:dyDescent="0.75">
      <c r="A11" s="435" t="s">
        <v>2220</v>
      </c>
      <c r="B11" s="408" t="s">
        <v>4146</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35" t="s">
        <v>2220</v>
      </c>
      <c r="B12" s="408" t="s">
        <v>4157</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4161</v>
      </c>
      <c r="C13">
        <f>SUMIFS('EPA Export Aggregation'!F:F,'EPA Export Aggregation'!$A:$A,$B13,'EPA Export Aggregation'!$D:$D,$A$1)*IF($A13="CH4",About!$D$58,IF($A13="N2O",About!$D$59,1))</f>
        <v>3.8893213681000002E-2</v>
      </c>
      <c r="D13">
        <f>SUMIFS('EPA Export Aggregation'!G:G,'EPA Export Aggregation'!$A:$A,$B13,'EPA Export Aggregation'!$D:$D,$A$1)*IF($A13="CH4",About!$D$58,IF($A13="N2O",About!$D$59,1))</f>
        <v>3.4857377141500001E-2</v>
      </c>
      <c r="E13">
        <f>SUMIFS('EPA Export Aggregation'!H:H,'EPA Export Aggregation'!$A:$A,$B13,'EPA Export Aggregation'!$D:$D,$A$1)*IF($A13="CH4",About!$D$58,IF($A13="N2O",About!$D$59,1))</f>
        <v>3.4372721918199997E-2</v>
      </c>
      <c r="F13">
        <f>SUMIFS('EPA Export Aggregation'!I:I,'EPA Export Aggregation'!$A:$A,$B13,'EPA Export Aggregation'!$D:$D,$A$1)*IF($A13="CH4",About!$D$58,IF($A13="N2O",About!$D$59,1))</f>
        <v>3.1846804806000002E-2</v>
      </c>
      <c r="G13">
        <f>SUMIFS('EPA Export Aggregation'!J:J,'EPA Export Aggregation'!$A:$A,$B13,'EPA Export Aggregation'!$D:$D,$A$1)*IF($A13="CH4",About!$D$58,IF($A13="N2O",About!$D$59,1))</f>
        <v>3.3446164041400002E-2</v>
      </c>
      <c r="H13">
        <f>SUMIFS('EPA Export Aggregation'!K:K,'EPA Export Aggregation'!$A:$A,$B13,'EPA Export Aggregation'!$D:$D,$A$1)*IF($A13="CH4",About!$D$58,IF($A13="N2O",About!$D$59,1))</f>
        <v>4.50456751758E-2</v>
      </c>
      <c r="I13">
        <f>SUMIFS('EPA Export Aggregation'!L:L,'EPA Export Aggregation'!$A:$A,$B13,'EPA Export Aggregation'!$D:$D,$A$1)*IF($A13="CH4",About!$D$58,IF($A13="N2O",About!$D$59,1))</f>
        <v>4.8695060205200001E-2</v>
      </c>
      <c r="J13">
        <f>SUMIFS('EPA Export Aggregation'!M:M,'EPA Export Aggregation'!$A:$A,$B13,'EPA Export Aggregation'!$D:$D,$A$1)*IF($A13="CH4",About!$D$58,IF($A13="N2O",About!$D$59,1))</f>
        <v>4.6870292469399999E-2</v>
      </c>
      <c r="K13">
        <f>SUMIFS('EPA Export Aggregation'!N:N,'EPA Export Aggregation'!$A:$A,$B13,'EPA Export Aggregation'!$D:$D,$A$1)*IF($A13="CH4",About!$D$58,IF($A13="N2O",About!$D$59,1))</f>
        <v>4.75360391263E-2</v>
      </c>
      <c r="L13">
        <f>SUMIFS('EPA Export Aggregation'!O:O,'EPA Export Aggregation'!$A:$A,$B13,'EPA Export Aggregation'!$D:$D,$A$1)*IF($A13="CH4",About!$D$58,IF($A13="N2O",About!$D$59,1))</f>
        <v>5.19828107081E-2</v>
      </c>
      <c r="M13">
        <f>SUMIFS('EPA Export Aggregation'!P:P,'EPA Export Aggregation'!$A:$A,$B13,'EPA Export Aggregation'!$D:$D,$A$1)*IF($A13="CH4",About!$D$58,IF($A13="N2O",About!$D$59,1))</f>
        <v>3.4487839545099999E-2</v>
      </c>
      <c r="N13">
        <f>SUMIFS('EPA Export Aggregation'!Q:Q,'EPA Export Aggregation'!$A:$A,$B13,'EPA Export Aggregation'!$D:$D,$A$1)*IF($A13="CH4",About!$D$58,IF($A13="N2O",About!$D$59,1))</f>
        <v>3.5559817879599998E-2</v>
      </c>
      <c r="O13">
        <f>SUMIFS('EPA Export Aggregation'!R:R,'EPA Export Aggregation'!$A:$A,$B13,'EPA Export Aggregation'!$D:$D,$A$1)*IF($A13="CH4",About!$D$58,IF($A13="N2O",About!$D$59,1))</f>
        <v>3.7190284318199998E-2</v>
      </c>
      <c r="P13">
        <f>SUMIFS('EPA Export Aggregation'!S:S,'EPA Export Aggregation'!$A:$A,$B13,'EPA Export Aggregation'!$D:$D,$A$1)*IF($A13="CH4",About!$D$58,IF($A13="N2O",About!$D$59,1))</f>
        <v>2.8754651478799999E-2</v>
      </c>
      <c r="Q13">
        <f>SUMIFS('EPA Export Aggregation'!T:T,'EPA Export Aggregation'!$A:$A,$B13,'EPA Export Aggregation'!$D:$D,$A$1)*IF($A13="CH4",About!$D$58,IF($A13="N2O",About!$D$59,1))</f>
        <v>3.9409653334800003E-2</v>
      </c>
      <c r="R13">
        <f>SUMIFS('EPA Export Aggregation'!U:U,'EPA Export Aggregation'!$A:$A,$B13,'EPA Export Aggregation'!$D:$D,$A$1)*IF($A13="CH4",About!$D$58,IF($A13="N2O",About!$D$59,1))</f>
        <v>4.3837395472299999E-2</v>
      </c>
      <c r="S13">
        <f>SUMIFS('EPA Export Aggregation'!V:V,'EPA Export Aggregation'!$A:$A,$B13,'EPA Export Aggregation'!$D:$D,$A$1)*IF($A13="CH4",About!$D$58,IF($A13="N2O",About!$D$59,1))</f>
        <v>5.0148987347800003E-2</v>
      </c>
      <c r="T13">
        <f>SUMIFS('EPA Export Aggregation'!W:W,'EPA Export Aggregation'!$A:$A,$B13,'EPA Export Aggregation'!$D:$D,$A$1)*IF($A13="CH4",About!$D$58,IF($A13="N2O",About!$D$59,1))</f>
        <v>4.5938400899600003E-2</v>
      </c>
      <c r="U13">
        <f>SUMIFS('EPA Export Aggregation'!X:X,'EPA Export Aggregation'!$A:$A,$B13,'EPA Export Aggregation'!$D:$D,$A$1)*IF($A13="CH4",About!$D$58,IF($A13="N2O",About!$D$59,1))</f>
        <v>3.9053402780899998E-2</v>
      </c>
      <c r="V13">
        <f>SUMIFS('EPA Export Aggregation'!Y:Y,'EPA Export Aggregation'!$A:$A,$B13,'EPA Export Aggregation'!$D:$D,$A$1)*IF($A13="CH4",About!$D$58,IF($A13="N2O",About!$D$59,1))</f>
        <v>5.0446374144499997E-2</v>
      </c>
      <c r="W13">
        <f>SUMIFS('EPA Export Aggregation'!Z:Z,'EPA Export Aggregation'!$A:$A,$B13,'EPA Export Aggregation'!$D:$D,$A$1)*IF($A13="CH4",About!$D$58,IF($A13="N2O",About!$D$59,1))</f>
        <v>6.1961807685899997E-2</v>
      </c>
      <c r="X13">
        <f>SUMIFS('EPA Export Aggregation'!AA:AA,'EPA Export Aggregation'!$A:$A,$B13,'EPA Export Aggregation'!$D:$D,$A$1)*IF($A13="CH4",About!$D$58,IF($A13="N2O",About!$D$59,1))</f>
        <v>5.6692758457899999E-2</v>
      </c>
      <c r="Y13">
        <f>SUMIFS('EPA Export Aggregation'!AB:AB,'EPA Export Aggregation'!$A:$A,$B13,'EPA Export Aggregation'!$D:$D,$A$1)*IF($A13="CH4",About!$D$58,IF($A13="N2O",About!$D$59,1))</f>
        <v>5.2117979781499998E-2</v>
      </c>
      <c r="Z13">
        <f>SUMIFS('EPA Export Aggregation'!AC:AC,'EPA Export Aggregation'!$A:$A,$B13,'EPA Export Aggregation'!$D:$D,$A$1)*IF($A13="CH4",About!$D$58,IF($A13="N2O",About!$D$59,1))</f>
        <v>6.3529603883499999E-2</v>
      </c>
      <c r="AA13">
        <f>SUMIFS('EPA Export Aggregation'!AD:AD,'EPA Export Aggregation'!$A:$A,$B13,'EPA Export Aggregation'!$D:$D,$A$1)*IF($A13="CH4",About!$D$58,IF($A13="N2O",About!$D$59,1))</f>
        <v>7.3386796897599998E-2</v>
      </c>
      <c r="AB13">
        <f>SUMIFS('EPA Export Aggregation'!AE:AE,'EPA Export Aggregation'!$A:$A,$B13,'EPA Export Aggregation'!$D:$D,$A$1)*IF($A13="CH4",About!$D$58,IF($A13="N2O",About!$D$59,1))</f>
        <v>7.0786225642999995E-2</v>
      </c>
      <c r="AC13">
        <f>SUMIFS('EPA Export Aggregation'!AF:AF,'EPA Export Aggregation'!$A:$A,$B13,'EPA Export Aggregation'!$D:$D,$A$1)*IF($A13="CH4",About!$D$58,IF($A13="N2O",About!$D$59,1))</f>
        <v>6.3068883308300003E-2</v>
      </c>
      <c r="AD13">
        <f>SUMIFS('EPA Export Aggregation'!AG:AG,'EPA Export Aggregation'!$A:$A,$B13,'EPA Export Aggregation'!$D:$D,$A$1)*IF($A13="CH4",About!$D$58,IF($A13="N2O",About!$D$59,1))</f>
        <v>5.75335717833E-2</v>
      </c>
      <c r="AE13">
        <f>SUMIFS('EPA Export Aggregation'!AH:AH,'EPA Export Aggregation'!$A:$A,$B13,'EPA Export Aggregation'!$D:$D,$A$1)*IF($A13="CH4",About!$D$58,IF($A13="N2O",About!$D$59,1))</f>
        <v>4.2841959229799997E-2</v>
      </c>
      <c r="AF13">
        <f>SUMIFS('EPA Export Aggregation'!AI:AI,'EPA Export Aggregation'!$A:$A,$B13,'EPA Export Aggregation'!$D:$D,$A$1)*IF($A13="CH4",About!$D$58,IF($A13="N2O",About!$D$59,1))</f>
        <v>4.9037505759600003E-2</v>
      </c>
      <c r="AG13">
        <f>SUMIFS('EPA Export Aggregation'!AJ:AJ,'EPA Export Aggregation'!$A:$A,$B13,'EPA Export Aggregation'!$D:$D,$A$1)*IF($A13="CH4",About!$D$58,IF($A13="N2O",About!$D$59,1))</f>
        <v>4.9155330605100002E-2</v>
      </c>
      <c r="AH13">
        <f>SUMIFS('EPA Export Aggregation'!AK:AK,'EPA Export Aggregation'!$A:$A,$B13,'EPA Export Aggregation'!$D:$D,$A$1)*IF($A13="CH4",About!$D$58,IF($A13="N2O",About!$D$59,1))</f>
        <v>4.6535450635400002E-2</v>
      </c>
    </row>
    <row r="14" spans="1:34" x14ac:dyDescent="0.75">
      <c r="A14" s="435" t="s">
        <v>2220</v>
      </c>
      <c r="B14" s="408" t="s">
        <v>4179</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0.15295119583960001</v>
      </c>
      <c r="R14">
        <f>SUMIFS('EPA Export Aggregation'!U:U,'EPA Export Aggregation'!$A:$A,$B14,'EPA Export Aggregation'!$D:$D,$A$1)*IF($A14="CH4",About!$D$58,IF($A14="N2O",About!$D$59,1))</f>
        <v>0.14707263052819999</v>
      </c>
      <c r="S14">
        <f>SUMIFS('EPA Export Aggregation'!V:V,'EPA Export Aggregation'!$A:$A,$B14,'EPA Export Aggregation'!$D:$D,$A$1)*IF($A14="CH4",About!$D$58,IF($A14="N2O",About!$D$59,1))</f>
        <v>0.1438946127473</v>
      </c>
      <c r="T14">
        <f>SUMIFS('EPA Export Aggregation'!W:W,'EPA Export Aggregation'!$A:$A,$B14,'EPA Export Aggregation'!$D:$D,$A$1)*IF($A14="CH4",About!$D$58,IF($A14="N2O",About!$D$59,1))</f>
        <v>0.13819315801900001</v>
      </c>
      <c r="U14">
        <f>SUMIFS('EPA Export Aggregation'!X:X,'EPA Export Aggregation'!$A:$A,$B14,'EPA Export Aggregation'!$D:$D,$A$1)*IF($A14="CH4",About!$D$58,IF($A14="N2O",About!$D$59,1))</f>
        <v>0.14985660695870001</v>
      </c>
      <c r="V14">
        <f>SUMIFS('EPA Export Aggregation'!Y:Y,'EPA Export Aggregation'!$A:$A,$B14,'EPA Export Aggregation'!$D:$D,$A$1)*IF($A14="CH4",About!$D$58,IF($A14="N2O",About!$D$59,1))</f>
        <v>0.1289210894524</v>
      </c>
      <c r="W14">
        <f>SUMIFS('EPA Export Aggregation'!Z:Z,'EPA Export Aggregation'!$A:$A,$B14,'EPA Export Aggregation'!$D:$D,$A$1)*IF($A14="CH4",About!$D$58,IF($A14="N2O",About!$D$59,1))</f>
        <v>0.18011597786700001</v>
      </c>
      <c r="X14">
        <f>SUMIFS('EPA Export Aggregation'!AA:AA,'EPA Export Aggregation'!$A:$A,$B14,'EPA Export Aggregation'!$D:$D,$A$1)*IF($A14="CH4",About!$D$58,IF($A14="N2O",About!$D$59,1))</f>
        <v>0.18958678989229999</v>
      </c>
      <c r="Y14">
        <f>SUMIFS('EPA Export Aggregation'!AB:AB,'EPA Export Aggregation'!$A:$A,$B14,'EPA Export Aggregation'!$D:$D,$A$1)*IF($A14="CH4",About!$D$58,IF($A14="N2O",About!$D$59,1))</f>
        <v>0.18911314677589999</v>
      </c>
      <c r="Z14">
        <f>SUMIFS('EPA Export Aggregation'!AC:AC,'EPA Export Aggregation'!$A:$A,$B14,'EPA Export Aggregation'!$D:$D,$A$1)*IF($A14="CH4",About!$D$58,IF($A14="N2O",About!$D$59,1))</f>
        <v>0.19130950399999999</v>
      </c>
      <c r="AA14">
        <f>SUMIFS('EPA Export Aggregation'!AD:AD,'EPA Export Aggregation'!$A:$A,$B14,'EPA Export Aggregation'!$D:$D,$A$1)*IF($A14="CH4",About!$D$58,IF($A14="N2O",About!$D$59,1))</f>
        <v>0.19630497460640001</v>
      </c>
      <c r="AB14">
        <f>SUMIFS('EPA Export Aggregation'!AE:AE,'EPA Export Aggregation'!$A:$A,$B14,'EPA Export Aggregation'!$D:$D,$A$1)*IF($A14="CH4",About!$D$58,IF($A14="N2O",About!$D$59,1))</f>
        <v>0.19774332395300001</v>
      </c>
      <c r="AC14">
        <f>SUMIFS('EPA Export Aggregation'!AF:AF,'EPA Export Aggregation'!$A:$A,$B14,'EPA Export Aggregation'!$D:$D,$A$1)*IF($A14="CH4",About!$D$58,IF($A14="N2O",About!$D$59,1))</f>
        <v>0.2102847645016</v>
      </c>
      <c r="AD14">
        <f>SUMIFS('EPA Export Aggregation'!AG:AG,'EPA Export Aggregation'!$A:$A,$B14,'EPA Export Aggregation'!$D:$D,$A$1)*IF($A14="CH4",About!$D$58,IF($A14="N2O",About!$D$59,1))</f>
        <v>0.18409737835600001</v>
      </c>
      <c r="AE14">
        <f>SUMIFS('EPA Export Aggregation'!AH:AH,'EPA Export Aggregation'!$A:$A,$B14,'EPA Export Aggregation'!$D:$D,$A$1)*IF($A14="CH4",About!$D$58,IF($A14="N2O",About!$D$59,1))</f>
        <v>0.1967995027686</v>
      </c>
      <c r="AF14">
        <f>SUMIFS('EPA Export Aggregation'!AI:AI,'EPA Export Aggregation'!$A:$A,$B14,'EPA Export Aggregation'!$D:$D,$A$1)*IF($A14="CH4",About!$D$58,IF($A14="N2O",About!$D$59,1))</f>
        <v>0.19976136688759999</v>
      </c>
      <c r="AG14">
        <f>SUMIFS('EPA Export Aggregation'!AJ:AJ,'EPA Export Aggregation'!$A:$A,$B14,'EPA Export Aggregation'!$D:$D,$A$1)*IF($A14="CH4",About!$D$58,IF($A14="N2O",About!$D$59,1))</f>
        <v>0.18465403515680001</v>
      </c>
      <c r="AH14">
        <f>SUMIFS('EPA Export Aggregation'!AK:AK,'EPA Export Aggregation'!$A:$A,$B14,'EPA Export Aggregation'!$D:$D,$A$1)*IF($A14="CH4",About!$D$58,IF($A14="N2O",About!$D$59,1))</f>
        <v>0.19503046247139999</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3.8694600552899999E-2</v>
      </c>
      <c r="D16">
        <f>SUMIFS('EPA Export Aggregation'!G:G,'EPA Export Aggregation'!$A:$A,$B16,'EPA Export Aggregation'!$D:$D,$A$1)*IF($A16="CH4",About!$D$58,IF($A16="N2O",About!$D$59,1))</f>
        <v>3.8807132882699998E-2</v>
      </c>
      <c r="E16">
        <f>SUMIFS('EPA Export Aggregation'!H:H,'EPA Export Aggregation'!$A:$A,$B16,'EPA Export Aggregation'!$D:$D,$A$1)*IF($A16="CH4",About!$D$58,IF($A16="N2O",About!$D$59,1))</f>
        <v>3.8739959579599997E-2</v>
      </c>
      <c r="F16">
        <f>SUMIFS('EPA Export Aggregation'!I:I,'EPA Export Aggregation'!$A:$A,$B16,'EPA Export Aggregation'!$D:$D,$A$1)*IF($A16="CH4",About!$D$58,IF($A16="N2O",About!$D$59,1))</f>
        <v>3.9232226315500003E-2</v>
      </c>
      <c r="G16">
        <f>SUMIFS('EPA Export Aggregation'!J:J,'EPA Export Aggregation'!$A:$A,$B16,'EPA Export Aggregation'!$D:$D,$A$1)*IF($A16="CH4",About!$D$58,IF($A16="N2O",About!$D$59,1))</f>
        <v>3.9727892328299999E-2</v>
      </c>
      <c r="H16">
        <f>SUMIFS('EPA Export Aggregation'!K:K,'EPA Export Aggregation'!$A:$A,$B16,'EPA Export Aggregation'!$D:$D,$A$1)*IF($A16="CH4",About!$D$58,IF($A16="N2O",About!$D$59,1))</f>
        <v>4.0144783421499998E-2</v>
      </c>
      <c r="I16">
        <f>SUMIFS('EPA Export Aggregation'!L:L,'EPA Export Aggregation'!$A:$A,$B16,'EPA Export Aggregation'!$D:$D,$A$1)*IF($A16="CH4",About!$D$58,IF($A16="N2O",About!$D$59,1))</f>
        <v>4.0756802118300003E-2</v>
      </c>
      <c r="J16">
        <f>SUMIFS('EPA Export Aggregation'!M:M,'EPA Export Aggregation'!$A:$A,$B16,'EPA Export Aggregation'!$D:$D,$A$1)*IF($A16="CH4",About!$D$58,IF($A16="N2O",About!$D$59,1))</f>
        <v>4.1063033878199998E-2</v>
      </c>
      <c r="K16">
        <f>SUMIFS('EPA Export Aggregation'!N:N,'EPA Export Aggregation'!$A:$A,$B16,'EPA Export Aggregation'!$D:$D,$A$1)*IF($A16="CH4",About!$D$58,IF($A16="N2O",About!$D$59,1))</f>
        <v>4.1313901802299997E-2</v>
      </c>
      <c r="L16">
        <f>SUMIFS('EPA Export Aggregation'!O:O,'EPA Export Aggregation'!$A:$A,$B16,'EPA Export Aggregation'!$D:$D,$A$1)*IF($A16="CH4",About!$D$58,IF($A16="N2O",About!$D$59,1))</f>
        <v>4.1518998607700003E-2</v>
      </c>
      <c r="M16">
        <f>SUMIFS('EPA Export Aggregation'!P:P,'EPA Export Aggregation'!$A:$A,$B16,'EPA Export Aggregation'!$D:$D,$A$1)*IF($A16="CH4",About!$D$58,IF($A16="N2O",About!$D$59,1))</f>
        <v>4.1708464436900003E-2</v>
      </c>
      <c r="N16">
        <f>SUMIFS('EPA Export Aggregation'!Q:Q,'EPA Export Aggregation'!$A:$A,$B16,'EPA Export Aggregation'!$D:$D,$A$1)*IF($A16="CH4",About!$D$58,IF($A16="N2O",About!$D$59,1))</f>
        <v>2.53678620409E-2</v>
      </c>
      <c r="O16">
        <f>SUMIFS('EPA Export Aggregation'!R:R,'EPA Export Aggregation'!$A:$A,$B16,'EPA Export Aggregation'!$D:$D,$A$1)*IF($A16="CH4",About!$D$58,IF($A16="N2O",About!$D$59,1))</f>
        <v>2.9877453717800002E-2</v>
      </c>
      <c r="P16">
        <f>SUMIFS('EPA Export Aggregation'!S:S,'EPA Export Aggregation'!$A:$A,$B16,'EPA Export Aggregation'!$D:$D,$A$1)*IF($A16="CH4",About!$D$58,IF($A16="N2O",About!$D$59,1))</f>
        <v>3.9053088662499999E-2</v>
      </c>
      <c r="Q16">
        <f>SUMIFS('EPA Export Aggregation'!T:T,'EPA Export Aggregation'!$A:$A,$B16,'EPA Export Aggregation'!$D:$D,$A$1)*IF($A16="CH4",About!$D$58,IF($A16="N2O",About!$D$59,1))</f>
        <v>3.6264603758000002E-2</v>
      </c>
      <c r="R16">
        <f>SUMIFS('EPA Export Aggregation'!U:U,'EPA Export Aggregation'!$A:$A,$B16,'EPA Export Aggregation'!$D:$D,$A$1)*IF($A16="CH4",About!$D$58,IF($A16="N2O",About!$D$59,1))</f>
        <v>3.9930259486799999E-2</v>
      </c>
      <c r="S16">
        <f>SUMIFS('EPA Export Aggregation'!V:V,'EPA Export Aggregation'!$A:$A,$B16,'EPA Export Aggregation'!$D:$D,$A$1)*IF($A16="CH4",About!$D$58,IF($A16="N2O",About!$D$59,1))</f>
        <v>5.1814010488899997E-2</v>
      </c>
      <c r="T16">
        <f>SUMIFS('EPA Export Aggregation'!W:W,'EPA Export Aggregation'!$A:$A,$B16,'EPA Export Aggregation'!$D:$D,$A$1)*IF($A16="CH4",About!$D$58,IF($A16="N2O",About!$D$59,1))</f>
        <v>5.7375004564700002E-2</v>
      </c>
      <c r="U16">
        <f>SUMIFS('EPA Export Aggregation'!X:X,'EPA Export Aggregation'!$A:$A,$B16,'EPA Export Aggregation'!$D:$D,$A$1)*IF($A16="CH4",About!$D$58,IF($A16="N2O",About!$D$59,1))</f>
        <v>5.5377202421999998E-2</v>
      </c>
      <c r="V16">
        <f>SUMIFS('EPA Export Aggregation'!Y:Y,'EPA Export Aggregation'!$A:$A,$B16,'EPA Export Aggregation'!$D:$D,$A$1)*IF($A16="CH4",About!$D$58,IF($A16="N2O",About!$D$59,1))</f>
        <v>5.45513726384E-2</v>
      </c>
      <c r="W16">
        <f>SUMIFS('EPA Export Aggregation'!Z:Z,'EPA Export Aggregation'!$A:$A,$B16,'EPA Export Aggregation'!$D:$D,$A$1)*IF($A16="CH4",About!$D$58,IF($A16="N2O",About!$D$59,1))</f>
        <v>0.13517770187200001</v>
      </c>
      <c r="X16">
        <f>SUMIFS('EPA Export Aggregation'!AA:AA,'EPA Export Aggregation'!$A:$A,$B16,'EPA Export Aggregation'!$D:$D,$A$1)*IF($A16="CH4",About!$D$58,IF($A16="N2O",About!$D$59,1))</f>
        <v>0.1249406480258</v>
      </c>
      <c r="Y16">
        <f>SUMIFS('EPA Export Aggregation'!AB:AB,'EPA Export Aggregation'!$A:$A,$B16,'EPA Export Aggregation'!$D:$D,$A$1)*IF($A16="CH4",About!$D$58,IF($A16="N2O",About!$D$59,1))</f>
        <v>0.1232910462206</v>
      </c>
      <c r="Z16">
        <f>SUMIFS('EPA Export Aggregation'!AC:AC,'EPA Export Aggregation'!$A:$A,$B16,'EPA Export Aggregation'!$D:$D,$A$1)*IF($A16="CH4",About!$D$58,IF($A16="N2O",About!$D$59,1))</f>
        <v>0.1288401493438</v>
      </c>
      <c r="AA16">
        <f>SUMIFS('EPA Export Aggregation'!AD:AD,'EPA Export Aggregation'!$A:$A,$B16,'EPA Export Aggregation'!$D:$D,$A$1)*IF($A16="CH4",About!$D$58,IF($A16="N2O",About!$D$59,1))</f>
        <v>0.13785820953120001</v>
      </c>
      <c r="AB16">
        <f>SUMIFS('EPA Export Aggregation'!AE:AE,'EPA Export Aggregation'!$A:$A,$B16,'EPA Export Aggregation'!$D:$D,$A$1)*IF($A16="CH4",About!$D$58,IF($A16="N2O",About!$D$59,1))</f>
        <v>0.15275773100789999</v>
      </c>
      <c r="AC16">
        <f>SUMIFS('EPA Export Aggregation'!AF:AF,'EPA Export Aggregation'!$A:$A,$B16,'EPA Export Aggregation'!$D:$D,$A$1)*IF($A16="CH4",About!$D$58,IF($A16="N2O",About!$D$59,1))</f>
        <v>0.14425506306450001</v>
      </c>
      <c r="AD16">
        <f>SUMIFS('EPA Export Aggregation'!AG:AG,'EPA Export Aggregation'!$A:$A,$B16,'EPA Export Aggregation'!$D:$D,$A$1)*IF($A16="CH4",About!$D$58,IF($A16="N2O",About!$D$59,1))</f>
        <v>0.14312469096399999</v>
      </c>
      <c r="AE16">
        <f>SUMIFS('EPA Export Aggregation'!AH:AH,'EPA Export Aggregation'!$A:$A,$B16,'EPA Export Aggregation'!$D:$D,$A$1)*IF($A16="CH4",About!$D$58,IF($A16="N2O",About!$D$59,1))</f>
        <v>0.1298888107293</v>
      </c>
      <c r="AF16">
        <f>SUMIFS('EPA Export Aggregation'!AI:AI,'EPA Export Aggregation'!$A:$A,$B16,'EPA Export Aggregation'!$D:$D,$A$1)*IF($A16="CH4",About!$D$58,IF($A16="N2O",About!$D$59,1))</f>
        <v>0.1540883418847</v>
      </c>
      <c r="AG16">
        <f>SUMIFS('EPA Export Aggregation'!AJ:AJ,'EPA Export Aggregation'!$A:$A,$B16,'EPA Export Aggregation'!$D:$D,$A$1)*IF($A16="CH4",About!$D$58,IF($A16="N2O",About!$D$59,1))</f>
        <v>0.15506829788599999</v>
      </c>
      <c r="AH16">
        <f>SUMIFS('EPA Export Aggregation'!AK:AK,'EPA Export Aggregation'!$A:$A,$B16,'EPA Export Aggregation'!$D:$D,$A$1)*IF($A16="CH4",About!$D$58,IF($A16="N2O",About!$D$59,1))</f>
        <v>0.1569168016484</v>
      </c>
    </row>
    <row r="17" spans="1:34" x14ac:dyDescent="0.75">
      <c r="A17" s="435" t="s">
        <v>2220</v>
      </c>
      <c r="B17" s="408" t="s">
        <v>4159</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9.7272488751900005E-2</v>
      </c>
      <c r="E17">
        <f>SUMIFS('EPA Export Aggregation'!H:H,'EPA Export Aggregation'!$A:$A,$B17,'EPA Export Aggregation'!$D:$D,$A$1)*IF($A17="CH4",About!$D$58,IF($A17="N2O",About!$D$59,1))</f>
        <v>3.2087545555599999E-2</v>
      </c>
      <c r="F17">
        <f>SUMIFS('EPA Export Aggregation'!I:I,'EPA Export Aggregation'!$A:$A,$B17,'EPA Export Aggregation'!$D:$D,$A$1)*IF($A17="CH4",About!$D$58,IF($A17="N2O",About!$D$59,1))</f>
        <v>5.6641014198299998E-2</v>
      </c>
      <c r="G17">
        <f>SUMIFS('EPA Export Aggregation'!J:J,'EPA Export Aggregation'!$A:$A,$B17,'EPA Export Aggregation'!$D:$D,$A$1)*IF($A17="CH4",About!$D$58,IF($A17="N2O",About!$D$59,1))</f>
        <v>3.4417981587599997E-2</v>
      </c>
      <c r="H17">
        <f>SUMIFS('EPA Export Aggregation'!K:K,'EPA Export Aggregation'!$A:$A,$B17,'EPA Export Aggregation'!$D:$D,$A$1)*IF($A17="CH4",About!$D$58,IF($A17="N2O",About!$D$59,1))</f>
        <v>9.2024281072000003E-2</v>
      </c>
      <c r="I17">
        <f>SUMIFS('EPA Export Aggregation'!L:L,'EPA Export Aggregation'!$A:$A,$B17,'EPA Export Aggregation'!$D:$D,$A$1)*IF($A17="CH4",About!$D$58,IF($A17="N2O",About!$D$59,1))</f>
        <v>9.6513609408099998E-2</v>
      </c>
      <c r="J17">
        <f>SUMIFS('EPA Export Aggregation'!M:M,'EPA Export Aggregation'!$A:$A,$B17,'EPA Export Aggregation'!$D:$D,$A$1)*IF($A17="CH4",About!$D$58,IF($A17="N2O",About!$D$59,1))</f>
        <v>4.9887595575399998E-2</v>
      </c>
      <c r="K17">
        <f>SUMIFS('EPA Export Aggregation'!N:N,'EPA Export Aggregation'!$A:$A,$B17,'EPA Export Aggregation'!$D:$D,$A$1)*IF($A17="CH4",About!$D$58,IF($A17="N2O",About!$D$59,1))</f>
        <v>5.7353244586200003E-2</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6.3465055245799998E-2</v>
      </c>
      <c r="N17">
        <f>SUMIFS('EPA Export Aggregation'!Q:Q,'EPA Export Aggregation'!$A:$A,$B17,'EPA Export Aggregation'!$D:$D,$A$1)*IF($A17="CH4",About!$D$58,IF($A17="N2O",About!$D$59,1))</f>
        <v>6.6658754932000006E-2</v>
      </c>
      <c r="O17">
        <f>SUMIFS('EPA Export Aggregation'!R:R,'EPA Export Aggregation'!$A:$A,$B17,'EPA Export Aggregation'!$D:$D,$A$1)*IF($A17="CH4",About!$D$58,IF($A17="N2O",About!$D$59,1))</f>
        <v>7.1205949825900006E-2</v>
      </c>
      <c r="P17">
        <f>SUMIFS('EPA Export Aggregation'!S:S,'EPA Export Aggregation'!$A:$A,$B17,'EPA Export Aggregation'!$D:$D,$A$1)*IF($A17="CH4",About!$D$58,IF($A17="N2O",About!$D$59,1))</f>
        <v>4.6920605021199997E-2</v>
      </c>
      <c r="Q17">
        <f>SUMIFS('EPA Export Aggregation'!T:T,'EPA Export Aggregation'!$A:$A,$B17,'EPA Export Aggregation'!$D:$D,$A$1)*IF($A17="CH4",About!$D$58,IF($A17="N2O",About!$D$59,1))</f>
        <v>2.7767640077699999E-2</v>
      </c>
      <c r="R17">
        <f>SUMIFS('EPA Export Aggregation'!U:U,'EPA Export Aggregation'!$A:$A,$B17,'EPA Export Aggregation'!$D:$D,$A$1)*IF($A17="CH4",About!$D$58,IF($A17="N2O",About!$D$59,1))</f>
        <v>2.93467416107E-2</v>
      </c>
      <c r="S17">
        <f>SUMIFS('EPA Export Aggregation'!V:V,'EPA Export Aggregation'!$A:$A,$B17,'EPA Export Aggregation'!$D:$D,$A$1)*IF($A17="CH4",About!$D$58,IF($A17="N2O",About!$D$59,1))</f>
        <v>4.9660424046800003E-2</v>
      </c>
      <c r="T17">
        <f>SUMIFS('EPA Export Aggregation'!W:W,'EPA Export Aggregation'!$A:$A,$B17,'EPA Export Aggregation'!$D:$D,$A$1)*IF($A17="CH4",About!$D$58,IF($A17="N2O",About!$D$59,1))</f>
        <v>5.0125548440700003E-2</v>
      </c>
      <c r="U17">
        <f>SUMIFS('EPA Export Aggregation'!X:X,'EPA Export Aggregation'!$A:$A,$B17,'EPA Export Aggregation'!$D:$D,$A$1)*IF($A17="CH4",About!$D$58,IF($A17="N2O",About!$D$59,1))</f>
        <v>4.8239448829599997E-2</v>
      </c>
      <c r="V17">
        <f>SUMIFS('EPA Export Aggregation'!Y:Y,'EPA Export Aggregation'!$A:$A,$B17,'EPA Export Aggregation'!$D:$D,$A$1)*IF($A17="CH4",About!$D$58,IF($A17="N2O",About!$D$59,1))</f>
        <v>2.09943615073E-2</v>
      </c>
      <c r="W17">
        <f>SUMIFS('EPA Export Aggregation'!Z:Z,'EPA Export Aggregation'!$A:$A,$B17,'EPA Export Aggregation'!$D:$D,$A$1)*IF($A17="CH4",About!$D$58,IF($A17="N2O",About!$D$59,1))</f>
        <v>1.8051026608299998E-2</v>
      </c>
      <c r="X17">
        <f>SUMIFS('EPA Export Aggregation'!AA:AA,'EPA Export Aggregation'!$A:$A,$B17,'EPA Export Aggregation'!$D:$D,$A$1)*IF($A17="CH4",About!$D$58,IF($A17="N2O",About!$D$59,1))</f>
        <v>7.8381951084E-3</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1.0200476243009999</v>
      </c>
      <c r="D20">
        <f>SUMIFS('EPA Export Aggregation'!G:G,'EPA Export Aggregation'!$A:$A,$B20,'EPA Export Aggregation'!$D:$D,$A$1)*IF($A20="CH4",About!$D$58,IF($A20="N2O",About!$D$59,1))</f>
        <v>0.92754465935200003</v>
      </c>
      <c r="E20">
        <f>SUMIFS('EPA Export Aggregation'!H:H,'EPA Export Aggregation'!$A:$A,$B20,'EPA Export Aggregation'!$D:$D,$A$1)*IF($A20="CH4",About!$D$58,IF($A20="N2O",About!$D$59,1))</f>
        <v>0.94653882709540005</v>
      </c>
      <c r="F20">
        <f>SUMIFS('EPA Export Aggregation'!I:I,'EPA Export Aggregation'!$A:$A,$B20,'EPA Export Aggregation'!$D:$D,$A$1)*IF($A20="CH4",About!$D$58,IF($A20="N2O",About!$D$59,1))</f>
        <v>0.91265856361300002</v>
      </c>
      <c r="G20">
        <f>SUMIFS('EPA Export Aggregation'!J:J,'EPA Export Aggregation'!$A:$A,$B20,'EPA Export Aggregation'!$D:$D,$A$1)*IF($A20="CH4",About!$D$58,IF($A20="N2O",About!$D$59,1))</f>
        <v>0.91951055385309999</v>
      </c>
      <c r="H20">
        <f>SUMIFS('EPA Export Aggregation'!K:K,'EPA Export Aggregation'!$A:$A,$B20,'EPA Export Aggregation'!$D:$D,$A$1)*IF($A20="CH4",About!$D$58,IF($A20="N2O",About!$D$59,1))</f>
        <v>0.95877201147159996</v>
      </c>
      <c r="I20">
        <f>SUMIFS('EPA Export Aggregation'!L:L,'EPA Export Aggregation'!$A:$A,$B20,'EPA Export Aggregation'!$D:$D,$A$1)*IF($A20="CH4",About!$D$58,IF($A20="N2O",About!$D$59,1))</f>
        <v>0.94669917036619999</v>
      </c>
      <c r="J20">
        <f>SUMIFS('EPA Export Aggregation'!M:M,'EPA Export Aggregation'!$A:$A,$B20,'EPA Export Aggregation'!$D:$D,$A$1)*IF($A20="CH4",About!$D$58,IF($A20="N2O",About!$D$59,1))</f>
        <v>0.96534666670629998</v>
      </c>
      <c r="K20">
        <f>SUMIFS('EPA Export Aggregation'!N:N,'EPA Export Aggregation'!$A:$A,$B20,'EPA Export Aggregation'!$D:$D,$A$1)*IF($A20="CH4",About!$D$58,IF($A20="N2O",About!$D$59,1))</f>
        <v>1.0931778419047999</v>
      </c>
      <c r="L20">
        <f>SUMIFS('EPA Export Aggregation'!O:O,'EPA Export Aggregation'!$A:$A,$B20,'EPA Export Aggregation'!$D:$D,$A$1)*IF($A20="CH4",About!$D$58,IF($A20="N2O",About!$D$59,1))</f>
        <v>1.2373906756897</v>
      </c>
      <c r="M20">
        <f>SUMIFS('EPA Export Aggregation'!P:P,'EPA Export Aggregation'!$A:$A,$B20,'EPA Export Aggregation'!$D:$D,$A$1)*IF($A20="CH4",About!$D$58,IF($A20="N2O",About!$D$59,1))</f>
        <v>1.6574272422942</v>
      </c>
      <c r="N20">
        <f>SUMIFS('EPA Export Aggregation'!Q:Q,'EPA Export Aggregation'!$A:$A,$B20,'EPA Export Aggregation'!$D:$D,$A$1)*IF($A20="CH4",About!$D$58,IF($A20="N2O",About!$D$59,1))</f>
        <v>2.2294584699022999</v>
      </c>
      <c r="O20">
        <f>SUMIFS('EPA Export Aggregation'!R:R,'EPA Export Aggregation'!$A:$A,$B20,'EPA Export Aggregation'!$D:$D,$A$1)*IF($A20="CH4",About!$D$58,IF($A20="N2O",About!$D$59,1))</f>
        <v>2.7866792497935</v>
      </c>
      <c r="P20">
        <f>SUMIFS('EPA Export Aggregation'!S:S,'EPA Export Aggregation'!$A:$A,$B20,'EPA Export Aggregation'!$D:$D,$A$1)*IF($A20="CH4",About!$D$58,IF($A20="N2O",About!$D$59,1))</f>
        <v>2.5586400606763</v>
      </c>
      <c r="Q20">
        <f>SUMIFS('EPA Export Aggregation'!T:T,'EPA Export Aggregation'!$A:$A,$B20,'EPA Export Aggregation'!$D:$D,$A$1)*IF($A20="CH4",About!$D$58,IF($A20="N2O",About!$D$59,1))</f>
        <v>2.0716499652410998</v>
      </c>
      <c r="R20">
        <f>SUMIFS('EPA Export Aggregation'!U:U,'EPA Export Aggregation'!$A:$A,$B20,'EPA Export Aggregation'!$D:$D,$A$1)*IF($A20="CH4",About!$D$58,IF($A20="N2O",About!$D$59,1))</f>
        <v>1.6867671117101</v>
      </c>
      <c r="S20">
        <f>SUMIFS('EPA Export Aggregation'!V:V,'EPA Export Aggregation'!$A:$A,$B20,'EPA Export Aggregation'!$D:$D,$A$1)*IF($A20="CH4",About!$D$58,IF($A20="N2O",About!$D$59,1))</f>
        <v>1.5907400598520001</v>
      </c>
      <c r="T20">
        <f>SUMIFS('EPA Export Aggregation'!W:W,'EPA Export Aggregation'!$A:$A,$B20,'EPA Export Aggregation'!$D:$D,$A$1)*IF($A20="CH4",About!$D$58,IF($A20="N2O",About!$D$59,1))</f>
        <v>1.5585156393513999</v>
      </c>
      <c r="U20">
        <f>SUMIFS('EPA Export Aggregation'!X:X,'EPA Export Aggregation'!$A:$A,$B20,'EPA Export Aggregation'!$D:$D,$A$1)*IF($A20="CH4",About!$D$58,IF($A20="N2O",About!$D$59,1))</f>
        <v>1.343065797927</v>
      </c>
      <c r="V20">
        <f>SUMIFS('EPA Export Aggregation'!Y:Y,'EPA Export Aggregation'!$A:$A,$B20,'EPA Export Aggregation'!$D:$D,$A$1)*IF($A20="CH4",About!$D$58,IF($A20="N2O",About!$D$59,1))</f>
        <v>0.89683151308480002</v>
      </c>
      <c r="W20">
        <f>SUMIFS('EPA Export Aggregation'!Z:Z,'EPA Export Aggregation'!$A:$A,$B20,'EPA Export Aggregation'!$D:$D,$A$1)*IF($A20="CH4",About!$D$58,IF($A20="N2O",About!$D$59,1))</f>
        <v>0.23490409239890001</v>
      </c>
      <c r="X20">
        <f>SUMIFS('EPA Export Aggregation'!AA:AA,'EPA Export Aggregation'!$A:$A,$B20,'EPA Export Aggregation'!$D:$D,$A$1)*IF($A20="CH4",About!$D$58,IF($A20="N2O",About!$D$59,1))</f>
        <v>0.2960509517721</v>
      </c>
      <c r="Y20">
        <f>SUMIFS('EPA Export Aggregation'!AB:AB,'EPA Export Aggregation'!$A:$A,$B20,'EPA Export Aggregation'!$D:$D,$A$1)*IF($A20="CH4",About!$D$58,IF($A20="N2O",About!$D$59,1))</f>
        <v>0.24231970298030001</v>
      </c>
      <c r="Z20">
        <f>SUMIFS('EPA Export Aggregation'!AC:AC,'EPA Export Aggregation'!$A:$A,$B20,'EPA Export Aggregation'!$D:$D,$A$1)*IF($A20="CH4",About!$D$58,IF($A20="N2O",About!$D$59,1))</f>
        <v>0.24237138666970001</v>
      </c>
      <c r="AA20">
        <f>SUMIFS('EPA Export Aggregation'!AD:AD,'EPA Export Aggregation'!$A:$A,$B20,'EPA Export Aggregation'!$D:$D,$A$1)*IF($A20="CH4",About!$D$58,IF($A20="N2O",About!$D$59,1))</f>
        <v>0.2778620276523</v>
      </c>
      <c r="AB20">
        <f>SUMIFS('EPA Export Aggregation'!AE:AE,'EPA Export Aggregation'!$A:$A,$B20,'EPA Export Aggregation'!$D:$D,$A$1)*IF($A20="CH4",About!$D$58,IF($A20="N2O",About!$D$59,1))</f>
        <v>0.22522474986640001</v>
      </c>
      <c r="AC20">
        <f>SUMIFS('EPA Export Aggregation'!AF:AF,'EPA Export Aggregation'!$A:$A,$B20,'EPA Export Aggregation'!$D:$D,$A$1)*IF($A20="CH4",About!$D$58,IF($A20="N2O",About!$D$59,1))</f>
        <v>0.26832628705700001</v>
      </c>
      <c r="AD20">
        <f>SUMIFS('EPA Export Aggregation'!AG:AG,'EPA Export Aggregation'!$A:$A,$B20,'EPA Export Aggregation'!$D:$D,$A$1)*IF($A20="CH4",About!$D$58,IF($A20="N2O",About!$D$59,1))</f>
        <v>0.24022900926400001</v>
      </c>
      <c r="AE20">
        <f>SUMIFS('EPA Export Aggregation'!AH:AH,'EPA Export Aggregation'!$A:$A,$B20,'EPA Export Aggregation'!$D:$D,$A$1)*IF($A20="CH4",About!$D$58,IF($A20="N2O",About!$D$59,1))</f>
        <v>0.1942373116916</v>
      </c>
      <c r="AF20">
        <f>SUMIFS('EPA Export Aggregation'!AI:AI,'EPA Export Aggregation'!$A:$A,$B20,'EPA Export Aggregation'!$D:$D,$A$1)*IF($A20="CH4",About!$D$58,IF($A20="N2O",About!$D$59,1))</f>
        <v>0.17772827598470001</v>
      </c>
      <c r="AG20">
        <f>SUMIFS('EPA Export Aggregation'!AJ:AJ,'EPA Export Aggregation'!$A:$A,$B20,'EPA Export Aggregation'!$D:$D,$A$1)*IF($A20="CH4",About!$D$58,IF($A20="N2O",About!$D$59,1))</f>
        <v>0.1334313439456</v>
      </c>
      <c r="AH20">
        <f>SUMIFS('EPA Export Aggregation'!AK:AK,'EPA Export Aggregation'!$A:$A,$B20,'EPA Export Aggregation'!$D:$D,$A$1)*IF($A20="CH4",About!$D$58,IF($A20="N2O",About!$D$59,1))</f>
        <v>0.1121632368857</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4167</v>
      </c>
      <c r="C23">
        <f>SUMIFS('EPA Export Aggregation'!F:F,'EPA Export Aggregation'!$A:$A,$B23,'EPA Export Aggregation'!$D:$D,$A$1)*IF($A23="CH4",About!$D$58,IF($A23="N2O",About!$D$59,1))</f>
        <v>9.9484431356999997E-2</v>
      </c>
      <c r="D23">
        <f>SUMIFS('EPA Export Aggregation'!G:G,'EPA Export Aggregation'!$A:$A,$B23,'EPA Export Aggregation'!$D:$D,$A$1)*IF($A23="CH4",About!$D$58,IF($A23="N2O",About!$D$59,1))</f>
        <v>9.2467764048699996E-2</v>
      </c>
      <c r="E23">
        <f>SUMIFS('EPA Export Aggregation'!H:H,'EPA Export Aggregation'!$A:$A,$B23,'EPA Export Aggregation'!$D:$D,$A$1)*IF($A23="CH4",About!$D$58,IF($A23="N2O",About!$D$59,1))</f>
        <v>0.1022995189599</v>
      </c>
      <c r="F23">
        <f>SUMIFS('EPA Export Aggregation'!I:I,'EPA Export Aggregation'!$A:$A,$B23,'EPA Export Aggregation'!$D:$D,$A$1)*IF($A23="CH4",About!$D$58,IF($A23="N2O",About!$D$59,1))</f>
        <v>0.1219335513243</v>
      </c>
      <c r="G23">
        <f>SUMIFS('EPA Export Aggregation'!J:J,'EPA Export Aggregation'!$A:$A,$B23,'EPA Export Aggregation'!$D:$D,$A$1)*IF($A23="CH4",About!$D$58,IF($A23="N2O",About!$D$59,1))</f>
        <v>0.1148469327096</v>
      </c>
      <c r="H23">
        <f>SUMIFS('EPA Export Aggregation'!K:K,'EPA Export Aggregation'!$A:$A,$B23,'EPA Export Aggregation'!$D:$D,$A$1)*IF($A23="CH4",About!$D$58,IF($A23="N2O",About!$D$59,1))</f>
        <v>0.1156073997778</v>
      </c>
      <c r="I23">
        <f>SUMIFS('EPA Export Aggregation'!L:L,'EPA Export Aggregation'!$A:$A,$B23,'EPA Export Aggregation'!$D:$D,$A$1)*IF($A23="CH4",About!$D$58,IF($A23="N2O",About!$D$59,1))</f>
        <v>0.1058593390462</v>
      </c>
      <c r="J23">
        <f>SUMIFS('EPA Export Aggregation'!M:M,'EPA Export Aggregation'!$A:$A,$B23,'EPA Export Aggregation'!$D:$D,$A$1)*IF($A23="CH4",About!$D$58,IF($A23="N2O",About!$D$59,1))</f>
        <v>0.1087682187401</v>
      </c>
      <c r="K23">
        <f>SUMIFS('EPA Export Aggregation'!N:N,'EPA Export Aggregation'!$A:$A,$B23,'EPA Export Aggregation'!$D:$D,$A$1)*IF($A23="CH4",About!$D$58,IF($A23="N2O",About!$D$59,1))</f>
        <v>0.135103999744</v>
      </c>
      <c r="L23">
        <f>SUMIFS('EPA Export Aggregation'!O:O,'EPA Export Aggregation'!$A:$A,$B23,'EPA Export Aggregation'!$D:$D,$A$1)*IF($A23="CH4",About!$D$58,IF($A23="N2O",About!$D$59,1))</f>
        <v>0.13052365387680001</v>
      </c>
      <c r="M23">
        <f>SUMIFS('EPA Export Aggregation'!P:P,'EPA Export Aggregation'!$A:$A,$B23,'EPA Export Aggregation'!$D:$D,$A$1)*IF($A23="CH4",About!$D$58,IF($A23="N2O",About!$D$59,1))</f>
        <v>0.1193945591849</v>
      </c>
      <c r="N23">
        <f>SUMIFS('EPA Export Aggregation'!Q:Q,'EPA Export Aggregation'!$A:$A,$B23,'EPA Export Aggregation'!$D:$D,$A$1)*IF($A23="CH4",About!$D$58,IF($A23="N2O",About!$D$59,1))</f>
        <v>0.1156040507503</v>
      </c>
      <c r="O23">
        <f>SUMIFS('EPA Export Aggregation'!R:R,'EPA Export Aggregation'!$A:$A,$B23,'EPA Export Aggregation'!$D:$D,$A$1)*IF($A23="CH4",About!$D$58,IF($A23="N2O",About!$D$59,1))</f>
        <v>0.1055601169562</v>
      </c>
      <c r="P23">
        <f>SUMIFS('EPA Export Aggregation'!S:S,'EPA Export Aggregation'!$A:$A,$B23,'EPA Export Aggregation'!$D:$D,$A$1)*IF($A23="CH4",About!$D$58,IF($A23="N2O",About!$D$59,1))</f>
        <v>0.1018072487427</v>
      </c>
      <c r="Q23">
        <f>SUMIFS('EPA Export Aggregation'!T:T,'EPA Export Aggregation'!$A:$A,$B23,'EPA Export Aggregation'!$D:$D,$A$1)*IF($A23="CH4",About!$D$58,IF($A23="N2O",About!$D$59,1))</f>
        <v>0.1057691634402</v>
      </c>
      <c r="R23">
        <f>SUMIFS('EPA Export Aggregation'!U:U,'EPA Export Aggregation'!$A:$A,$B23,'EPA Export Aggregation'!$D:$D,$A$1)*IF($A23="CH4",About!$D$58,IF($A23="N2O",About!$D$59,1))</f>
        <v>0.1060963786801</v>
      </c>
      <c r="S23">
        <f>SUMIFS('EPA Export Aggregation'!V:V,'EPA Export Aggregation'!$A:$A,$B23,'EPA Export Aggregation'!$D:$D,$A$1)*IF($A23="CH4",About!$D$58,IF($A23="N2O",About!$D$59,1))</f>
        <v>0.10371225625740001</v>
      </c>
      <c r="T23">
        <f>SUMIFS('EPA Export Aggregation'!W:W,'EPA Export Aggregation'!$A:$A,$B23,'EPA Export Aggregation'!$D:$D,$A$1)*IF($A23="CH4",About!$D$58,IF($A23="N2O",About!$D$59,1))</f>
        <v>0.14759457697180001</v>
      </c>
      <c r="U23">
        <f>SUMIFS('EPA Export Aggregation'!X:X,'EPA Export Aggregation'!$A:$A,$B23,'EPA Export Aggregation'!$D:$D,$A$1)*IF($A23="CH4",About!$D$58,IF($A23="N2O",About!$D$59,1))</f>
        <v>0.1227644805181</v>
      </c>
      <c r="V23">
        <f>SUMIFS('EPA Export Aggregation'!Y:Y,'EPA Export Aggregation'!$A:$A,$B23,'EPA Export Aggregation'!$D:$D,$A$1)*IF($A23="CH4",About!$D$58,IF($A23="N2O",About!$D$59,1))</f>
        <v>0.1041632659035</v>
      </c>
      <c r="W23">
        <f>SUMIFS('EPA Export Aggregation'!Z:Z,'EPA Export Aggregation'!$A:$A,$B23,'EPA Export Aggregation'!$D:$D,$A$1)*IF($A23="CH4",About!$D$58,IF($A23="N2O",About!$D$59,1))</f>
        <v>0.1444914255011</v>
      </c>
      <c r="X23">
        <f>SUMIFS('EPA Export Aggregation'!AA:AA,'EPA Export Aggregation'!$A:$A,$B23,'EPA Export Aggregation'!$D:$D,$A$1)*IF($A23="CH4",About!$D$58,IF($A23="N2O",About!$D$59,1))</f>
        <v>0.155854617783</v>
      </c>
      <c r="Y23">
        <f>SUMIFS('EPA Export Aggregation'!AB:AB,'EPA Export Aggregation'!$A:$A,$B23,'EPA Export Aggregation'!$D:$D,$A$1)*IF($A23="CH4",About!$D$58,IF($A23="N2O",About!$D$59,1))</f>
        <v>0.14785059569209999</v>
      </c>
      <c r="Z23">
        <f>SUMIFS('EPA Export Aggregation'!AC:AC,'EPA Export Aggregation'!$A:$A,$B23,'EPA Export Aggregation'!$D:$D,$A$1)*IF($A23="CH4",About!$D$58,IF($A23="N2O",About!$D$59,1))</f>
        <v>0.14019049488079999</v>
      </c>
      <c r="AA23">
        <f>SUMIFS('EPA Export Aggregation'!AD:AD,'EPA Export Aggregation'!$A:$A,$B23,'EPA Export Aggregation'!$D:$D,$A$1)*IF($A23="CH4",About!$D$58,IF($A23="N2O",About!$D$59,1))</f>
        <v>5.5769545752499997E-2</v>
      </c>
      <c r="AB23">
        <f>SUMIFS('EPA Export Aggregation'!AE:AE,'EPA Export Aggregation'!$A:$A,$B23,'EPA Export Aggregation'!$D:$D,$A$1)*IF($A23="CH4",About!$D$58,IF($A23="N2O",About!$D$59,1))</f>
        <v>0.1430643749245</v>
      </c>
      <c r="AC23">
        <f>SUMIFS('EPA Export Aggregation'!AF:AF,'EPA Export Aggregation'!$A:$A,$B23,'EPA Export Aggregation'!$D:$D,$A$1)*IF($A23="CH4",About!$D$58,IF($A23="N2O",About!$D$59,1))</f>
        <v>0.1644380449941</v>
      </c>
      <c r="AD23">
        <f>SUMIFS('EPA Export Aggregation'!AG:AG,'EPA Export Aggregation'!$A:$A,$B23,'EPA Export Aggregation'!$D:$D,$A$1)*IF($A23="CH4",About!$D$58,IF($A23="N2O",About!$D$59,1))</f>
        <v>0.161279461629</v>
      </c>
      <c r="AE23">
        <f>SUMIFS('EPA Export Aggregation'!AH:AH,'EPA Export Aggregation'!$A:$A,$B23,'EPA Export Aggregation'!$D:$D,$A$1)*IF($A23="CH4",About!$D$58,IF($A23="N2O",About!$D$59,1))</f>
        <v>0.1921786302597</v>
      </c>
      <c r="AF23">
        <f>SUMIFS('EPA Export Aggregation'!AI:AI,'EPA Export Aggregation'!$A:$A,$B23,'EPA Export Aggregation'!$D:$D,$A$1)*IF($A23="CH4",About!$D$58,IF($A23="N2O",About!$D$59,1))</f>
        <v>0.19470924539920001</v>
      </c>
      <c r="AG23">
        <f>SUMIFS('EPA Export Aggregation'!AJ:AJ,'EPA Export Aggregation'!$A:$A,$B23,'EPA Export Aggregation'!$D:$D,$A$1)*IF($A23="CH4",About!$D$58,IF($A23="N2O",About!$D$59,1))</f>
        <v>0.18141042040479999</v>
      </c>
      <c r="AH23">
        <f>SUMIFS('EPA Export Aggregation'!AK:AK,'EPA Export Aggregation'!$A:$A,$B23,'EPA Export Aggregation'!$D:$D,$A$1)*IF($A23="CH4",About!$D$58,IF($A23="N2O",About!$D$59,1))</f>
        <v>0.1568933013021</v>
      </c>
    </row>
    <row r="24" spans="1:34" x14ac:dyDescent="0.75">
      <c r="A24" s="435" t="s">
        <v>2220</v>
      </c>
      <c r="B24" s="408" t="s">
        <v>4183</v>
      </c>
      <c r="C24" s="436">
        <f>SUMIFS('EPA Export Aggregation'!F:F,'EPA Export Aggregation'!$A:$A,$B24,'EPA Export Aggregation'!$D:$D,$A$1)*IF($A24="CH4",About!$D$58,IF($A24="N2O",About!$D$59,1))</f>
        <v>0.17139358348459999</v>
      </c>
      <c r="D24" s="436">
        <f>SUMIFS('EPA Export Aggregation'!G:G,'EPA Export Aggregation'!$A:$A,$B24,'EPA Export Aggregation'!$D:$D,$A$1)*IF($A24="CH4",About!$D$58,IF($A24="N2O",About!$D$59,1))</f>
        <v>0.16438972007370001</v>
      </c>
      <c r="E24" s="436">
        <f>SUMIFS('EPA Export Aggregation'!H:H,'EPA Export Aggregation'!$A:$A,$B24,'EPA Export Aggregation'!$D:$D,$A$1)*IF($A24="CH4",About!$D$58,IF($A24="N2O",About!$D$59,1))</f>
        <v>0.16918494612029999</v>
      </c>
      <c r="F24" s="436">
        <f>SUMIFS('EPA Export Aggregation'!I:I,'EPA Export Aggregation'!$A:$A,$B24,'EPA Export Aggregation'!$D:$D,$A$1)*IF($A24="CH4",About!$D$58,IF($A24="N2O",About!$D$59,1))</f>
        <v>0.15127519379839999</v>
      </c>
      <c r="G24" s="436">
        <f>SUMIFS('EPA Export Aggregation'!J:J,'EPA Export Aggregation'!$A:$A,$B24,'EPA Export Aggregation'!$D:$D,$A$1)*IF($A24="CH4",About!$D$58,IF($A24="N2O",About!$D$59,1))</f>
        <v>0.16187327914390001</v>
      </c>
      <c r="H24" s="436">
        <f>SUMIFS('EPA Export Aggregation'!K:K,'EPA Export Aggregation'!$A:$A,$B24,'EPA Export Aggregation'!$D:$D,$A$1)*IF($A24="CH4",About!$D$58,IF($A24="N2O",About!$D$59,1))</f>
        <v>0.16094391991029999</v>
      </c>
      <c r="I24" s="436">
        <f>SUMIFS('EPA Export Aggregation'!L:L,'EPA Export Aggregation'!$A:$A,$B24,'EPA Export Aggregation'!$D:$D,$A$1)*IF($A24="CH4",About!$D$58,IF($A24="N2O",About!$D$59,1))</f>
        <v>0.1302857665644</v>
      </c>
      <c r="J24" s="436">
        <f>SUMIFS('EPA Export Aggregation'!M:M,'EPA Export Aggregation'!$A:$A,$B24,'EPA Export Aggregation'!$D:$D,$A$1)*IF($A24="CH4",About!$D$58,IF($A24="N2O",About!$D$59,1))</f>
        <v>0.1303020114574</v>
      </c>
      <c r="K24" s="436">
        <f>SUMIFS('EPA Export Aggregation'!N:N,'EPA Export Aggregation'!$A:$A,$B24,'EPA Export Aggregation'!$D:$D,$A$1)*IF($A24="CH4",About!$D$58,IF($A24="N2O",About!$D$59,1))</f>
        <v>0.1369556833633</v>
      </c>
      <c r="L24" s="436">
        <f>SUMIFS('EPA Export Aggregation'!O:O,'EPA Export Aggregation'!$A:$A,$B24,'EPA Export Aggregation'!$D:$D,$A$1)*IF($A24="CH4",About!$D$58,IF($A24="N2O",About!$D$59,1))</f>
        <v>0.16682712657730001</v>
      </c>
      <c r="M24" s="436">
        <f>SUMIFS('EPA Export Aggregation'!P:P,'EPA Export Aggregation'!$A:$A,$B24,'EPA Export Aggregation'!$D:$D,$A$1)*IF($A24="CH4",About!$D$58,IF($A24="N2O",About!$D$59,1))</f>
        <v>9.8130055174299999E-2</v>
      </c>
      <c r="N24" s="436">
        <f>SUMIFS('EPA Export Aggregation'!Q:Q,'EPA Export Aggregation'!$A:$A,$B24,'EPA Export Aggregation'!$D:$D,$A$1)*IF($A24="CH4",About!$D$58,IF($A24="N2O",About!$D$59,1))</f>
        <v>9.2596680330699996E-2</v>
      </c>
      <c r="O24" s="436">
        <f>SUMIFS('EPA Export Aggregation'!R:R,'EPA Export Aggregation'!$A:$A,$B24,'EPA Export Aggregation'!$D:$D,$A$1)*IF($A24="CH4",About!$D$58,IF($A24="N2O",About!$D$59,1))</f>
        <v>9.7059363866800002E-2</v>
      </c>
      <c r="P24" s="436">
        <f>SUMIFS('EPA Export Aggregation'!S:S,'EPA Export Aggregation'!$A:$A,$B24,'EPA Export Aggregation'!$D:$D,$A$1)*IF($A24="CH4",About!$D$58,IF($A24="N2O",About!$D$59,1))</f>
        <v>0.15632045620179999</v>
      </c>
      <c r="Q24" s="436">
        <f>SUMIFS('EPA Export Aggregation'!T:T,'EPA Export Aggregation'!$A:$A,$B24,'EPA Export Aggregation'!$D:$D,$A$1)*IF($A24="CH4",About!$D$58,IF($A24="N2O",About!$D$59,1))</f>
        <v>0.15620000000000001</v>
      </c>
      <c r="R24" s="436">
        <f>SUMIFS('EPA Export Aggregation'!U:U,'EPA Export Aggregation'!$A:$A,$B24,'EPA Export Aggregation'!$D:$D,$A$1)*IF($A24="CH4",About!$D$58,IF($A24="N2O",About!$D$59,1))</f>
        <v>0.1391959493671</v>
      </c>
      <c r="S24" s="436">
        <f>SUMIFS('EPA Export Aggregation'!V:V,'EPA Export Aggregation'!$A:$A,$B24,'EPA Export Aggregation'!$D:$D,$A$1)*IF($A24="CH4",About!$D$58,IF($A24="N2O",About!$D$59,1))</f>
        <v>0.1208985088537</v>
      </c>
      <c r="T24" s="436">
        <f>SUMIFS('EPA Export Aggregation'!W:W,'EPA Export Aggregation'!$A:$A,$B24,'EPA Export Aggregation'!$D:$D,$A$1)*IF($A24="CH4",About!$D$58,IF($A24="N2O",About!$D$59,1))</f>
        <v>0.13385776553109999</v>
      </c>
      <c r="U24" s="436">
        <f>SUMIFS('EPA Export Aggregation'!X:X,'EPA Export Aggregation'!$A:$A,$B24,'EPA Export Aggregation'!$D:$D,$A$1)*IF($A24="CH4",About!$D$58,IF($A24="N2O",About!$D$59,1))</f>
        <v>0.1243887274549</v>
      </c>
      <c r="V24" s="436">
        <f>SUMIFS('EPA Export Aggregation'!Y:Y,'EPA Export Aggregation'!$A:$A,$B24,'EPA Export Aggregation'!$D:$D,$A$1)*IF($A24="CH4",About!$D$58,IF($A24="N2O",About!$D$59,1))</f>
        <v>0.109754759519</v>
      </c>
      <c r="W24" s="436">
        <f>SUMIFS('EPA Export Aggregation'!Z:Z,'EPA Export Aggregation'!$A:$A,$B24,'EPA Export Aggregation'!$D:$D,$A$1)*IF($A24="CH4",About!$D$58,IF($A24="N2O",About!$D$59,1))</f>
        <v>0.17862783279710001</v>
      </c>
      <c r="X24" s="436">
        <f>SUMIFS('EPA Export Aggregation'!AA:AA,'EPA Export Aggregation'!$A:$A,$B24,'EPA Export Aggregation'!$D:$D,$A$1)*IF($A24="CH4",About!$D$58,IF($A24="N2O",About!$D$59,1))</f>
        <v>0.18385448004179999</v>
      </c>
      <c r="Y24" s="436">
        <f>SUMIFS('EPA Export Aggregation'!AB:AB,'EPA Export Aggregation'!$A:$A,$B24,'EPA Export Aggregation'!$D:$D,$A$1)*IF($A24="CH4",About!$D$58,IF($A24="N2O",About!$D$59,1))</f>
        <v>0.1659554636619</v>
      </c>
      <c r="Z24" s="436">
        <f>SUMIFS('EPA Export Aggregation'!AC:AC,'EPA Export Aggregation'!$A:$A,$B24,'EPA Export Aggregation'!$D:$D,$A$1)*IF($A24="CH4",About!$D$58,IF($A24="N2O",About!$D$59,1))</f>
        <v>0.22365468847350001</v>
      </c>
      <c r="AA24" s="436">
        <f>SUMIFS('EPA Export Aggregation'!AD:AD,'EPA Export Aggregation'!$A:$A,$B24,'EPA Export Aggregation'!$D:$D,$A$1)*IF($A24="CH4",About!$D$58,IF($A24="N2O",About!$D$59,1))</f>
        <v>0.18837484387940001</v>
      </c>
      <c r="AB24" s="436">
        <f>SUMIFS('EPA Export Aggregation'!AE:AE,'EPA Export Aggregation'!$A:$A,$B24,'EPA Export Aggregation'!$D:$D,$A$1)*IF($A24="CH4",About!$D$58,IF($A24="N2O",About!$D$59,1))</f>
        <v>0.18461300545770001</v>
      </c>
      <c r="AC24" s="436">
        <f>SUMIFS('EPA Export Aggregation'!AF:AF,'EPA Export Aggregation'!$A:$A,$B24,'EPA Export Aggregation'!$D:$D,$A$1)*IF($A24="CH4",About!$D$58,IF($A24="N2O",About!$D$59,1))</f>
        <v>0.18797503808909999</v>
      </c>
      <c r="AD24" s="436">
        <f>SUMIFS('EPA Export Aggregation'!AG:AG,'EPA Export Aggregation'!$A:$A,$B24,'EPA Export Aggregation'!$D:$D,$A$1)*IF($A24="CH4",About!$D$58,IF($A24="N2O",About!$D$59,1))</f>
        <v>0.17491066267120001</v>
      </c>
      <c r="AE24" s="436">
        <f>SUMIFS('EPA Export Aggregation'!AH:AH,'EPA Export Aggregation'!$A:$A,$B24,'EPA Export Aggregation'!$D:$D,$A$1)*IF($A24="CH4",About!$D$58,IF($A24="N2O",About!$D$59,1))</f>
        <v>0.1364908387049</v>
      </c>
      <c r="AF24" s="436">
        <f>SUMIFS('EPA Export Aggregation'!AI:AI,'EPA Export Aggregation'!$A:$A,$B24,'EPA Export Aggregation'!$D:$D,$A$1)*IF($A24="CH4",About!$D$58,IF($A24="N2O",About!$D$59,1))</f>
        <v>0.13582406400200001</v>
      </c>
      <c r="AG24" s="436">
        <f>SUMIFS('EPA Export Aggregation'!AJ:AJ,'EPA Export Aggregation'!$A:$A,$B24,'EPA Export Aggregation'!$D:$D,$A$1)*IF($A24="CH4",About!$D$58,IF($A24="N2O",About!$D$59,1))</f>
        <v>0.13558620437569999</v>
      </c>
      <c r="AH24" s="436">
        <f>SUMIFS('EPA Export Aggregation'!AK:AK,'EPA Export Aggregation'!$A:$A,$B24,'EPA Export Aggregation'!$D:$D,$A$1)*IF($A24="CH4",About!$D$58,IF($A24="N2O",About!$D$59,1))</f>
        <v>0.16179744294359999</v>
      </c>
    </row>
    <row r="25" spans="1:34" x14ac:dyDescent="0.75">
      <c r="A25" s="435" t="s">
        <v>2220</v>
      </c>
      <c r="B25" s="408" t="s">
        <v>4153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4.5451043830000001E-4</v>
      </c>
      <c r="D26">
        <f>SUMIFS('EPA Export Aggregation'!G:G,'EPA Export Aggregation'!$A:$A,$B26,'EPA Export Aggregation'!$D:$D,$A$1)*IF($A26="CH4",About!$D$58,IF($A26="N2O",About!$D$59,1))</f>
        <v>3.3738183960000003E-4</v>
      </c>
      <c r="E26">
        <f>SUMIFS('EPA Export Aggregation'!H:H,'EPA Export Aggregation'!$A:$A,$B26,'EPA Export Aggregation'!$D:$D,$A$1)*IF($A26="CH4",About!$D$58,IF($A26="N2O",About!$D$59,1))</f>
        <v>4.104154952E-4</v>
      </c>
      <c r="F26">
        <f>SUMIFS('EPA Export Aggregation'!I:I,'EPA Export Aggregation'!$A:$A,$B26,'EPA Export Aggregation'!$D:$D,$A$1)*IF($A26="CH4",About!$D$58,IF($A26="N2O",About!$D$59,1))</f>
        <v>4.5262635789999997E-4</v>
      </c>
      <c r="G26">
        <f>SUMIFS('EPA Export Aggregation'!J:J,'EPA Export Aggregation'!$A:$A,$B26,'EPA Export Aggregation'!$D:$D,$A$1)*IF($A26="CH4",About!$D$58,IF($A26="N2O",About!$D$59,1))</f>
        <v>4.7023094259999998E-4</v>
      </c>
      <c r="H26">
        <f>SUMIFS('EPA Export Aggregation'!K:K,'EPA Export Aggregation'!$A:$A,$B26,'EPA Export Aggregation'!$D:$D,$A$1)*IF($A26="CH4",About!$D$58,IF($A26="N2O",About!$D$59,1))</f>
        <v>6.3375186690000002E-4</v>
      </c>
      <c r="I26">
        <f>SUMIFS('EPA Export Aggregation'!L:L,'EPA Export Aggregation'!$A:$A,$B26,'EPA Export Aggregation'!$D:$D,$A$1)*IF($A26="CH4",About!$D$58,IF($A26="N2O",About!$D$59,1))</f>
        <v>7.057401554E-4</v>
      </c>
      <c r="J26">
        <f>SUMIFS('EPA Export Aggregation'!M:M,'EPA Export Aggregation'!$A:$A,$B26,'EPA Export Aggregation'!$D:$D,$A$1)*IF($A26="CH4",About!$D$58,IF($A26="N2O",About!$D$59,1))</f>
        <v>8.741978722E-4</v>
      </c>
      <c r="K26">
        <f>SUMIFS('EPA Export Aggregation'!N:N,'EPA Export Aggregation'!$A:$A,$B26,'EPA Export Aggregation'!$D:$D,$A$1)*IF($A26="CH4",About!$D$58,IF($A26="N2O",About!$D$59,1))</f>
        <v>9.9019463409999995E-4</v>
      </c>
      <c r="L26">
        <f>SUMIFS('EPA Export Aggregation'!O:O,'EPA Export Aggregation'!$A:$A,$B26,'EPA Export Aggregation'!$D:$D,$A$1)*IF($A26="CH4",About!$D$58,IF($A26="N2O",About!$D$59,1))</f>
        <v>6.4057771330000004E-4</v>
      </c>
      <c r="M26">
        <f>SUMIFS('EPA Export Aggregation'!P:P,'EPA Export Aggregation'!$A:$A,$B26,'EPA Export Aggregation'!$D:$D,$A$1)*IF($A26="CH4",About!$D$58,IF($A26="N2O",About!$D$59,1))</f>
        <v>6.9795642779999997E-4</v>
      </c>
      <c r="N26">
        <f>SUMIFS('EPA Export Aggregation'!Q:Q,'EPA Export Aggregation'!$A:$A,$B26,'EPA Export Aggregation'!$D:$D,$A$1)*IF($A26="CH4",About!$D$58,IF($A26="N2O",About!$D$59,1))</f>
        <v>5.0555787249999999E-4</v>
      </c>
      <c r="O26">
        <f>SUMIFS('EPA Export Aggregation'!R:R,'EPA Export Aggregation'!$A:$A,$B26,'EPA Export Aggregation'!$D:$D,$A$1)*IF($A26="CH4",About!$D$58,IF($A26="N2O",About!$D$59,1))</f>
        <v>5.9005810849999997E-4</v>
      </c>
      <c r="P26">
        <f>SUMIFS('EPA Export Aggregation'!S:S,'EPA Export Aggregation'!$A:$A,$B26,'EPA Export Aggregation'!$D:$D,$A$1)*IF($A26="CH4",About!$D$58,IF($A26="N2O",About!$D$59,1))</f>
        <v>6.1992986889999999E-4</v>
      </c>
      <c r="Q26">
        <f>SUMIFS('EPA Export Aggregation'!T:T,'EPA Export Aggregation'!$A:$A,$B26,'EPA Export Aggregation'!$D:$D,$A$1)*IF($A26="CH4",About!$D$58,IF($A26="N2O",About!$D$59,1))</f>
        <v>7.4390296970000005E-4</v>
      </c>
      <c r="R26">
        <f>SUMIFS('EPA Export Aggregation'!U:U,'EPA Export Aggregation'!$A:$A,$B26,'EPA Export Aggregation'!$D:$D,$A$1)*IF($A26="CH4",About!$D$58,IF($A26="N2O",About!$D$59,1))</f>
        <v>7.1145329729999996E-4</v>
      </c>
      <c r="S26">
        <f>SUMIFS('EPA Export Aggregation'!V:V,'EPA Export Aggregation'!$A:$A,$B26,'EPA Export Aggregation'!$D:$D,$A$1)*IF($A26="CH4",About!$D$58,IF($A26="N2O",About!$D$59,1))</f>
        <v>6.4411245559999996E-4</v>
      </c>
      <c r="T26">
        <f>SUMIFS('EPA Export Aggregation'!W:W,'EPA Export Aggregation'!$A:$A,$B26,'EPA Export Aggregation'!$D:$D,$A$1)*IF($A26="CH4",About!$D$58,IF($A26="N2O",About!$D$59,1))</f>
        <v>5.7715639149999996E-4</v>
      </c>
      <c r="U26">
        <f>SUMIFS('EPA Export Aggregation'!X:X,'EPA Export Aggregation'!$A:$A,$B26,'EPA Export Aggregation'!$D:$D,$A$1)*IF($A26="CH4",About!$D$58,IF($A26="N2O",About!$D$59,1))</f>
        <v>4.6442111969999998E-4</v>
      </c>
      <c r="V26">
        <f>SUMIFS('EPA Export Aggregation'!Y:Y,'EPA Export Aggregation'!$A:$A,$B26,'EPA Export Aggregation'!$D:$D,$A$1)*IF($A26="CH4",About!$D$58,IF($A26="N2O",About!$D$59,1))</f>
        <v>2.9584154670000002E-4</v>
      </c>
      <c r="W26">
        <f>SUMIFS('EPA Export Aggregation'!Z:Z,'EPA Export Aggregation'!$A:$A,$B26,'EPA Export Aggregation'!$D:$D,$A$1)*IF($A26="CH4",About!$D$58,IF($A26="N2O",About!$D$59,1))</f>
        <v>4.9601154389999999E-4</v>
      </c>
      <c r="X26">
        <f>SUMIFS('EPA Export Aggregation'!AA:AA,'EPA Export Aggregation'!$A:$A,$B26,'EPA Export Aggregation'!$D:$D,$A$1)*IF($A26="CH4",About!$D$58,IF($A26="N2O",About!$D$59,1))</f>
        <v>4.368351274E-4</v>
      </c>
      <c r="Y26">
        <f>SUMIFS('EPA Export Aggregation'!AB:AB,'EPA Export Aggregation'!$A:$A,$B26,'EPA Export Aggregation'!$D:$D,$A$1)*IF($A26="CH4",About!$D$58,IF($A26="N2O",About!$D$59,1))</f>
        <v>3.663528676E-4</v>
      </c>
      <c r="Z26">
        <f>SUMIFS('EPA Export Aggregation'!AC:AC,'EPA Export Aggregation'!$A:$A,$B26,'EPA Export Aggregation'!$D:$D,$A$1)*IF($A26="CH4",About!$D$58,IF($A26="N2O",About!$D$59,1))</f>
        <v>4.2971551629999999E-4</v>
      </c>
      <c r="AA26">
        <f>SUMIFS('EPA Export Aggregation'!AD:AD,'EPA Export Aggregation'!$A:$A,$B26,'EPA Export Aggregation'!$D:$D,$A$1)*IF($A26="CH4",About!$D$58,IF($A26="N2O",About!$D$59,1))</f>
        <v>4.513386636E-4</v>
      </c>
      <c r="AB26">
        <f>SUMIFS('EPA Export Aggregation'!AE:AE,'EPA Export Aggregation'!$A:$A,$B26,'EPA Export Aggregation'!$D:$D,$A$1)*IF($A26="CH4",About!$D$58,IF($A26="N2O",About!$D$59,1))</f>
        <v>4.9186828460000005E-4</v>
      </c>
      <c r="AC26">
        <f>SUMIFS('EPA Export Aggregation'!AF:AF,'EPA Export Aggregation'!$A:$A,$B26,'EPA Export Aggregation'!$D:$D,$A$1)*IF($A26="CH4",About!$D$58,IF($A26="N2O",About!$D$59,1))</f>
        <v>4.557151553E-4</v>
      </c>
      <c r="AD26">
        <f>SUMIFS('EPA Export Aggregation'!AG:AG,'EPA Export Aggregation'!$A:$A,$B26,'EPA Export Aggregation'!$D:$D,$A$1)*IF($A26="CH4",About!$D$58,IF($A26="N2O",About!$D$59,1))</f>
        <v>5.2403716680000001E-4</v>
      </c>
      <c r="AE26">
        <f>SUMIFS('EPA Export Aggregation'!AH:AH,'EPA Export Aggregation'!$A:$A,$B26,'EPA Export Aggregation'!$D:$D,$A$1)*IF($A26="CH4",About!$D$58,IF($A26="N2O",About!$D$59,1))</f>
        <v>5.3996531020000002E-4</v>
      </c>
      <c r="AF26">
        <f>SUMIFS('EPA Export Aggregation'!AI:AI,'EPA Export Aggregation'!$A:$A,$B26,'EPA Export Aggregation'!$D:$D,$A$1)*IF($A26="CH4",About!$D$58,IF($A26="N2O",About!$D$59,1))</f>
        <v>4.8792185830000002E-4</v>
      </c>
      <c r="AG26">
        <f>SUMIFS('EPA Export Aggregation'!AJ:AJ,'EPA Export Aggregation'!$A:$A,$B26,'EPA Export Aggregation'!$D:$D,$A$1)*IF($A26="CH4",About!$D$58,IF($A26="N2O",About!$D$59,1))</f>
        <v>3.6601514020000002E-4</v>
      </c>
      <c r="AH26">
        <f>SUMIFS('EPA Export Aggregation'!AK:AK,'EPA Export Aggregation'!$A:$A,$B26,'EPA Export Aggregation'!$D:$D,$A$1)*IF($A26="CH4",About!$D$58,IF($A26="N2O",About!$D$59,1))</f>
        <v>4.7077535109999998E-4</v>
      </c>
    </row>
    <row r="27" spans="1:34" x14ac:dyDescent="0.75">
      <c r="A27" s="435" t="s">
        <v>2220</v>
      </c>
      <c r="B27" s="408" t="s">
        <v>4185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6.5424460739999999E-4</v>
      </c>
      <c r="D29">
        <f>SUMIFS('EPA Export Aggregation'!G:G,'EPA Export Aggregation'!$A:$A,$B29,'EPA Export Aggregation'!$D:$D,$A$1)*IF($A29="CH4",About!$D$58,IF($A29="N2O",About!$D$59,1))</f>
        <v>6.5348877130000003E-4</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35" t="s">
        <v>2220</v>
      </c>
      <c r="B30" s="408" t="s">
        <v>4192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4169</v>
      </c>
      <c r="C33">
        <f>SUMIFS('EPA Export Aggregation'!F:F,'EPA Export Aggregation'!$A:$A,$B33,'EPA Export Aggregation'!$D:$D,$A$1)*IF($A33="CH4",About!$D$58,IF($A33="N2O",About!$D$59,1))</f>
        <v>2.9450461668299999E-2</v>
      </c>
      <c r="D33">
        <f>SUMIFS('EPA Export Aggregation'!G:G,'EPA Export Aggregation'!$A:$A,$B33,'EPA Export Aggregation'!$D:$D,$A$1)*IF($A33="CH4",About!$D$58,IF($A33="N2O",About!$D$59,1))</f>
        <v>3.14585134923E-2</v>
      </c>
      <c r="E33">
        <f>SUMIFS('EPA Export Aggregation'!H:H,'EPA Export Aggregation'!$A:$A,$B33,'EPA Export Aggregation'!$D:$D,$A$1)*IF($A33="CH4",About!$D$58,IF($A33="N2O",About!$D$59,1))</f>
        <v>2.7858544821399999E-2</v>
      </c>
      <c r="F33">
        <f>SUMIFS('EPA Export Aggregation'!I:I,'EPA Export Aggregation'!$A:$A,$B33,'EPA Export Aggregation'!$D:$D,$A$1)*IF($A33="CH4",About!$D$58,IF($A33="N2O",About!$D$59,1))</f>
        <v>2.38730614823E-2</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7.8112567940000004E-4</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4163</v>
      </c>
      <c r="C34">
        <f>SUMIFS('EPA Export Aggregation'!F:F,'EPA Export Aggregation'!$A:$A,$B34,'EPA Export Aggregation'!$D:$D,$A$1)*IF($A34="CH4",About!$D$58,IF($A34="N2O",About!$D$59,1))</f>
        <v>7.4392225952000001E-3</v>
      </c>
      <c r="D34">
        <f>SUMIFS('EPA Export Aggregation'!G:G,'EPA Export Aggregation'!$A:$A,$B34,'EPA Export Aggregation'!$D:$D,$A$1)*IF($A34="CH4",About!$D$58,IF($A34="N2O",About!$D$59,1))</f>
        <v>6.5066232422999999E-3</v>
      </c>
      <c r="E34">
        <f>SUMIFS('EPA Export Aggregation'!H:H,'EPA Export Aggregation'!$A:$A,$B34,'EPA Export Aggregation'!$D:$D,$A$1)*IF($A34="CH4",About!$D$58,IF($A34="N2O",About!$D$59,1))</f>
        <v>7.2088735673999996E-3</v>
      </c>
      <c r="F34">
        <f>SUMIFS('EPA Export Aggregation'!I:I,'EPA Export Aggregation'!$A:$A,$B34,'EPA Export Aggregation'!$D:$D,$A$1)*IF($A34="CH4",About!$D$58,IF($A34="N2O",About!$D$59,1))</f>
        <v>7.3100925942999996E-3</v>
      </c>
      <c r="G34">
        <f>SUMIFS('EPA Export Aggregation'!J:J,'EPA Export Aggregation'!$A:$A,$B34,'EPA Export Aggregation'!$D:$D,$A$1)*IF($A34="CH4",About!$D$58,IF($A34="N2O",About!$D$59,1))</f>
        <v>9.6794744322000002E-3</v>
      </c>
      <c r="H34">
        <f>SUMIFS('EPA Export Aggregation'!K:K,'EPA Export Aggregation'!$A:$A,$B34,'EPA Export Aggregation'!$D:$D,$A$1)*IF($A34="CH4",About!$D$58,IF($A34="N2O",About!$D$59,1))</f>
        <v>1.39141640812E-2</v>
      </c>
      <c r="I34">
        <f>SUMIFS('EPA Export Aggregation'!L:L,'EPA Export Aggregation'!$A:$A,$B34,'EPA Export Aggregation'!$D:$D,$A$1)*IF($A34="CH4",About!$D$58,IF($A34="N2O",About!$D$59,1))</f>
        <v>1.06641116453E-2</v>
      </c>
      <c r="J34">
        <f>SUMIFS('EPA Export Aggregation'!M:M,'EPA Export Aggregation'!$A:$A,$B34,'EPA Export Aggregation'!$D:$D,$A$1)*IF($A34="CH4",About!$D$58,IF($A34="N2O",About!$D$59,1))</f>
        <v>1.1092023587E-2</v>
      </c>
      <c r="K34">
        <f>SUMIFS('EPA Export Aggregation'!N:N,'EPA Export Aggregation'!$A:$A,$B34,'EPA Export Aggregation'!$D:$D,$A$1)*IF($A34="CH4",About!$D$58,IF($A34="N2O",About!$D$59,1))</f>
        <v>1.07087636155E-2</v>
      </c>
      <c r="L34">
        <f>SUMIFS('EPA Export Aggregation'!O:O,'EPA Export Aggregation'!$A:$A,$B34,'EPA Export Aggregation'!$D:$D,$A$1)*IF($A34="CH4",About!$D$58,IF($A34="N2O",About!$D$59,1))</f>
        <v>8.8138044693999995E-3</v>
      </c>
      <c r="M34">
        <f>SUMIFS('EPA Export Aggregation'!P:P,'EPA Export Aggregation'!$A:$A,$B34,'EPA Export Aggregation'!$D:$D,$A$1)*IF($A34="CH4",About!$D$58,IF($A34="N2O",About!$D$59,1))</f>
        <v>8.4659198644999999E-3</v>
      </c>
      <c r="N34">
        <f>SUMIFS('EPA Export Aggregation'!Q:Q,'EPA Export Aggregation'!$A:$A,$B34,'EPA Export Aggregation'!$D:$D,$A$1)*IF($A34="CH4",About!$D$58,IF($A34="N2O",About!$D$59,1))</f>
        <v>1.0734559013E-2</v>
      </c>
      <c r="O34">
        <f>SUMIFS('EPA Export Aggregation'!R:R,'EPA Export Aggregation'!$A:$A,$B34,'EPA Export Aggregation'!$D:$D,$A$1)*IF($A34="CH4",About!$D$58,IF($A34="N2O",About!$D$59,1))</f>
        <v>1.13164277118E-2</v>
      </c>
      <c r="P34">
        <f>SUMIFS('EPA Export Aggregation'!S:S,'EPA Export Aggregation'!$A:$A,$B34,'EPA Export Aggregation'!$D:$D,$A$1)*IF($A34="CH4",About!$D$58,IF($A34="N2O",About!$D$59,1))</f>
        <v>1.15839962503E-2</v>
      </c>
      <c r="Q34">
        <f>SUMIFS('EPA Export Aggregation'!T:T,'EPA Export Aggregation'!$A:$A,$B34,'EPA Export Aggregation'!$D:$D,$A$1)*IF($A34="CH4",About!$D$58,IF($A34="N2O",About!$D$59,1))</f>
        <v>1.1704789016900001E-2</v>
      </c>
      <c r="R34">
        <f>SUMIFS('EPA Export Aggregation'!U:U,'EPA Export Aggregation'!$A:$A,$B34,'EPA Export Aggregation'!$D:$D,$A$1)*IF($A34="CH4",About!$D$58,IF($A34="N2O",About!$D$59,1))</f>
        <v>1.11884379933E-2</v>
      </c>
      <c r="S34">
        <f>SUMIFS('EPA Export Aggregation'!V:V,'EPA Export Aggregation'!$A:$A,$B34,'EPA Export Aggregation'!$D:$D,$A$1)*IF($A34="CH4",About!$D$58,IF($A34="N2O",About!$D$59,1))</f>
        <v>1.2007931174199999E-2</v>
      </c>
      <c r="T34">
        <f>SUMIFS('EPA Export Aggregation'!W:W,'EPA Export Aggregation'!$A:$A,$B34,'EPA Export Aggregation'!$D:$D,$A$1)*IF($A34="CH4",About!$D$58,IF($A34="N2O",About!$D$59,1))</f>
        <v>1.0665567268399999E-2</v>
      </c>
      <c r="U34">
        <f>SUMIFS('EPA Export Aggregation'!X:X,'EPA Export Aggregation'!$A:$A,$B34,'EPA Export Aggregation'!$D:$D,$A$1)*IF($A34="CH4",About!$D$58,IF($A34="N2O",About!$D$59,1))</f>
        <v>9.0240541897000006E-3</v>
      </c>
      <c r="V34">
        <f>SUMIFS('EPA Export Aggregation'!Y:Y,'EPA Export Aggregation'!$A:$A,$B34,'EPA Export Aggregation'!$D:$D,$A$1)*IF($A34="CH4",About!$D$58,IF($A34="N2O",About!$D$59,1))</f>
        <v>7.4047932504999999E-3</v>
      </c>
      <c r="W34">
        <f>SUMIFS('EPA Export Aggregation'!Z:Z,'EPA Export Aggregation'!$A:$A,$B34,'EPA Export Aggregation'!$D:$D,$A$1)*IF($A34="CH4",About!$D$58,IF($A34="N2O",About!$D$59,1))</f>
        <v>7.9487705100999995E-3</v>
      </c>
      <c r="X34">
        <f>SUMIFS('EPA Export Aggregation'!AA:AA,'EPA Export Aggregation'!$A:$A,$B34,'EPA Export Aggregation'!$D:$D,$A$1)*IF($A34="CH4",About!$D$58,IF($A34="N2O",About!$D$59,1))</f>
        <v>7.0208320784000003E-3</v>
      </c>
      <c r="Y34">
        <f>SUMIFS('EPA Export Aggregation'!AB:AB,'EPA Export Aggregation'!$A:$A,$B34,'EPA Export Aggregation'!$D:$D,$A$1)*IF($A34="CH4",About!$D$58,IF($A34="N2O",About!$D$59,1))</f>
        <v>6.4067254528E-3</v>
      </c>
      <c r="Z34">
        <f>SUMIFS('EPA Export Aggregation'!AC:AC,'EPA Export Aggregation'!$A:$A,$B34,'EPA Export Aggregation'!$D:$D,$A$1)*IF($A34="CH4",About!$D$58,IF($A34="N2O",About!$D$59,1))</f>
        <v>7.3039773806E-3</v>
      </c>
      <c r="AA34">
        <f>SUMIFS('EPA Export Aggregation'!AD:AD,'EPA Export Aggregation'!$A:$A,$B34,'EPA Export Aggregation'!$D:$D,$A$1)*IF($A34="CH4",About!$D$58,IF($A34="N2O",About!$D$59,1))</f>
        <v>8.4339400646999997E-3</v>
      </c>
      <c r="AB34">
        <f>SUMIFS('EPA Export Aggregation'!AE:AE,'EPA Export Aggregation'!$A:$A,$B34,'EPA Export Aggregation'!$D:$D,$A$1)*IF($A34="CH4",About!$D$58,IF($A34="N2O",About!$D$59,1))</f>
        <v>8.6371032688999996E-3</v>
      </c>
      <c r="AC34">
        <f>SUMIFS('EPA Export Aggregation'!AF:AF,'EPA Export Aggregation'!$A:$A,$B34,'EPA Export Aggregation'!$D:$D,$A$1)*IF($A34="CH4",About!$D$58,IF($A34="N2O",About!$D$59,1))</f>
        <v>8.8339157519000001E-3</v>
      </c>
      <c r="AD34">
        <f>SUMIFS('EPA Export Aggregation'!AG:AG,'EPA Export Aggregation'!$A:$A,$B34,'EPA Export Aggregation'!$D:$D,$A$1)*IF($A34="CH4",About!$D$58,IF($A34="N2O",About!$D$59,1))</f>
        <v>9.3569139934000008E-3</v>
      </c>
      <c r="AE34">
        <f>SUMIFS('EPA Export Aggregation'!AH:AH,'EPA Export Aggregation'!$A:$A,$B34,'EPA Export Aggregation'!$D:$D,$A$1)*IF($A34="CH4",About!$D$58,IF($A34="N2O",About!$D$59,1))</f>
        <v>1.00603805892E-2</v>
      </c>
      <c r="AF34">
        <f>SUMIFS('EPA Export Aggregation'!AI:AI,'EPA Export Aggregation'!$A:$A,$B34,'EPA Export Aggregation'!$D:$D,$A$1)*IF($A34="CH4",About!$D$58,IF($A34="N2O",About!$D$59,1))</f>
        <v>1.0588065438299999E-2</v>
      </c>
      <c r="AG34">
        <f>SUMIFS('EPA Export Aggregation'!AJ:AJ,'EPA Export Aggregation'!$A:$A,$B34,'EPA Export Aggregation'!$D:$D,$A$1)*IF($A34="CH4",About!$D$58,IF($A34="N2O",About!$D$59,1))</f>
        <v>1.11157502874E-2</v>
      </c>
      <c r="AH34">
        <f>SUMIFS('EPA Export Aggregation'!AK:AK,'EPA Export Aggregation'!$A:$A,$B34,'EPA Export Aggregation'!$D:$D,$A$1)*IF($A34="CH4",About!$D$58,IF($A34="N2O",About!$D$59,1))</f>
        <v>1.1643435136499999E-2</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6.6496366923999998E-3</v>
      </c>
      <c r="D74">
        <f>SUMIFS('EPA Export Aggregation'!G:G,'EPA Export Aggregation'!$A:$A,$B74,'EPA Export Aggregation'!$D:$D,$A$1)*IF($A74="CH4",About!$D$58,IF($A74="N2O",About!$D$59,1))</f>
        <v>1.4057535254399999E-2</v>
      </c>
      <c r="E74">
        <f>SUMIFS('EPA Export Aggregation'!H:H,'EPA Export Aggregation'!$A:$A,$B74,'EPA Export Aggregation'!$D:$D,$A$1)*IF($A74="CH4",About!$D$58,IF($A74="N2O",About!$D$59,1))</f>
        <v>4.7943377030599997E-2</v>
      </c>
      <c r="F74">
        <f>SUMIFS('EPA Export Aggregation'!I:I,'EPA Export Aggregation'!$A:$A,$B74,'EPA Export Aggregation'!$D:$D,$A$1)*IF($A74="CH4",About!$D$58,IF($A74="N2O",About!$D$59,1))</f>
        <v>0.16866653102079998</v>
      </c>
      <c r="G74">
        <f>SUMIFS('EPA Export Aggregation'!J:J,'EPA Export Aggregation'!$A:$A,$B74,'EPA Export Aggregation'!$D:$D,$A$1)*IF($A74="CH4",About!$D$58,IF($A74="N2O",About!$D$59,1))</f>
        <v>0.4151091279768</v>
      </c>
      <c r="H74">
        <f>SUMIFS('EPA Export Aggregation'!K:K,'EPA Export Aggregation'!$A:$A,$B74,'EPA Export Aggregation'!$D:$D,$A$1)*IF($A74="CH4",About!$D$58,IF($A74="N2O",About!$D$59,1))</f>
        <v>0.90861107882680003</v>
      </c>
      <c r="I74">
        <f>SUMIFS('EPA Export Aggregation'!L:L,'EPA Export Aggregation'!$A:$A,$B74,'EPA Export Aggregation'!$D:$D,$A$1)*IF($A74="CH4",About!$D$58,IF($A74="N2O",About!$D$59,1))</f>
        <v>1.2705285174043999</v>
      </c>
      <c r="J74">
        <f>SUMIFS('EPA Export Aggregation'!M:M,'EPA Export Aggregation'!$A:$A,$B74,'EPA Export Aggregation'!$D:$D,$A$1)*IF($A74="CH4",About!$D$58,IF($A74="N2O",About!$D$59,1))</f>
        <v>1.6158688891974</v>
      </c>
      <c r="K74">
        <f>SUMIFS('EPA Export Aggregation'!N:N,'EPA Export Aggregation'!$A:$A,$B74,'EPA Export Aggregation'!$D:$D,$A$1)*IF($A74="CH4",About!$D$58,IF($A74="N2O",About!$D$59,1))</f>
        <v>1.8647934289176002</v>
      </c>
      <c r="L74">
        <f>SUMIFS('EPA Export Aggregation'!O:O,'EPA Export Aggregation'!$A:$A,$B74,'EPA Export Aggregation'!$D:$D,$A$1)*IF($A74="CH4",About!$D$58,IF($A74="N2O",About!$D$59,1))</f>
        <v>2.1268887670273995</v>
      </c>
      <c r="M74">
        <f>SUMIFS('EPA Export Aggregation'!P:P,'EPA Export Aggregation'!$A:$A,$B74,'EPA Export Aggregation'!$D:$D,$A$1)*IF($A74="CH4",About!$D$58,IF($A74="N2O",About!$D$59,1))</f>
        <v>2.3466340726168</v>
      </c>
      <c r="N74">
        <f>SUMIFS('EPA Export Aggregation'!Q:Q,'EPA Export Aggregation'!$A:$A,$B74,'EPA Export Aggregation'!$D:$D,$A$1)*IF($A74="CH4",About!$D$58,IF($A74="N2O",About!$D$59,1))</f>
        <v>2.5591966838527003</v>
      </c>
      <c r="O74">
        <f>SUMIFS('EPA Export Aggregation'!R:R,'EPA Export Aggregation'!$A:$A,$B74,'EPA Export Aggregation'!$D:$D,$A$1)*IF($A74="CH4",About!$D$58,IF($A74="N2O",About!$D$59,1))</f>
        <v>2.7123075246577004</v>
      </c>
      <c r="P74">
        <f>SUMIFS('EPA Export Aggregation'!S:S,'EPA Export Aggregation'!$A:$A,$B74,'EPA Export Aggregation'!$D:$D,$A$1)*IF($A74="CH4",About!$D$58,IF($A74="N2O",About!$D$59,1))</f>
        <v>2.8510491051154991</v>
      </c>
      <c r="Q74">
        <f>SUMIFS('EPA Export Aggregation'!T:T,'EPA Export Aggregation'!$A:$A,$B74,'EPA Export Aggregation'!$D:$D,$A$1)*IF($A74="CH4",About!$D$58,IF($A74="N2O",About!$D$59,1))</f>
        <v>2.9695266777043998</v>
      </c>
      <c r="R74">
        <f>SUMIFS('EPA Export Aggregation'!U:U,'EPA Export Aggregation'!$A:$A,$B74,'EPA Export Aggregation'!$D:$D,$A$1)*IF($A74="CH4",About!$D$58,IF($A74="N2O",About!$D$59,1))</f>
        <v>3.1212458120945001</v>
      </c>
      <c r="S74">
        <f>SUMIFS('EPA Export Aggregation'!V:V,'EPA Export Aggregation'!$A:$A,$B74,'EPA Export Aggregation'!$D:$D,$A$1)*IF($A74="CH4",About!$D$58,IF($A74="N2O",About!$D$59,1))</f>
        <v>3.3529050940911995</v>
      </c>
      <c r="T74">
        <f>SUMIFS('EPA Export Aggregation'!W:W,'EPA Export Aggregation'!$A:$A,$B74,'EPA Export Aggregation'!$D:$D,$A$1)*IF($A74="CH4",About!$D$58,IF($A74="N2O",About!$D$59,1))</f>
        <v>3.6272202003284995</v>
      </c>
      <c r="U74">
        <f>SUMIFS('EPA Export Aggregation'!X:X,'EPA Export Aggregation'!$A:$A,$B74,'EPA Export Aggregation'!$D:$D,$A$1)*IF($A74="CH4",About!$D$58,IF($A74="N2O",About!$D$59,1))</f>
        <v>3.9346250103428</v>
      </c>
      <c r="V74">
        <f>SUMIFS('EPA Export Aggregation'!Y:Y,'EPA Export Aggregation'!$A:$A,$B74,'EPA Export Aggregation'!$D:$D,$A$1)*IF($A74="CH4",About!$D$58,IF($A74="N2O",About!$D$59,1))</f>
        <v>4.8437522586129003</v>
      </c>
      <c r="W74">
        <f>SUMIFS('EPA Export Aggregation'!Z:Z,'EPA Export Aggregation'!$A:$A,$B74,'EPA Export Aggregation'!$D:$D,$A$1)*IF($A74="CH4",About!$D$58,IF($A74="N2O",About!$D$59,1))</f>
        <v>5.0458620656880999</v>
      </c>
      <c r="X74">
        <f>SUMIFS('EPA Export Aggregation'!AA:AA,'EPA Export Aggregation'!$A:$A,$B74,'EPA Export Aggregation'!$D:$D,$A$1)*IF($A74="CH4",About!$D$58,IF($A74="N2O",About!$D$59,1))</f>
        <v>4.6257900013025006</v>
      </c>
      <c r="Y74">
        <f>SUMIFS('EPA Export Aggregation'!AB:AB,'EPA Export Aggregation'!$A:$A,$B74,'EPA Export Aggregation'!$D:$D,$A$1)*IF($A74="CH4",About!$D$58,IF($A74="N2O",About!$D$59,1))</f>
        <v>5.656322657822499</v>
      </c>
      <c r="Z74">
        <f>SUMIFS('EPA Export Aggregation'!AC:AC,'EPA Export Aggregation'!$A:$A,$B74,'EPA Export Aggregation'!$D:$D,$A$1)*IF($A74="CH4",About!$D$58,IF($A74="N2O",About!$D$59,1))</f>
        <v>5.2317639364103998</v>
      </c>
      <c r="AA74">
        <f>SUMIFS('EPA Export Aggregation'!AD:AD,'EPA Export Aggregation'!$A:$A,$B74,'EPA Export Aggregation'!$D:$D,$A$1)*IF($A74="CH4",About!$D$58,IF($A74="N2O",About!$D$59,1))</f>
        <v>5.5863306113900011</v>
      </c>
      <c r="AB74">
        <f>SUMIFS('EPA Export Aggregation'!AE:AE,'EPA Export Aggregation'!$A:$A,$B74,'EPA Export Aggregation'!$D:$D,$A$1)*IF($A74="CH4",About!$D$58,IF($A74="N2O",About!$D$59,1))</f>
        <v>5.9073043956464995</v>
      </c>
      <c r="AC74">
        <f>SUMIFS('EPA Export Aggregation'!AF:AF,'EPA Export Aggregation'!$A:$A,$B74,'EPA Export Aggregation'!$D:$D,$A$1)*IF($A74="CH4",About!$D$58,IF($A74="N2O",About!$D$59,1))</f>
        <v>6.7568407258162004</v>
      </c>
      <c r="AD74">
        <f>SUMIFS('EPA Export Aggregation'!AG:AG,'EPA Export Aggregation'!$A:$A,$B74,'EPA Export Aggregation'!$D:$D,$A$1)*IF($A74="CH4",About!$D$58,IF($A74="N2O",About!$D$59,1))</f>
        <v>6.7335294271403008</v>
      </c>
      <c r="AE74">
        <f>SUMIFS('EPA Export Aggregation'!AH:AH,'EPA Export Aggregation'!$A:$A,$B74,'EPA Export Aggregation'!$D:$D,$A$1)*IF($A74="CH4",About!$D$58,IF($A74="N2O",About!$D$59,1))</f>
        <v>7.3870609438626991</v>
      </c>
      <c r="AF74">
        <f>SUMIFS('EPA Export Aggregation'!AI:AI,'EPA Export Aggregation'!$A:$A,$B74,'EPA Export Aggregation'!$D:$D,$A$1)*IF($A74="CH4",About!$D$58,IF($A74="N2O",About!$D$59,1))</f>
        <v>8.6101754708406979</v>
      </c>
      <c r="AG74">
        <f>SUMIFS('EPA Export Aggregation'!AJ:AJ,'EPA Export Aggregation'!$A:$A,$B74,'EPA Export Aggregation'!$D:$D,$A$1)*IF($A74="CH4",About!$D$58,IF($A74="N2O",About!$D$59,1))</f>
        <v>7.2953827114557992</v>
      </c>
      <c r="AH74">
        <f>SUMIFS('EPA Export Aggregation'!AK:AK,'EPA Export Aggregation'!$A:$A,$B74,'EPA Export Aggregation'!$D:$D,$A$1)*IF($A74="CH4",About!$D$58,IF($A74="N2O",About!$D$59,1))</f>
        <v>7.6621785540610006</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1.3538343129999999E-4</v>
      </c>
      <c r="D76" s="436">
        <f>SUMIFS('EPA Export Aggregation'!G:G,'EPA Export Aggregation'!$A:$A,$B76,'EPA Export Aggregation'!$D:$D,$A$1)*IF($A76="CH4",About!$D$58,IF($A76="N2O",About!$D$59,1))</f>
        <v>1.3538343129999999E-4</v>
      </c>
      <c r="E76" s="436">
        <f>SUMIFS('EPA Export Aggregation'!H:H,'EPA Export Aggregation'!$A:$A,$B76,'EPA Export Aggregation'!$D:$D,$A$1)*IF($A76="CH4",About!$D$58,IF($A76="N2O",About!$D$59,1))</f>
        <v>1.3538343129999999E-4</v>
      </c>
      <c r="F76" s="436">
        <f>SUMIFS('EPA Export Aggregation'!I:I,'EPA Export Aggregation'!$A:$A,$B76,'EPA Export Aggregation'!$D:$D,$A$1)*IF($A76="CH4",About!$D$58,IF($A76="N2O",About!$D$59,1))</f>
        <v>1.69228413E-4</v>
      </c>
      <c r="G76" s="436">
        <f>SUMIFS('EPA Export Aggregation'!J:J,'EPA Export Aggregation'!$A:$A,$B76,'EPA Export Aggregation'!$D:$D,$A$1)*IF($A76="CH4",About!$D$58,IF($A76="N2O",About!$D$59,1))</f>
        <v>1.8615217189999999E-4</v>
      </c>
      <c r="H76" s="436">
        <f>SUMIFS('EPA Export Aggregation'!K:K,'EPA Export Aggregation'!$A:$A,$B76,'EPA Export Aggregation'!$D:$D,$A$1)*IF($A76="CH4",About!$D$58,IF($A76="N2O",About!$D$59,1))</f>
        <v>2.3392963900000001E-4</v>
      </c>
      <c r="I76" s="436">
        <f>SUMIFS('EPA Export Aggregation'!L:L,'EPA Export Aggregation'!$A:$A,$B76,'EPA Export Aggregation'!$D:$D,$A$1)*IF($A76="CH4",About!$D$58,IF($A76="N2O",About!$D$59,1))</f>
        <v>2.5977064350000002E-4</v>
      </c>
      <c r="J76" s="436">
        <f>SUMIFS('EPA Export Aggregation'!M:M,'EPA Export Aggregation'!$A:$A,$B76,'EPA Export Aggregation'!$D:$D,$A$1)*IF($A76="CH4",About!$D$58,IF($A76="N2O",About!$D$59,1))</f>
        <v>2.7452567229999998E-4</v>
      </c>
      <c r="K76" s="436">
        <f>SUMIFS('EPA Export Aggregation'!N:N,'EPA Export Aggregation'!$A:$A,$B76,'EPA Export Aggregation'!$D:$D,$A$1)*IF($A76="CH4",About!$D$58,IF($A76="N2O",About!$D$59,1))</f>
        <v>3.3661667669999999E-4</v>
      </c>
      <c r="L76" s="436">
        <f>SUMIFS('EPA Export Aggregation'!O:O,'EPA Export Aggregation'!$A:$A,$B76,'EPA Export Aggregation'!$D:$D,$A$1)*IF($A76="CH4",About!$D$58,IF($A76="N2O",About!$D$59,1))</f>
        <v>3.4158475629999998E-4</v>
      </c>
      <c r="M76" s="436">
        <f>SUMIFS('EPA Export Aggregation'!P:P,'EPA Export Aggregation'!$A:$A,$B76,'EPA Export Aggregation'!$D:$D,$A$1)*IF($A76="CH4",About!$D$58,IF($A76="N2O",About!$D$59,1))</f>
        <v>2.0802028510000001E-4</v>
      </c>
      <c r="N76" s="436">
        <f>SUMIFS('EPA Export Aggregation'!Q:Q,'EPA Export Aggregation'!$A:$A,$B76,'EPA Export Aggregation'!$D:$D,$A$1)*IF($A76="CH4",About!$D$58,IF($A76="N2O",About!$D$59,1))</f>
        <v>1.3823127500000001E-4</v>
      </c>
      <c r="O76" s="436">
        <f>SUMIFS('EPA Export Aggregation'!R:R,'EPA Export Aggregation'!$A:$A,$B76,'EPA Export Aggregation'!$D:$D,$A$1)*IF($A76="CH4",About!$D$58,IF($A76="N2O",About!$D$59,1))</f>
        <v>1.321515689E-4</v>
      </c>
      <c r="P76" s="436">
        <f>SUMIFS('EPA Export Aggregation'!S:S,'EPA Export Aggregation'!$A:$A,$B76,'EPA Export Aggregation'!$D:$D,$A$1)*IF($A76="CH4",About!$D$58,IF($A76="N2O",About!$D$59,1))</f>
        <v>1.381874592E-4</v>
      </c>
      <c r="Q76" s="436">
        <f>SUMIFS('EPA Export Aggregation'!T:T,'EPA Export Aggregation'!$A:$A,$B76,'EPA Export Aggregation'!$D:$D,$A$1)*IF($A76="CH4",About!$D$58,IF($A76="N2O",About!$D$59,1))</f>
        <v>1.3758680600000001E-4</v>
      </c>
      <c r="R76" s="436">
        <f>SUMIFS('EPA Export Aggregation'!U:U,'EPA Export Aggregation'!$A:$A,$B76,'EPA Export Aggregation'!$D:$D,$A$1)*IF($A76="CH4",About!$D$58,IF($A76="N2O",About!$D$59,1))</f>
        <v>1.3207692849999999E-4</v>
      </c>
      <c r="S76" s="436">
        <f>SUMIFS('EPA Export Aggregation'!V:V,'EPA Export Aggregation'!$A:$A,$B76,'EPA Export Aggregation'!$D:$D,$A$1)*IF($A76="CH4",About!$D$58,IF($A76="N2O",About!$D$59,1))</f>
        <v>1.5724871000000001E-4</v>
      </c>
      <c r="T76" s="436">
        <f>SUMIFS('EPA Export Aggregation'!W:W,'EPA Export Aggregation'!$A:$A,$B76,'EPA Export Aggregation'!$D:$D,$A$1)*IF($A76="CH4",About!$D$58,IF($A76="N2O",About!$D$59,1))</f>
        <v>1.5302061749999999E-4</v>
      </c>
      <c r="U76" s="436">
        <f>SUMIFS('EPA Export Aggregation'!X:X,'EPA Export Aggregation'!$A:$A,$B76,'EPA Export Aggregation'!$D:$D,$A$1)*IF($A76="CH4",About!$D$58,IF($A76="N2O",About!$D$59,1))</f>
        <v>1.4462814860000001E-4</v>
      </c>
      <c r="V76" s="436">
        <f>SUMIFS('EPA Export Aggregation'!Y:Y,'EPA Export Aggregation'!$A:$A,$B76,'EPA Export Aggregation'!$D:$D,$A$1)*IF($A76="CH4",About!$D$58,IF($A76="N2O",About!$D$59,1))</f>
        <v>1.109971381E-4</v>
      </c>
      <c r="W76" s="436">
        <f>SUMIFS('EPA Export Aggregation'!Z:Z,'EPA Export Aggregation'!$A:$A,$B76,'EPA Export Aggregation'!$D:$D,$A$1)*IF($A76="CH4",About!$D$58,IF($A76="N2O",About!$D$59,1))</f>
        <v>1.4829012929999999E-4</v>
      </c>
      <c r="X76" s="436">
        <f>SUMIFS('EPA Export Aggregation'!AA:AA,'EPA Export Aggregation'!$A:$A,$B76,'EPA Export Aggregation'!$D:$D,$A$1)*IF($A76="CH4",About!$D$58,IF($A76="N2O",About!$D$59,1))</f>
        <v>1.4819050357E-3</v>
      </c>
      <c r="Y76" s="436">
        <f>SUMIFS('EPA Export Aggregation'!AB:AB,'EPA Export Aggregation'!$A:$A,$B76,'EPA Export Aggregation'!$D:$D,$A$1)*IF($A76="CH4",About!$D$58,IF($A76="N2O",About!$D$59,1))</f>
        <v>1.6127407916000001E-3</v>
      </c>
      <c r="Z76" s="436">
        <f>SUMIFS('EPA Export Aggregation'!AC:AC,'EPA Export Aggregation'!$A:$A,$B76,'EPA Export Aggregation'!$D:$D,$A$1)*IF($A76="CH4",About!$D$58,IF($A76="N2O",About!$D$59,1))</f>
        <v>5.5867213365999998E-3</v>
      </c>
      <c r="AA76" s="436">
        <f>SUMIFS('EPA Export Aggregation'!AD:AD,'EPA Export Aggregation'!$A:$A,$B76,'EPA Export Aggregation'!$D:$D,$A$1)*IF($A76="CH4",About!$D$58,IF($A76="N2O",About!$D$59,1))</f>
        <v>3.9555213070000001E-3</v>
      </c>
      <c r="AB76" s="436">
        <f>SUMIFS('EPA Export Aggregation'!AE:AE,'EPA Export Aggregation'!$A:$A,$B76,'EPA Export Aggregation'!$D:$D,$A$1)*IF($A76="CH4",About!$D$58,IF($A76="N2O",About!$D$59,1))</f>
        <v>8.6915210519000006E-3</v>
      </c>
      <c r="AC76" s="436">
        <f>SUMIFS('EPA Export Aggregation'!AF:AF,'EPA Export Aggregation'!$A:$A,$B76,'EPA Export Aggregation'!$D:$D,$A$1)*IF($A76="CH4",About!$D$58,IF($A76="N2O",About!$D$59,1))</f>
        <v>1.90089535329E-2</v>
      </c>
      <c r="AD76" s="436">
        <f>SUMIFS('EPA Export Aggregation'!AG:AG,'EPA Export Aggregation'!$A:$A,$B76,'EPA Export Aggregation'!$D:$D,$A$1)*IF($A76="CH4",About!$D$58,IF($A76="N2O",About!$D$59,1))</f>
        <v>1.2138312635899999E-2</v>
      </c>
      <c r="AE76" s="436">
        <f>SUMIFS('EPA Export Aggregation'!AH:AH,'EPA Export Aggregation'!$A:$A,$B76,'EPA Export Aggregation'!$D:$D,$A$1)*IF($A76="CH4",About!$D$58,IF($A76="N2O",About!$D$59,1))</f>
        <v>1.20312061495E-2</v>
      </c>
      <c r="AF76" s="436">
        <f>SUMIFS('EPA Export Aggregation'!AI:AI,'EPA Export Aggregation'!$A:$A,$B76,'EPA Export Aggregation'!$D:$D,$A$1)*IF($A76="CH4",About!$D$58,IF($A76="N2O",About!$D$59,1))</f>
        <v>9.9176639245999992E-3</v>
      </c>
      <c r="AG76" s="436">
        <f>SUMIFS('EPA Export Aggregation'!AJ:AJ,'EPA Export Aggregation'!$A:$A,$B76,'EPA Export Aggregation'!$D:$D,$A$1)*IF($A76="CH4",About!$D$58,IF($A76="N2O",About!$D$59,1))</f>
        <v>1.1880648237699999E-2</v>
      </c>
      <c r="AH76" s="436">
        <f>SUMIFS('EPA Export Aggregation'!AK:AK,'EPA Export Aggregation'!$A:$A,$B76,'EPA Export Aggregation'!$D:$D,$A$1)*IF($A76="CH4",About!$D$58,IF($A76="N2O",About!$D$59,1))</f>
        <v>1.29127310081E-2</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1.8978209837584999E-3</v>
      </c>
      <c r="D80" s="436">
        <f>SUMIFS('EPA Export Aggregation'!G:G,'EPA Export Aggregation'!$A:$A,$B80,'EPA Export Aggregation'!$D:$D,$A$1)*IF($A80="CH4",About!$D$58,IF($A80="N2O",About!$D$59,1))</f>
        <v>1.8978209837584999E-3</v>
      </c>
      <c r="E80" s="436">
        <f>SUMIFS('EPA Export Aggregation'!H:H,'EPA Export Aggregation'!$A:$A,$B80,'EPA Export Aggregation'!$D:$D,$A$1)*IF($A80="CH4",About!$D$58,IF($A80="N2O",About!$D$59,1))</f>
        <v>1.8978209837584999E-3</v>
      </c>
      <c r="F80" s="436">
        <f>SUMIFS('EPA Export Aggregation'!I:I,'EPA Export Aggregation'!$A:$A,$B80,'EPA Export Aggregation'!$D:$D,$A$1)*IF($A80="CH4",About!$D$58,IF($A80="N2O",About!$D$59,1))</f>
        <v>2.3722760097482001E-3</v>
      </c>
      <c r="G80" s="436">
        <f>SUMIFS('EPA Export Aggregation'!J:J,'EPA Export Aggregation'!$A:$A,$B80,'EPA Export Aggregation'!$D:$D,$A$1)*IF($A80="CH4",About!$D$58,IF($A80="N2O",About!$D$59,1))</f>
        <v>2.6095038561429001E-3</v>
      </c>
      <c r="H80" s="436">
        <f>SUMIFS('EPA Export Aggregation'!K:K,'EPA Export Aggregation'!$A:$A,$B80,'EPA Export Aggregation'!$D:$D,$A$1)*IF($A80="CH4",About!$D$58,IF($A80="N2O",About!$D$59,1))</f>
        <v>3.2792607786927999E-3</v>
      </c>
      <c r="I80" s="436">
        <f>SUMIFS('EPA Export Aggregation'!L:L,'EPA Export Aggregation'!$A:$A,$B80,'EPA Export Aggregation'!$D:$D,$A$1)*IF($A80="CH4",About!$D$58,IF($A80="N2O",About!$D$59,1))</f>
        <v>3.6414973753903998E-3</v>
      </c>
      <c r="J80" s="436">
        <f>SUMIFS('EPA Export Aggregation'!M:M,'EPA Export Aggregation'!$A:$A,$B80,'EPA Export Aggregation'!$D:$D,$A$1)*IF($A80="CH4",About!$D$58,IF($A80="N2O",About!$D$59,1))</f>
        <v>3.8483352253602002E-3</v>
      </c>
      <c r="K80" s="436">
        <f>SUMIFS('EPA Export Aggregation'!N:N,'EPA Export Aggregation'!$A:$A,$B80,'EPA Export Aggregation'!$D:$D,$A$1)*IF($A80="CH4",About!$D$58,IF($A80="N2O",About!$D$59,1))</f>
        <v>4.7187356956750999E-3</v>
      </c>
      <c r="L80" s="436">
        <f>SUMIFS('EPA Export Aggregation'!O:O,'EPA Export Aggregation'!$A:$A,$B80,'EPA Export Aggregation'!$D:$D,$A$1)*IF($A80="CH4",About!$D$58,IF($A80="N2O",About!$D$59,1))</f>
        <v>4.7883823659320996E-3</v>
      </c>
      <c r="M80" s="436">
        <f>SUMIFS('EPA Export Aggregation'!P:P,'EPA Export Aggregation'!$A:$A,$B80,'EPA Export Aggregation'!$D:$D,$A$1)*IF($A80="CH4",About!$D$58,IF($A80="N2O",About!$D$59,1))</f>
        <v>4.0841609713147004E-3</v>
      </c>
      <c r="N80" s="436">
        <f>SUMIFS('EPA Export Aggregation'!Q:Q,'EPA Export Aggregation'!$A:$A,$B80,'EPA Export Aggregation'!$D:$D,$A$1)*IF($A80="CH4",About!$D$58,IF($A80="N2O",About!$D$59,1))</f>
        <v>2.8743266620496E-3</v>
      </c>
      <c r="O80" s="436">
        <f>SUMIFS('EPA Export Aggregation'!R:R,'EPA Export Aggregation'!$A:$A,$B80,'EPA Export Aggregation'!$D:$D,$A$1)*IF($A80="CH4",About!$D$58,IF($A80="N2O",About!$D$59,1))</f>
        <v>2.815733511515E-3</v>
      </c>
      <c r="P80" s="436">
        <f>SUMIFS('EPA Export Aggregation'!S:S,'EPA Export Aggregation'!$A:$A,$B80,'EPA Export Aggregation'!$D:$D,$A$1)*IF($A80="CH4",About!$D$58,IF($A80="N2O",About!$D$59,1))</f>
        <v>2.5743614131103001E-3</v>
      </c>
      <c r="Q80" s="436">
        <f>SUMIFS('EPA Export Aggregation'!T:T,'EPA Export Aggregation'!$A:$A,$B80,'EPA Export Aggregation'!$D:$D,$A$1)*IF($A80="CH4",About!$D$58,IF($A80="N2O",About!$D$59,1))</f>
        <v>2.3911730643806999E-3</v>
      </c>
      <c r="R80" s="436">
        <f>SUMIFS('EPA Export Aggregation'!U:U,'EPA Export Aggregation'!$A:$A,$B80,'EPA Export Aggregation'!$D:$D,$A$1)*IF($A80="CH4",About!$D$58,IF($A80="N2O",About!$D$59,1))</f>
        <v>2.2031457767576999E-3</v>
      </c>
      <c r="S80" s="436">
        <f>SUMIFS('EPA Export Aggregation'!V:V,'EPA Export Aggregation'!$A:$A,$B80,'EPA Export Aggregation'!$D:$D,$A$1)*IF($A80="CH4",About!$D$58,IF($A80="N2O",About!$D$59,1))</f>
        <v>2.3538799272455001E-3</v>
      </c>
      <c r="T80" s="436">
        <f>SUMIFS('EPA Export Aggregation'!W:W,'EPA Export Aggregation'!$A:$A,$B80,'EPA Export Aggregation'!$D:$D,$A$1)*IF($A80="CH4",About!$D$58,IF($A80="N2O",About!$D$59,1))</f>
        <v>2.2492868011399999E-3</v>
      </c>
      <c r="U80" s="436">
        <f>SUMIFS('EPA Export Aggregation'!X:X,'EPA Export Aggregation'!$A:$A,$B80,'EPA Export Aggregation'!$D:$D,$A$1)*IF($A80="CH4",About!$D$58,IF($A80="N2O",About!$D$59,1))</f>
        <v>2.0440784709848999E-3</v>
      </c>
      <c r="V80" s="436">
        <f>SUMIFS('EPA Export Aggregation'!Y:Y,'EPA Export Aggregation'!$A:$A,$B80,'EPA Export Aggregation'!$D:$D,$A$1)*IF($A80="CH4",About!$D$58,IF($A80="N2O",About!$D$59,1))</f>
        <v>1.402130136841E-3</v>
      </c>
      <c r="W80" s="436">
        <f>SUMIFS('EPA Export Aggregation'!Z:Z,'EPA Export Aggregation'!$A:$A,$B80,'EPA Export Aggregation'!$D:$D,$A$1)*IF($A80="CH4",About!$D$58,IF($A80="N2O",About!$D$59,1))</f>
        <v>1.8846304462685E-3</v>
      </c>
      <c r="X80" s="436">
        <f>SUMIFS('EPA Export Aggregation'!AA:AA,'EPA Export Aggregation'!$A:$A,$B80,'EPA Export Aggregation'!$D:$D,$A$1)*IF($A80="CH4",About!$D$58,IF($A80="N2O",About!$D$59,1))</f>
        <v>1.8325885272314199E-2</v>
      </c>
      <c r="Y80" s="436">
        <f>SUMIFS('EPA Export Aggregation'!AB:AB,'EPA Export Aggregation'!$A:$A,$B80,'EPA Export Aggregation'!$D:$D,$A$1)*IF($A80="CH4",About!$D$58,IF($A80="N2O",About!$D$59,1))</f>
        <v>3.72776186363937E-2</v>
      </c>
      <c r="Z80" s="436">
        <f>SUMIFS('EPA Export Aggregation'!AC:AC,'EPA Export Aggregation'!$A:$A,$B80,'EPA Export Aggregation'!$D:$D,$A$1)*IF($A80="CH4",About!$D$58,IF($A80="N2O",About!$D$59,1))</f>
        <v>2.7088747593047E-2</v>
      </c>
      <c r="AA80" s="436">
        <f>SUMIFS('EPA Export Aggregation'!AD:AD,'EPA Export Aggregation'!$A:$A,$B80,'EPA Export Aggregation'!$D:$D,$A$1)*IF($A80="CH4",About!$D$58,IF($A80="N2O",About!$D$59,1))</f>
        <v>2.55860722042285E-2</v>
      </c>
      <c r="AB80" s="436">
        <f>SUMIFS('EPA Export Aggregation'!AE:AE,'EPA Export Aggregation'!$A:$A,$B80,'EPA Export Aggregation'!$D:$D,$A$1)*IF($A80="CH4",About!$D$58,IF($A80="N2O",About!$D$59,1))</f>
        <v>1.9986799454619099E-2</v>
      </c>
      <c r="AC80" s="436">
        <f>SUMIFS('EPA Export Aggregation'!AF:AF,'EPA Export Aggregation'!$A:$A,$B80,'EPA Export Aggregation'!$D:$D,$A$1)*IF($A80="CH4",About!$D$58,IF($A80="N2O",About!$D$59,1))</f>
        <v>3.2753299193821001E-2</v>
      </c>
      <c r="AD80" s="436">
        <f>SUMIFS('EPA Export Aggregation'!AG:AG,'EPA Export Aggregation'!$A:$A,$B80,'EPA Export Aggregation'!$D:$D,$A$1)*IF($A80="CH4",About!$D$58,IF($A80="N2O",About!$D$59,1))</f>
        <v>4.6107362463419503E-2</v>
      </c>
      <c r="AE80" s="436">
        <f>SUMIFS('EPA Export Aggregation'!AH:AH,'EPA Export Aggregation'!$A:$A,$B80,'EPA Export Aggregation'!$D:$D,$A$1)*IF($A80="CH4",About!$D$58,IF($A80="N2O",About!$D$59,1))</f>
        <v>5.2986947808824902E-2</v>
      </c>
      <c r="AF80" s="436">
        <f>SUMIFS('EPA Export Aggregation'!AI:AI,'EPA Export Aggregation'!$A:$A,$B80,'EPA Export Aggregation'!$D:$D,$A$1)*IF($A80="CH4",About!$D$58,IF($A80="N2O",About!$D$59,1))</f>
        <v>4.8659723595200002E-2</v>
      </c>
      <c r="AG80" s="436">
        <f>SUMIFS('EPA Export Aggregation'!AJ:AJ,'EPA Export Aggregation'!$A:$A,$B80,'EPA Export Aggregation'!$D:$D,$A$1)*IF($A80="CH4",About!$D$58,IF($A80="N2O",About!$D$59,1))</f>
        <v>6.9507916750498402E-2</v>
      </c>
      <c r="AH80" s="436">
        <f>SUMIFS('EPA Export Aggregation'!AK:AK,'EPA Export Aggregation'!$A:$A,$B80,'EPA Export Aggregation'!$D:$D,$A$1)*IF($A80="CH4",About!$D$58,IF($A80="N2O",About!$D$59,1))</f>
        <v>7.1655529421023101E-2</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3.8148959999999998E-4</v>
      </c>
      <c r="D84" s="436">
        <f>SUMIFS('EPA Export Aggregation'!G:G,'EPA Export Aggregation'!$A:$A,$B84,'EPA Export Aggregation'!$D:$D,$A$1)*IF($A84="CH4",About!$D$58,IF($A84="N2O",About!$D$59,1))</f>
        <v>3.8148959999999998E-4</v>
      </c>
      <c r="E84" s="436">
        <f>SUMIFS('EPA Export Aggregation'!H:H,'EPA Export Aggregation'!$A:$A,$B84,'EPA Export Aggregation'!$D:$D,$A$1)*IF($A84="CH4",About!$D$58,IF($A84="N2O",About!$D$59,1))</f>
        <v>3.8148959999999998E-4</v>
      </c>
      <c r="F84" s="436">
        <f>SUMIFS('EPA Export Aggregation'!I:I,'EPA Export Aggregation'!$A:$A,$B84,'EPA Export Aggregation'!$D:$D,$A$1)*IF($A84="CH4",About!$D$58,IF($A84="N2O",About!$D$59,1))</f>
        <v>4.7686199999999999E-4</v>
      </c>
      <c r="G84" s="436">
        <f>SUMIFS('EPA Export Aggregation'!J:J,'EPA Export Aggregation'!$A:$A,$B84,'EPA Export Aggregation'!$D:$D,$A$1)*IF($A84="CH4",About!$D$58,IF($A84="N2O",About!$D$59,1))</f>
        <v>5.2454819999999997E-4</v>
      </c>
      <c r="H84" s="436">
        <f>SUMIFS('EPA Export Aggregation'!K:K,'EPA Export Aggregation'!$A:$A,$B84,'EPA Export Aggregation'!$D:$D,$A$1)*IF($A84="CH4",About!$D$58,IF($A84="N2O",About!$D$59,1))</f>
        <v>6.5917969999999999E-4</v>
      </c>
      <c r="I84" s="436">
        <f>SUMIFS('EPA Export Aggregation'!L:L,'EPA Export Aggregation'!$A:$A,$B84,'EPA Export Aggregation'!$D:$D,$A$1)*IF($A84="CH4",About!$D$58,IF($A84="N2O",About!$D$59,1))</f>
        <v>7.3199444999999996E-4</v>
      </c>
      <c r="J84" s="436">
        <f>SUMIFS('EPA Export Aggregation'!M:M,'EPA Export Aggregation'!$A:$A,$B84,'EPA Export Aggregation'!$D:$D,$A$1)*IF($A84="CH4",About!$D$58,IF($A84="N2O",About!$D$59,1))</f>
        <v>7.7357299999999995E-4</v>
      </c>
      <c r="K84" s="436">
        <f>SUMIFS('EPA Export Aggregation'!N:N,'EPA Export Aggregation'!$A:$A,$B84,'EPA Export Aggregation'!$D:$D,$A$1)*IF($A84="CH4",About!$D$58,IF($A84="N2O",About!$D$59,1))</f>
        <v>9.4853755000000003E-4</v>
      </c>
      <c r="L84" s="436">
        <f>SUMIFS('EPA Export Aggregation'!O:O,'EPA Export Aggregation'!$A:$A,$B84,'EPA Export Aggregation'!$D:$D,$A$1)*IF($A84="CH4",About!$D$58,IF($A84="N2O",About!$D$59,1))</f>
        <v>9.6253650000000001E-4</v>
      </c>
      <c r="M84" s="436">
        <f>SUMIFS('EPA Export Aggregation'!P:P,'EPA Export Aggregation'!$A:$A,$B84,'EPA Export Aggregation'!$D:$D,$A$1)*IF($A84="CH4",About!$D$58,IF($A84="N2O",About!$D$59,1))</f>
        <v>7.779722E-4</v>
      </c>
      <c r="N84" s="436">
        <f>SUMIFS('EPA Export Aggregation'!Q:Q,'EPA Export Aggregation'!$A:$A,$B84,'EPA Export Aggregation'!$D:$D,$A$1)*IF($A84="CH4",About!$D$58,IF($A84="N2O",About!$D$59,1))</f>
        <v>5.2895445000000004E-4</v>
      </c>
      <c r="O84" s="436">
        <f>SUMIFS('EPA Export Aggregation'!R:R,'EPA Export Aggregation'!$A:$A,$B84,'EPA Export Aggregation'!$D:$D,$A$1)*IF($A84="CH4",About!$D$58,IF($A84="N2O",About!$D$59,1))</f>
        <v>4.6950650000000002E-4</v>
      </c>
      <c r="P84" s="436">
        <f>SUMIFS('EPA Export Aggregation'!S:S,'EPA Export Aggregation'!$A:$A,$B84,'EPA Export Aggregation'!$D:$D,$A$1)*IF($A84="CH4",About!$D$58,IF($A84="N2O",About!$D$59,1))</f>
        <v>5.6561915E-4</v>
      </c>
      <c r="Q84" s="436">
        <f>SUMIFS('EPA Export Aggregation'!T:T,'EPA Export Aggregation'!$A:$A,$B84,'EPA Export Aggregation'!$D:$D,$A$1)*IF($A84="CH4",About!$D$58,IF($A84="N2O",About!$D$59,1))</f>
        <v>5.4295809999999999E-4</v>
      </c>
      <c r="R84" s="436">
        <f>SUMIFS('EPA Export Aggregation'!U:U,'EPA Export Aggregation'!$A:$A,$B84,'EPA Export Aggregation'!$D:$D,$A$1)*IF($A84="CH4",About!$D$58,IF($A84="N2O",About!$D$59,1))</f>
        <v>5.904234E-4</v>
      </c>
      <c r="S84" s="436">
        <f>SUMIFS('EPA Export Aggregation'!V:V,'EPA Export Aggregation'!$A:$A,$B84,'EPA Export Aggregation'!$D:$D,$A$1)*IF($A84="CH4",About!$D$58,IF($A84="N2O",About!$D$59,1))</f>
        <v>5.7336004999999999E-4</v>
      </c>
      <c r="T84" s="436">
        <f>SUMIFS('EPA Export Aggregation'!W:W,'EPA Export Aggregation'!$A:$A,$B84,'EPA Export Aggregation'!$D:$D,$A$1)*IF($A84="CH4",About!$D$58,IF($A84="N2O",About!$D$59,1))</f>
        <v>4.6130969999999999E-4</v>
      </c>
      <c r="U84" s="436">
        <f>SUMIFS('EPA Export Aggregation'!X:X,'EPA Export Aggregation'!$A:$A,$B84,'EPA Export Aggregation'!$D:$D,$A$1)*IF($A84="CH4",About!$D$58,IF($A84="N2O",About!$D$59,1))</f>
        <v>4.2361335E-4</v>
      </c>
      <c r="V84" s="436">
        <f>SUMIFS('EPA Export Aggregation'!Y:Y,'EPA Export Aggregation'!$A:$A,$B84,'EPA Export Aggregation'!$D:$D,$A$1)*IF($A84="CH4",About!$D$58,IF($A84="N2O",About!$D$59,1))</f>
        <v>3.2368194999999998E-4</v>
      </c>
      <c r="W84" s="436">
        <f>SUMIFS('EPA Export Aggregation'!Z:Z,'EPA Export Aggregation'!$A:$A,$B84,'EPA Export Aggregation'!$D:$D,$A$1)*IF($A84="CH4",About!$D$58,IF($A84="N2O",About!$D$59,1))</f>
        <v>4.2318329999999998E-4</v>
      </c>
      <c r="X84" s="436">
        <f>SUMIFS('EPA Export Aggregation'!AA:AA,'EPA Export Aggregation'!$A:$A,$B84,'EPA Export Aggregation'!$D:$D,$A$1)*IF($A84="CH4",About!$D$58,IF($A84="N2O",About!$D$59,1))</f>
        <v>8.1606863749999994E-2</v>
      </c>
      <c r="Y84" s="436">
        <f>SUMIFS('EPA Export Aggregation'!AB:AB,'EPA Export Aggregation'!$A:$A,$B84,'EPA Export Aggregation'!$D:$D,$A$1)*IF($A84="CH4",About!$D$58,IF($A84="N2O",About!$D$59,1))</f>
        <v>9.7925752549999995E-2</v>
      </c>
      <c r="Z84" s="436">
        <f>SUMIFS('EPA Export Aggregation'!AC:AC,'EPA Export Aggregation'!$A:$A,$B84,'EPA Export Aggregation'!$D:$D,$A$1)*IF($A84="CH4",About!$D$58,IF($A84="N2O",About!$D$59,1))</f>
        <v>8.12659986E-2</v>
      </c>
      <c r="AA84" s="436">
        <f>SUMIFS('EPA Export Aggregation'!AD:AD,'EPA Export Aggregation'!$A:$A,$B84,'EPA Export Aggregation'!$D:$D,$A$1)*IF($A84="CH4",About!$D$58,IF($A84="N2O",About!$D$59,1))</f>
        <v>8.0833220250000004E-2</v>
      </c>
      <c r="AB84" s="436">
        <f>SUMIFS('EPA Export Aggregation'!AE:AE,'EPA Export Aggregation'!$A:$A,$B84,'EPA Export Aggregation'!$D:$D,$A$1)*IF($A84="CH4",About!$D$58,IF($A84="N2O",About!$D$59,1))</f>
        <v>6.4559794549999994E-2</v>
      </c>
      <c r="AC84" s="436">
        <f>SUMIFS('EPA Export Aggregation'!AF:AF,'EPA Export Aggregation'!$A:$A,$B84,'EPA Export Aggregation'!$D:$D,$A$1)*IF($A84="CH4",About!$D$58,IF($A84="N2O",About!$D$59,1))</f>
        <v>0.12809951285000001</v>
      </c>
      <c r="AD84" s="436">
        <f>SUMIFS('EPA Export Aggregation'!AG:AG,'EPA Export Aggregation'!$A:$A,$B84,'EPA Export Aggregation'!$D:$D,$A$1)*IF($A84="CH4",About!$D$58,IF($A84="N2O",About!$D$59,1))</f>
        <v>0.15126632044999999</v>
      </c>
      <c r="AE84" s="436">
        <f>SUMIFS('EPA Export Aggregation'!AH:AH,'EPA Export Aggregation'!$A:$A,$B84,'EPA Export Aggregation'!$D:$D,$A$1)*IF($A84="CH4",About!$D$58,IF($A84="N2O",About!$D$59,1))</f>
        <v>0.16215695129999999</v>
      </c>
      <c r="AF84" s="436">
        <f>SUMIFS('EPA Export Aggregation'!AI:AI,'EPA Export Aggregation'!$A:$A,$B84,'EPA Export Aggregation'!$D:$D,$A$1)*IF($A84="CH4",About!$D$58,IF($A84="N2O",About!$D$59,1))</f>
        <v>0.15782361710000001</v>
      </c>
      <c r="AG84" s="436">
        <f>SUMIFS('EPA Export Aggregation'!AJ:AJ,'EPA Export Aggregation'!$A:$A,$B84,'EPA Export Aggregation'!$D:$D,$A$1)*IF($A84="CH4",About!$D$58,IF($A84="N2O",About!$D$59,1))</f>
        <v>0.18262619390000001</v>
      </c>
      <c r="AH84" s="436">
        <f>SUMIFS('EPA Export Aggregation'!AK:AK,'EPA Export Aggregation'!$A:$A,$B84,'EPA Export Aggregation'!$D:$D,$A$1)*IF($A84="CH4",About!$D$58,IF($A84="N2O",About!$D$59,1))</f>
        <v>0.2676989669</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3.3504100000000003E-5</v>
      </c>
      <c r="D87" s="436">
        <f>SUMIFS('EPA Export Aggregation'!$F:$F,'EPA Export Aggregation'!$A:$A,$B87,'EPA Export Aggregation'!$D:$D,$A$1)*IF($A87="CH4",About!$D$58,IF($A87="N2O",About!$D$59,1))</f>
        <v>3.3504100000000003E-5</v>
      </c>
      <c r="E87" s="436">
        <f>SUMIFS('EPA Export Aggregation'!$F:$F,'EPA Export Aggregation'!$A:$A,$B87,'EPA Export Aggregation'!$D:$D,$A$1)*IF($A87="CH4",About!$D$58,IF($A87="N2O",About!$D$59,1))</f>
        <v>3.3504100000000003E-5</v>
      </c>
      <c r="F87" s="436">
        <f>SUMIFS('EPA Export Aggregation'!$F:$F,'EPA Export Aggregation'!$A:$A,$B87,'EPA Export Aggregation'!$D:$D,$A$1)*IF($A87="CH4",About!$D$58,IF($A87="N2O",About!$D$59,1))</f>
        <v>3.3504100000000003E-5</v>
      </c>
      <c r="G87" s="436">
        <f>SUMIFS('EPA Export Aggregation'!$F:$F,'EPA Export Aggregation'!$A:$A,$B87,'EPA Export Aggregation'!$D:$D,$A$1)*IF($A87="CH4",About!$D$58,IF($A87="N2O",About!$D$59,1))</f>
        <v>3.3504100000000003E-5</v>
      </c>
      <c r="H87" s="436">
        <f>SUMIFS('EPA Export Aggregation'!$F:$F,'EPA Export Aggregation'!$A:$A,$B87,'EPA Export Aggregation'!$D:$D,$A$1)*IF($A87="CH4",About!$D$58,IF($A87="N2O",About!$D$59,1))</f>
        <v>3.3504100000000003E-5</v>
      </c>
      <c r="I87" s="436">
        <f>SUMIFS('EPA Export Aggregation'!$F:$F,'EPA Export Aggregation'!$A:$A,$B87,'EPA Export Aggregation'!$D:$D,$A$1)*IF($A87="CH4",About!$D$58,IF($A87="N2O",About!$D$59,1))</f>
        <v>3.3504100000000003E-5</v>
      </c>
      <c r="J87" s="436">
        <f>SUMIFS('EPA Export Aggregation'!$F:$F,'EPA Export Aggregation'!$A:$A,$B87,'EPA Export Aggregation'!$D:$D,$A$1)*IF($A87="CH4",About!$D$58,IF($A87="N2O",About!$D$59,1))</f>
        <v>3.3504100000000003E-5</v>
      </c>
      <c r="K87" s="436">
        <f>SUMIFS('EPA Export Aggregation'!$F:$F,'EPA Export Aggregation'!$A:$A,$B87,'EPA Export Aggregation'!$D:$D,$A$1)*IF($A87="CH4",About!$D$58,IF($A87="N2O",About!$D$59,1))</f>
        <v>3.3504100000000003E-5</v>
      </c>
      <c r="L87" s="436">
        <f>SUMIFS('EPA Export Aggregation'!$F:$F,'EPA Export Aggregation'!$A:$A,$B87,'EPA Export Aggregation'!$D:$D,$A$1)*IF($A87="CH4",About!$D$58,IF($A87="N2O",About!$D$59,1))</f>
        <v>3.3504100000000003E-5</v>
      </c>
      <c r="M87" s="436">
        <f>SUMIFS('EPA Export Aggregation'!$F:$F,'EPA Export Aggregation'!$A:$A,$B87,'EPA Export Aggregation'!$D:$D,$A$1)*IF($A87="CH4",About!$D$58,IF($A87="N2O",About!$D$59,1))</f>
        <v>3.3504100000000003E-5</v>
      </c>
      <c r="N87" s="436">
        <f>SUMIFS('EPA Export Aggregation'!$F:$F,'EPA Export Aggregation'!$A:$A,$B87,'EPA Export Aggregation'!$D:$D,$A$1)*IF($A87="CH4",About!$D$58,IF($A87="N2O",About!$D$59,1))</f>
        <v>3.3504100000000003E-5</v>
      </c>
      <c r="O87" s="436">
        <f>SUMIFS('EPA Export Aggregation'!$F:$F,'EPA Export Aggregation'!$A:$A,$B87,'EPA Export Aggregation'!$D:$D,$A$1)*IF($A87="CH4",About!$D$58,IF($A87="N2O",About!$D$59,1))</f>
        <v>3.3504100000000003E-5</v>
      </c>
      <c r="P87" s="436">
        <f>SUMIFS('EPA Export Aggregation'!$F:$F,'EPA Export Aggregation'!$A:$A,$B87,'EPA Export Aggregation'!$D:$D,$A$1)*IF($A87="CH4",About!$D$58,IF($A87="N2O",About!$D$59,1))</f>
        <v>3.3504100000000003E-5</v>
      </c>
      <c r="Q87" s="436">
        <f>SUMIFS('EPA Export Aggregation'!$F:$F,'EPA Export Aggregation'!$A:$A,$B87,'EPA Export Aggregation'!$D:$D,$A$1)*IF($A87="CH4",About!$D$58,IF($A87="N2O",About!$D$59,1))</f>
        <v>3.3504100000000003E-5</v>
      </c>
      <c r="R87" s="436">
        <f>SUMIFS('EPA Export Aggregation'!$F:$F,'EPA Export Aggregation'!$A:$A,$B87,'EPA Export Aggregation'!$D:$D,$A$1)*IF($A87="CH4",About!$D$58,IF($A87="N2O",About!$D$59,1))</f>
        <v>3.3504100000000003E-5</v>
      </c>
      <c r="S87" s="436">
        <f>SUMIFS('EPA Export Aggregation'!$F:$F,'EPA Export Aggregation'!$A:$A,$B87,'EPA Export Aggregation'!$D:$D,$A$1)*IF($A87="CH4",About!$D$58,IF($A87="N2O",About!$D$59,1))</f>
        <v>3.3504100000000003E-5</v>
      </c>
      <c r="T87" s="436">
        <f>SUMIFS('EPA Export Aggregation'!$F:$F,'EPA Export Aggregation'!$A:$A,$B87,'EPA Export Aggregation'!$D:$D,$A$1)*IF($A87="CH4",About!$D$58,IF($A87="N2O",About!$D$59,1))</f>
        <v>3.3504100000000003E-5</v>
      </c>
      <c r="U87" s="436">
        <f>SUMIFS('EPA Export Aggregation'!$F:$F,'EPA Export Aggregation'!$A:$A,$B87,'EPA Export Aggregation'!$D:$D,$A$1)*IF($A87="CH4",About!$D$58,IF($A87="N2O",About!$D$59,1))</f>
        <v>3.3504100000000003E-5</v>
      </c>
      <c r="V87" s="436">
        <f>SUMIFS('EPA Export Aggregation'!$F:$F,'EPA Export Aggregation'!$A:$A,$B87,'EPA Export Aggregation'!$D:$D,$A$1)*IF($A87="CH4",About!$D$58,IF($A87="N2O",About!$D$59,1))</f>
        <v>3.3504100000000003E-5</v>
      </c>
      <c r="W87" s="436">
        <f>SUMIFS('EPA Export Aggregation'!$F:$F,'EPA Export Aggregation'!$A:$A,$B87,'EPA Export Aggregation'!$D:$D,$A$1)*IF($A87="CH4",About!$D$58,IF($A87="N2O",About!$D$59,1))</f>
        <v>3.3504100000000003E-5</v>
      </c>
      <c r="X87" s="436">
        <f>SUMIFS('EPA Export Aggregation'!$F:$F,'EPA Export Aggregation'!$A:$A,$B87,'EPA Export Aggregation'!$D:$D,$A$1)*IF($A87="CH4",About!$D$58,IF($A87="N2O",About!$D$59,1))</f>
        <v>3.3504100000000003E-5</v>
      </c>
      <c r="Y87" s="436">
        <f>SUMIFS('EPA Export Aggregation'!$F:$F,'EPA Export Aggregation'!$A:$A,$B87,'EPA Export Aggregation'!$D:$D,$A$1)*IF($A87="CH4",About!$D$58,IF($A87="N2O",About!$D$59,1))</f>
        <v>3.3504100000000003E-5</v>
      </c>
      <c r="Z87" s="436">
        <f>SUMIFS('EPA Export Aggregation'!$F:$F,'EPA Export Aggregation'!$A:$A,$B87,'EPA Export Aggregation'!$D:$D,$A$1)*IF($A87="CH4",About!$D$58,IF($A87="N2O",About!$D$59,1))</f>
        <v>3.3504100000000003E-5</v>
      </c>
      <c r="AA87" s="436">
        <f>SUMIFS('EPA Export Aggregation'!$F:$F,'EPA Export Aggregation'!$A:$A,$B87,'EPA Export Aggregation'!$D:$D,$A$1)*IF($A87="CH4",About!$D$58,IF($A87="N2O",About!$D$59,1))</f>
        <v>3.3504100000000003E-5</v>
      </c>
      <c r="AB87" s="436">
        <f>SUMIFS('EPA Export Aggregation'!$F:$F,'EPA Export Aggregation'!$A:$A,$B87,'EPA Export Aggregation'!$D:$D,$A$1)*IF($A87="CH4",About!$D$58,IF($A87="N2O",About!$D$59,1))</f>
        <v>3.3504100000000003E-5</v>
      </c>
      <c r="AC87" s="436">
        <f>SUMIFS('EPA Export Aggregation'!$F:$F,'EPA Export Aggregation'!$A:$A,$B87,'EPA Export Aggregation'!$D:$D,$A$1)*IF($A87="CH4",About!$D$58,IF($A87="N2O",About!$D$59,1))</f>
        <v>3.3504100000000003E-5</v>
      </c>
      <c r="AD87" s="436">
        <f>SUMIFS('EPA Export Aggregation'!$F:$F,'EPA Export Aggregation'!$A:$A,$B87,'EPA Export Aggregation'!$D:$D,$A$1)*IF($A87="CH4",About!$D$58,IF($A87="N2O",About!$D$59,1))</f>
        <v>3.3504100000000003E-5</v>
      </c>
      <c r="AE87" s="436">
        <f>SUMIFS('EPA Export Aggregation'!$F:$F,'EPA Export Aggregation'!$A:$A,$B87,'EPA Export Aggregation'!$D:$D,$A$1)*IF($A87="CH4",About!$D$58,IF($A87="N2O",About!$D$59,1))</f>
        <v>3.3504100000000003E-5</v>
      </c>
      <c r="AF87" s="436">
        <f>SUMIFS('EPA Export Aggregation'!$F:$F,'EPA Export Aggregation'!$A:$A,$B87,'EPA Export Aggregation'!$D:$D,$A$1)*IF($A87="CH4",About!$D$58,IF($A87="N2O",About!$D$59,1))</f>
        <v>3.3504100000000003E-5</v>
      </c>
      <c r="AG87" s="436">
        <f>SUMIFS('EPA Export Aggregation'!$F:$F,'EPA Export Aggregation'!$A:$A,$B87,'EPA Export Aggregation'!$D:$D,$A$1)*IF($A87="CH4",About!$D$58,IF($A87="N2O",About!$D$59,1))</f>
        <v>3.3504100000000003E-5</v>
      </c>
      <c r="AH87" s="436">
        <f>SUMIFS('EPA Export Aggregation'!$F:$F,'EPA Export Aggregation'!$A:$A,$B87,'EPA Export Aggregation'!$D:$D,$A$1)*IF($A87="CH4",About!$D$58,IF($A87="N2O",About!$D$59,1))</f>
        <v>3.3504100000000003E-5</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2024-07-30T21:44:20Z</dcterms:modified>
</cp:coreProperties>
</file>