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nc/trans/syfafe/"/>
    </mc:Choice>
  </mc:AlternateContent>
  <xr:revisionPtr revIDLastSave="0" documentId="13_ncr:1_{5FF0E501-97E3-3C4E-843E-2A9C11ED157A}" xr6:coauthVersionLast="46" xr6:coauthVersionMax="46" xr10:uidLastSave="{00000000-0000-0000-0000-000000000000}"/>
  <bookViews>
    <workbookView xWindow="400" yWindow="7220" windowWidth="15560" windowHeight="9980" firstSheet="13" activeTab="17" xr2:uid="{00000000-000D-0000-FFFF-FFFF00000000}"/>
  </bookViews>
  <sheets>
    <sheet name="About" sheetId="1" r:id="rId1"/>
    <sheet name="AEO 7" sheetId="2" r:id="rId2"/>
    <sheet name="AEO 35" sheetId="3" r:id="rId3"/>
    <sheet name="AEO 43" sheetId="4" r:id="rId4"/>
    <sheet name="AEO 46" sheetId="5" r:id="rId5"/>
    <sheet name="AEO 49" sheetId="6" r:id="rId6"/>
    <sheet name="AEO 36" sheetId="7" r:id="rId7"/>
    <sheet name="AEO 47" sheetId="8" r:id="rId8"/>
    <sheet name="AEO 48" sheetId="9" r:id="rId9"/>
    <sheet name="NTS 1-40" sheetId="10" r:id="rId10"/>
    <sheet name="NRBS 40" sheetId="11" r:id="rId11"/>
    <sheet name="Calculations Etc" sheetId="12" r:id="rId12"/>
    <sheet name="Calibration Adjustments" sheetId="13" r:id="rId13"/>
    <sheet name="SEDS Transport" sheetId="14" r:id="rId14"/>
    <sheet name="SYVbT" sheetId="15" r:id="rId15"/>
    <sheet name="BAADTbVT" sheetId="16" r:id="rId16"/>
    <sheet name="SYFAFE-psgr" sheetId="17" r:id="rId17"/>
    <sheet name="SYFAFE-frgt" sheetId="18" r:id="rId18"/>
  </sheets>
  <externalReferences>
    <externalReference r:id="rId19"/>
  </externalReferences>
  <definedNames>
    <definedName name="billion">About!$A$108</definedName>
    <definedName name="Eno_TM" localSheetId="9">'[1]1997  Table 1a Modified'!#REF!</definedName>
    <definedName name="Eno_TM" localSheetId="17">'[1]1997  Table 1a Modified'!#REF!</definedName>
    <definedName name="Eno_TM">'[1]1997  Table 1a Modified'!#REF!</definedName>
    <definedName name="Eno_Tons" localSheetId="9">'[1]1997  Table 1a Modified'!#REF!</definedName>
    <definedName name="Eno_Tons" localSheetId="17">'[1]1997  Table 1a Modified'!#REF!</definedName>
    <definedName name="Eno_Tons">'[1]1997  Table 1a Modified'!#REF!</definedName>
    <definedName name="Sum_T2" localSheetId="9">'[1]1997  Table 1a Modified'!#REF!</definedName>
    <definedName name="Sum_T2" localSheetId="17">'[1]1997  Table 1a Modified'!#REF!</definedName>
    <definedName name="Sum_T2">'[1]1997  Table 1a Modified'!#REF!</definedName>
    <definedName name="Sum_TTM" localSheetId="9">'[1]1997  Table 1a Modified'!#REF!</definedName>
    <definedName name="Sum_TTM" localSheetId="17">'[1]1997  Table 1a Modified'!#REF!</definedName>
    <definedName name="Sum_TTM">'[1]1997  Table 1a Modified'!#REF!</definedName>
    <definedName name="ti_tbl_50" localSheetId="9">#REF!</definedName>
    <definedName name="ti_tbl_50" localSheetId="17">#REF!</definedName>
    <definedName name="ti_tbl_50">#REF!</definedName>
    <definedName name="ti_tbl_69" localSheetId="9">#REF!</definedName>
    <definedName name="ti_tbl_69" localSheetId="17">#REF!</definedName>
    <definedName name="ti_tbl_69">#REF!</definedName>
    <definedName name="trillion">About!$A$109</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c r="E3" i="17"/>
  <c r="F3" i="17" s="1"/>
  <c r="K32" i="14"/>
  <c r="F31" i="14"/>
  <c r="E31" i="14"/>
  <c r="D31" i="14"/>
  <c r="G31" i="14" s="1"/>
  <c r="G30" i="14"/>
  <c r="F30" i="14"/>
  <c r="E30" i="14"/>
  <c r="D30" i="14"/>
  <c r="F29" i="14"/>
  <c r="E29" i="14"/>
  <c r="D29" i="14"/>
  <c r="G29" i="14" s="1"/>
  <c r="F28" i="14"/>
  <c r="E28" i="14"/>
  <c r="G28" i="14" s="1"/>
  <c r="D28" i="14"/>
  <c r="F27" i="14"/>
  <c r="E27" i="14"/>
  <c r="D27" i="14"/>
  <c r="G27" i="14" s="1"/>
  <c r="F26" i="14"/>
  <c r="E26" i="14"/>
  <c r="D26" i="14"/>
  <c r="G26" i="14" s="1"/>
  <c r="E24" i="14"/>
  <c r="G24" i="14" s="1"/>
  <c r="D24" i="14"/>
  <c r="E23" i="14"/>
  <c r="G23" i="14" s="1"/>
  <c r="D23" i="14"/>
  <c r="E22" i="14"/>
  <c r="G22" i="14" s="1"/>
  <c r="D22" i="14"/>
  <c r="E21" i="14"/>
  <c r="G21" i="14" s="1"/>
  <c r="D21" i="14"/>
  <c r="E20" i="14"/>
  <c r="D20" i="14"/>
  <c r="G20" i="14" s="1"/>
  <c r="G19" i="14"/>
  <c r="E19" i="14"/>
  <c r="D19" i="14"/>
  <c r="E48" i="12"/>
  <c r="E46" i="12"/>
  <c r="E45" i="12"/>
  <c r="E47" i="12" s="1"/>
  <c r="E44" i="12"/>
  <c r="B40" i="12"/>
  <c r="B36" i="12"/>
  <c r="B9"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4" i="12"/>
  <c r="AF4" i="12"/>
  <c r="AE4" i="12"/>
  <c r="AD4" i="12"/>
  <c r="AC4" i="12"/>
  <c r="AB4" i="12"/>
  <c r="AA4" i="12"/>
  <c r="Z4" i="12"/>
  <c r="Y4" i="12"/>
  <c r="X4" i="12"/>
  <c r="W4" i="12"/>
  <c r="V4" i="12"/>
  <c r="U4" i="12"/>
  <c r="T4" i="12"/>
  <c r="S4" i="12"/>
  <c r="R4" i="12"/>
  <c r="Q4" i="12"/>
  <c r="P4" i="12"/>
  <c r="O4" i="12"/>
  <c r="N4" i="12"/>
  <c r="M4" i="12"/>
  <c r="L4" i="12"/>
  <c r="K4" i="12"/>
  <c r="J4" i="12"/>
  <c r="I4" i="12"/>
  <c r="H4" i="12"/>
  <c r="G4" i="12"/>
  <c r="F4" i="12"/>
  <c r="E4" i="12"/>
  <c r="D4" i="12"/>
  <c r="C4" i="12"/>
  <c r="B4"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G2" i="12"/>
  <c r="AG7" i="12" s="1"/>
  <c r="AF2" i="12"/>
  <c r="AF7" i="12" s="1"/>
  <c r="AE2" i="12"/>
  <c r="AE7" i="12" s="1"/>
  <c r="AD2" i="12"/>
  <c r="AD7" i="12" s="1"/>
  <c r="AC2" i="12"/>
  <c r="AC7" i="12" s="1"/>
  <c r="AB2" i="12"/>
  <c r="AB7" i="12" s="1"/>
  <c r="AA2" i="12"/>
  <c r="AA7" i="12" s="1"/>
  <c r="Z2" i="12"/>
  <c r="Z7" i="12" s="1"/>
  <c r="Y2" i="12"/>
  <c r="Y7" i="12" s="1"/>
  <c r="X2" i="12"/>
  <c r="X7" i="12" s="1"/>
  <c r="W2" i="12"/>
  <c r="W7" i="12" s="1"/>
  <c r="V2" i="12"/>
  <c r="V7" i="12" s="1"/>
  <c r="U2" i="12"/>
  <c r="U7" i="12" s="1"/>
  <c r="T2" i="12"/>
  <c r="T7" i="12" s="1"/>
  <c r="S2" i="12"/>
  <c r="S7" i="12" s="1"/>
  <c r="R2" i="12"/>
  <c r="R7" i="12" s="1"/>
  <c r="Q2" i="12"/>
  <c r="Q7" i="12" s="1"/>
  <c r="P2" i="12"/>
  <c r="P7" i="12" s="1"/>
  <c r="O2" i="12"/>
  <c r="O7" i="12" s="1"/>
  <c r="N2" i="12"/>
  <c r="N7" i="12" s="1"/>
  <c r="M2" i="12"/>
  <c r="M7" i="12" s="1"/>
  <c r="L2" i="12"/>
  <c r="L7" i="12" s="1"/>
  <c r="K2" i="12"/>
  <c r="K7" i="12" s="1"/>
  <c r="J2" i="12"/>
  <c r="J7" i="12" s="1"/>
  <c r="I2" i="12"/>
  <c r="I7" i="12" s="1"/>
  <c r="H2" i="12"/>
  <c r="H7" i="12" s="1"/>
  <c r="G2" i="12"/>
  <c r="G7" i="12" s="1"/>
  <c r="F2" i="12"/>
  <c r="F7" i="12" s="1"/>
  <c r="E2" i="12"/>
  <c r="E7" i="12" s="1"/>
  <c r="D2" i="12"/>
  <c r="D7" i="12" s="1"/>
  <c r="C2" i="12"/>
  <c r="C7" i="12" s="1"/>
  <c r="B2" i="12"/>
  <c r="E6" i="18" s="1"/>
  <c r="A109" i="1"/>
  <c r="A108" i="1"/>
  <c r="E3" i="18" s="1"/>
  <c r="F3" i="18" l="1"/>
  <c r="B3" i="18"/>
  <c r="G3" i="18"/>
  <c r="H3" i="18"/>
  <c r="D3" i="18"/>
  <c r="E50" i="12"/>
  <c r="E5" i="17" s="1"/>
  <c r="H6" i="18"/>
  <c r="D6" i="18"/>
  <c r="C6" i="18"/>
  <c r="B6" i="18"/>
  <c r="B7" i="12"/>
  <c r="E49" i="12"/>
  <c r="B5" i="17" s="1"/>
  <c r="D3" i="17"/>
  <c r="H3" i="17"/>
  <c r="E4" i="17"/>
  <c r="E4" i="18"/>
  <c r="D2" i="17"/>
  <c r="D2" i="18"/>
  <c r="E5" i="18"/>
  <c r="B3" i="17"/>
  <c r="E6" i="17"/>
  <c r="D7" i="17"/>
  <c r="H5" i="18" l="1"/>
  <c r="B5" i="18"/>
  <c r="C5" i="18"/>
  <c r="D5" i="18"/>
  <c r="B29" i="14" s="1"/>
  <c r="C4" i="17"/>
  <c r="H4" i="17"/>
  <c r="B4" i="17"/>
  <c r="D4" i="17"/>
  <c r="B21" i="14" s="1"/>
  <c r="H5" i="17"/>
  <c r="C5" i="17"/>
  <c r="D5" i="17"/>
  <c r="B22" i="14" s="1"/>
  <c r="D7" i="18"/>
  <c r="B31" i="14" s="1"/>
  <c r="H7" i="17"/>
  <c r="H7" i="18" s="1"/>
  <c r="G7" i="17"/>
  <c r="G7" i="18" s="1"/>
  <c r="C7" i="17"/>
  <c r="C7" i="18" s="1"/>
  <c r="B24" i="14"/>
  <c r="F7" i="17"/>
  <c r="F7" i="18" s="1"/>
  <c r="B7" i="17"/>
  <c r="B7" i="18" s="1"/>
  <c r="E7" i="17"/>
  <c r="E7" i="18" s="1"/>
  <c r="B6" i="17"/>
  <c r="D6" i="17"/>
  <c r="B23" i="14" s="1"/>
  <c r="H6" i="17"/>
  <c r="C6" i="17"/>
  <c r="E2" i="17"/>
  <c r="B2" i="17"/>
  <c r="B19" i="14"/>
  <c r="H2" i="17"/>
  <c r="G2" i="17"/>
  <c r="F2" i="17"/>
  <c r="B30" i="14"/>
  <c r="C4" i="18"/>
  <c r="H4" i="18"/>
  <c r="B4" i="18"/>
  <c r="D4" i="18"/>
  <c r="B28" i="14" s="1"/>
  <c r="E2" i="18"/>
  <c r="F2" i="18"/>
  <c r="B2" i="18"/>
  <c r="H2" i="18"/>
  <c r="B26" i="14"/>
  <c r="G2" i="18"/>
  <c r="B20" i="14"/>
  <c r="C20" i="14" s="1"/>
  <c r="B27" i="14"/>
  <c r="C26" i="14" l="1"/>
  <c r="C27" i="14"/>
  <c r="C19" i="14"/>
  <c r="H17" i="14" l="1"/>
  <c r="H20" i="14" l="1"/>
  <c r="H19" i="14"/>
  <c r="H26" i="14"/>
  <c r="H27" i="14"/>
  <c r="C2" i="17" l="1"/>
  <c r="J19" i="14"/>
  <c r="J32" i="14" s="1"/>
  <c r="C3" i="18"/>
  <c r="J27" i="14"/>
  <c r="C2" i="18"/>
  <c r="J26" i="14"/>
  <c r="C3" i="17"/>
  <c r="J20" i="14"/>
</calcChain>
</file>

<file path=xl/sharedStrings.xml><?xml version="1.0" encoding="utf-8"?>
<sst xmlns="http://schemas.openxmlformats.org/spreadsheetml/2006/main" count="4217" uniqueCount="2298">
  <si>
    <t>SYFAFE Start Year Fleet Avg Fuel Economy</t>
  </si>
  <si>
    <t>Sources:</t>
  </si>
  <si>
    <t>See Notes section for which vehicle types use which sources</t>
  </si>
  <si>
    <t>EIA</t>
  </si>
  <si>
    <t>Annual Energy Outlook 2019</t>
  </si>
  <si>
    <t>https://www.eia.gov/outlooks/aeo/tables_ref.cfm</t>
  </si>
  <si>
    <t>Tables 7, 36, 37, 48, 49, 50</t>
  </si>
  <si>
    <t>Bureau of Transportation Statistics</t>
  </si>
  <si>
    <t>National Transportation Statistics</t>
  </si>
  <si>
    <t>https://www.bts.gov/content/us-passenger-miles</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</si>
  <si>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</si>
  <si>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</si>
  <si>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</si>
  <si>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</si>
  <si>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</si>
  <si>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</si>
  <si>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</si>
  <si>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</si>
  <si>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</si>
  <si>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Notes</t>
  </si>
  <si>
    <t>This variable gives fleet-wide fuel economy in units of cargo distance per BTU.</t>
  </si>
  <si>
    <t>passenger LDVs</t>
  </si>
  <si>
    <t>Sources: AEO 7, others as noted on "Calculations Etc" tab</t>
  </si>
  <si>
    <t>LDV efficiency for passenger vehicles (combining cars and light non-commercial</t>
  </si>
  <si>
    <t>trucks) and for freight vehicles (light commercial trucks) are available from AEO 7.</t>
  </si>
  <si>
    <t>We use passenger and freight loadings to convert to cargo distance, and we use</t>
  </si>
  <si>
    <t>the energy content in gasoline (the most common fuel used by LDVs) to convert to BTU.</t>
  </si>
  <si>
    <t>We adjust the efficiency for electricity, accounting for the share of electricity used by</t>
  </si>
  <si>
    <t>plug-in hybrids.  (See tab "Calculations Etc" for these values and sources.)</t>
  </si>
  <si>
    <t>passenger HDVs</t>
  </si>
  <si>
    <t>Sources: AEO 7, 37,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</si>
  <si>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</si>
  <si>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</si>
  <si>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</si>
  <si>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</si>
  <si>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</si>
  <si>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</si>
  <si>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</si>
  <si>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Diesel HDVs.</t>
  </si>
  <si>
    <t>freight LDVs and HDVs</t>
  </si>
  <si>
    <t>Sources: AEO 44, 47, 50, others as noted on "Calculations Etc" tab</t>
  </si>
  <si>
    <t>The average miles per vehicle for gasoline and diesel freight HDVs are significantly different, which can skew the EPS fuel consumption calculations.</t>
  </si>
  <si>
    <t xml:space="preserve"> We calculate efficiency by dividing total vehicle miles traveled for these vehicle types by the respective energy consumption,</t>
  </si>
  <si>
    <t xml:space="preserve">then multiply by the cargo loading. </t>
  </si>
  <si>
    <t>freight and passenger aircraft</t>
  </si>
  <si>
    <t>Sources: AEO 48, AEO 49</t>
  </si>
  <si>
    <t>We take passenger*miles and freight ton*miles from AEO 48.  We divided by fuel use</t>
  </si>
  <si>
    <t>by aircraft (apportioning fuel use between passenger and freight aircraft based on</t>
  </si>
  <si>
    <t>fractions of the active aircraft stock that consist of these types, from AEO 49).</t>
  </si>
  <si>
    <t>freight rail</t>
  </si>
  <si>
    <t>Sources: AEO 7</t>
  </si>
  <si>
    <t>Freight rail efficiency is available directly from AEO 7.</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</si>
  <si>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</si>
  <si>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</si>
  <si>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</si>
  <si>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</si>
  <si>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</si>
  <si>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Sources: AEO 7, AEO 48, AEO 49</t>
  </si>
  <si>
    <t>Freight ship efficiency (for domestic shipping) is available directly from AEO 7.  We</t>
  </si>
  <si>
    <t>use this value to represent all freight shipping.</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</si>
  <si>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</si>
  <si>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</si>
  <si>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</si>
  <si>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</si>
  <si>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</si>
  <si>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</si>
  <si>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</si>
  <si>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t>
  </si>
  <si>
    <t>passenger motorbikes</t>
  </si>
  <si>
    <t>Sources: AEO 36, NTS 1-40</t>
  </si>
  <si>
    <t>Passenger*miles are taken for a single, historical year (NTS 1-40) and divided by the energy</t>
  </si>
  <si>
    <t>use of motorcycles in the start year (AEO36).</t>
  </si>
  <si>
    <t>Almost all motorcycles in the U.S. use gasoline.  Accordingly, we use the calculated</t>
  </si>
  <si>
    <t>overall efficiency to represent gasoline, as well as other combustible fuel types.</t>
  </si>
  <si>
    <t>freight motorbikes</t>
  </si>
  <si>
    <t>This vehicle type is not used in the U.S. model.</t>
  </si>
  <si>
    <t>Calibration Adjustments</t>
  </si>
  <si>
    <t>This variable may need calibration after all other data are in place.  See the notes on the</t>
  </si>
  <si>
    <t>"Calibration Adjustments" tab for what conditions might highlight the need for</t>
  </si>
  <si>
    <t>calibration and how to perform it.</t>
  </si>
  <si>
    <t>highogs.d112619a</t>
  </si>
  <si>
    <t>Report</t>
  </si>
  <si>
    <t>Annual Energy Outlook 2020</t>
  </si>
  <si>
    <t>Scenario</t>
  </si>
  <si>
    <t>highogs</t>
  </si>
  <si>
    <t>High oil and gas supply</t>
  </si>
  <si>
    <t>Datekey</t>
  </si>
  <si>
    <t>d112619a</t>
  </si>
  <si>
    <t>Release Date</t>
  </si>
  <si>
    <t xml:space="preserve"> January 2020</t>
  </si>
  <si>
    <t>TKI000</t>
  </si>
  <si>
    <t>7. Transportation Sector Key Indicators and Delivered Energy Consumption</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</si>
  <si>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</si>
  <si>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</si>
  <si>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</si>
  <si>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</si>
  <si>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</si>
  <si>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</si>
  <si>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</si>
  <si>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</si>
  <si>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</si>
  <si>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</si>
  <si>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</si>
  <si>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</si>
  <si>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</si>
  <si>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</si>
  <si>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</si>
  <si>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</si>
  <si>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</si>
  <si>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</si>
  <si>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</si>
  <si>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</si>
  <si>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</si>
  <si>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</si>
  <si>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</si>
  <si>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</si>
  <si>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</si>
  <si>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</si>
  <si>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</si>
  <si>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</si>
  <si>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</si>
  <si>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</si>
  <si>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</si>
  <si>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</si>
  <si>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</si>
  <si>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</si>
  <si>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</si>
  <si>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</si>
  <si>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</si>
  <si>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</si>
  <si>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</si>
  <si>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</si>
  <si>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</si>
  <si>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</si>
  <si>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</si>
  <si>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</si>
  <si>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</si>
  <si>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</si>
  <si>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</si>
  <si>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</si>
  <si>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</si>
  <si>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</si>
  <si>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</si>
  <si>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</si>
  <si>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</si>
  <si>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</si>
  <si>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</si>
  <si>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</si>
  <si>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</si>
  <si>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</si>
  <si>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</si>
  <si>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</si>
  <si>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</si>
  <si>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</si>
  <si>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</si>
  <si>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</si>
  <si>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</si>
  <si>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</si>
  <si>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</si>
  <si>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</si>
  <si>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</si>
  <si>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</si>
  <si>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</si>
  <si>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</si>
  <si>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</si>
  <si>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</si>
  <si>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</si>
  <si>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</si>
  <si>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</si>
  <si>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</si>
  <si>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</si>
  <si>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</si>
  <si>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</si>
  <si>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</si>
  <si>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</si>
  <si>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</si>
  <si>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</si>
  <si>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</si>
  <si>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</si>
  <si>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</si>
  <si>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</si>
  <si>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</si>
  <si>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</si>
  <si>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</si>
  <si>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</si>
  <si>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</si>
  <si>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</si>
  <si>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</si>
  <si>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</si>
  <si>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</si>
  <si>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</si>
  <si>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</si>
  <si>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</si>
  <si>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</si>
  <si>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</si>
  <si>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</si>
  <si>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</si>
  <si>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</si>
  <si>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</si>
  <si>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</si>
  <si>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</si>
  <si>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</si>
  <si>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</si>
  <si>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</si>
  <si>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</si>
  <si>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</si>
  <si>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</si>
  <si>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</si>
  <si>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</si>
  <si>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</si>
  <si>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</si>
  <si>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</si>
  <si>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Growth (2019-2050)</t>
  </si>
  <si>
    <t>Table 35.  Transportation Sector Energy Use by Mode and Type</t>
  </si>
  <si>
    <t>https://www.eia.gov/outlooks/aeo/data/browser/#/?id=45-AEO2020&amp;cases=highogs&amp;sourcekey=0</t>
  </si>
  <si>
    <t>Tue Mar 09 2021 09:44:26 GMT-0800 (Pacific Standard Time)</t>
  </si>
  <si>
    <t>Source: U.S. Energy Information Administration</t>
  </si>
  <si>
    <t>full name</t>
  </si>
  <si>
    <t>api key</t>
  </si>
  <si>
    <t>units</t>
  </si>
  <si>
    <t>45-AEO2020.2.</t>
  </si>
  <si>
    <t>Highway</t>
  </si>
  <si>
    <t>45-AEO2020.3.</t>
  </si>
  <si>
    <t>Light-Duty Vehicles</t>
  </si>
  <si>
    <t>Transportation Energy Use: Highway: Light-Duty Vehicles: High oil and gas supply</t>
  </si>
  <si>
    <t>45-AEO2020.4.highogs-d112619a</t>
  </si>
  <si>
    <t>trillion Btu</t>
  </si>
  <si>
    <t>Automobiles</t>
  </si>
  <si>
    <t>Transportation Energy Use: Highway: Light-Duty Vehicles: Automobiles: High oil and gas supply</t>
  </si>
  <si>
    <t>45-AEO2020.5.highogs-d112619a</t>
  </si>
  <si>
    <t>Light Trucks</t>
  </si>
  <si>
    <t>Transportation Energy Use: Highway: Light-Duty Vehicles: Light Trucks: High oil and gas supply</t>
  </si>
  <si>
    <t>45-AEO2020.6.highogs-d112619a</t>
  </si>
  <si>
    <t>Motorcycles</t>
  </si>
  <si>
    <t>Transportation Energy Use: Highway: Light-Duty Vehicles: Motorcycles: High oil and gas supply</t>
  </si>
  <si>
    <t>45-AEO2020.7.highogs-d112619a</t>
  </si>
  <si>
    <t>Commercial Light Trucks</t>
  </si>
  <si>
    <t>Transportation Energy Use: Highway: Commercial Light Trucks: High oil and gas supply</t>
  </si>
  <si>
    <t>45-AEO2020.8.highogs-d112619a</t>
  </si>
  <si>
    <t>Buses</t>
  </si>
  <si>
    <t>Transportation Energy Use: Highway: Buses: High oil and gas supply</t>
  </si>
  <si>
    <t>45-AEO2020.9.highogs-d112619a</t>
  </si>
  <si>
    <t>Transit</t>
  </si>
  <si>
    <t>Transportation Energy Use: Highway: Buses: Transit: High oil and gas supply</t>
  </si>
  <si>
    <t>45-AEO2020.10.highogs-d112619a</t>
  </si>
  <si>
    <t>Intercity</t>
  </si>
  <si>
    <t>Transportation Energy Use: Highway: Buses: Intercity: High oil and gas supply</t>
  </si>
  <si>
    <t>45-AEO2020.11.highogs-d112619a</t>
  </si>
  <si>
    <t>School</t>
  </si>
  <si>
    <t>Transportation Energy Use: Highway: Buses: School: High oil and gas supply</t>
  </si>
  <si>
    <t>45-AEO2020.12.highogs-d112619a</t>
  </si>
  <si>
    <t>Freight Trucks</t>
  </si>
  <si>
    <t>Transportation Energy Use: Highway: Freight Trucks: High oil and gas supply</t>
  </si>
  <si>
    <t>45-AEO2020.13.highogs-d112619a</t>
  </si>
  <si>
    <t>Light Medium</t>
  </si>
  <si>
    <t>Transportation Energy Use: Highway: Freight Trucks: Light Medium: High oil and gas supply</t>
  </si>
  <si>
    <t>45-AEO2020.14.highogs-d112619a</t>
  </si>
  <si>
    <t>Medium</t>
  </si>
  <si>
    <t>Transportation Energy Use: Highway: Freight Trucks: Medium: High oil and gas supply</t>
  </si>
  <si>
    <t>45-AEO2020.15.highogs-d112619a</t>
  </si>
  <si>
    <t>Large  (&gt; 26000 pounds)</t>
  </si>
  <si>
    <t>Transportation Energy Use: Highway: Freight Trucks: Large: High oil and gas supply</t>
  </si>
  <si>
    <t>45-AEO2020.16.highogs-d112619a</t>
  </si>
  <si>
    <t>Non-Highway</t>
  </si>
  <si>
    <t>45-AEO2020.18.</t>
  </si>
  <si>
    <t>Air</t>
  </si>
  <si>
    <t>Transportation Energy Use: Non-Highway: Air: High oil and gas supply</t>
  </si>
  <si>
    <t>45-AEO2020.19.highogs-d112619a</t>
  </si>
  <si>
    <t>General Aviation</t>
  </si>
  <si>
    <t>Transportation Energy Use: Non-Highway: Air: General Aviation: High oil and gas supply</t>
  </si>
  <si>
    <t>45-AEO2020.20.highogs-d112619a</t>
  </si>
  <si>
    <t>Domestic Air Carriers</t>
  </si>
  <si>
    <t>Transportation Energy Use: Non-Highway: Air: Domestic Air Carriers: High oil and gas supply</t>
  </si>
  <si>
    <t>45-AEO2020.21.highogs-d112619a</t>
  </si>
  <si>
    <t>International Air Carriers</t>
  </si>
  <si>
    <t>Transportation Energy Use: Non-Highway: Air: International Air Carriers: High oil and gas supply</t>
  </si>
  <si>
    <t>45-AEO2020.22.highogs-d112619a</t>
  </si>
  <si>
    <t>Freight Carriers</t>
  </si>
  <si>
    <t>Transportation Energy Use: Non-Highway: Air: Freight Carriers: High oil and gas supply</t>
  </si>
  <si>
    <t>45-AEO2020.23.highogs-d112619a</t>
  </si>
  <si>
    <t>Water</t>
  </si>
  <si>
    <t>Transportation Energy Use: Non-Highway: Water: High oil and gas supply</t>
  </si>
  <si>
    <t>45-AEO2020.24.highogs-d112619a</t>
  </si>
  <si>
    <t>Freight</t>
  </si>
  <si>
    <t>Transportation Energy Use: Non-Highway: Water: Freight: High oil and gas supply</t>
  </si>
  <si>
    <t>45-AEO2020.25.highogs-d112619a</t>
  </si>
  <si>
    <t>Domestic Shipping</t>
  </si>
  <si>
    <t>Transportation Energy Use: Non-Highway: Water: Freight: Domestic Shipping: High oil and gas supply</t>
  </si>
  <si>
    <t>45-AEO2020.26.highogs-d112619a</t>
  </si>
  <si>
    <t>International Shipping</t>
  </si>
  <si>
    <t>Transportation Energy Use: Non-Highway: Water: Freight: International Shipping: High oil and gas supply</t>
  </si>
  <si>
    <t>45-AEO2020.27.highogs-d112619a</t>
  </si>
  <si>
    <t>Recreational Boats</t>
  </si>
  <si>
    <t>Transportation Energy Use: Non-Highway: Water: Recreational Boats: High oil and gas supply</t>
  </si>
  <si>
    <t>45-AEO2020.28.highogs-d112619a</t>
  </si>
  <si>
    <t>Rail</t>
  </si>
  <si>
    <t>Transportation Energy Use: Non-Highway: Rail: High oil and gas supply</t>
  </si>
  <si>
    <t>45-AEO2020.29.highogs-d112619a</t>
  </si>
  <si>
    <t>Transportation Energy Use: Non-Highway: Rail: Freight: High oil and gas supply</t>
  </si>
  <si>
    <t>45-AEO2020.30.highogs-d112619a</t>
  </si>
  <si>
    <t>Passenger</t>
  </si>
  <si>
    <t>Transportation Energy Use: Non-Highway: Rail: Passenger: High oil and gas supply</t>
  </si>
  <si>
    <t>45-AEO2020.31.highogs-d112619a</t>
  </si>
  <si>
    <t>Transportation Energy Use: Non-Highway: Rail: Passenger: Intercity: High oil and gas supply</t>
  </si>
  <si>
    <t>45-AEO2020.32.highogs-d112619a</t>
  </si>
  <si>
    <t>Transportation Energy Use: Non-Highway: Rail: Passenger: Transit: High oil and gas supply</t>
  </si>
  <si>
    <t>45-AEO2020.33.highogs-d112619a</t>
  </si>
  <si>
    <t>Commuter</t>
  </si>
  <si>
    <t>Transportation Energy Use: Non-Highway: Rail: Passenger: Commuter: High oil and gas supply</t>
  </si>
  <si>
    <t>45-AEO2020.34.highogs-d112619a</t>
  </si>
  <si>
    <t>Lubricants</t>
  </si>
  <si>
    <t>Transportation Energy Use: Non-Highway: Lubricants: High oil and gas supply</t>
  </si>
  <si>
    <t>45-AEO2020.35.highogs-d112619a</t>
  </si>
  <si>
    <t>Pipeline Fuel Natural Gas</t>
  </si>
  <si>
    <t>Transportation Energy Use: Non-Highway: Pipeline Fuel Natural Gas: High oil and gas supply</t>
  </si>
  <si>
    <t>45-AEO2020.36.highogs-d112619a</t>
  </si>
  <si>
    <t>Military Use</t>
  </si>
  <si>
    <t>Transportation Energy Use: Military Use: High oil and gas supply</t>
  </si>
  <si>
    <t>45-AEO2020.38.highogs-d112619a</t>
  </si>
  <si>
    <t>Jet Fuel and Aviation Gasoline</t>
  </si>
  <si>
    <t>Transportation Energy Use: Military Use: Aviation: High oil and gas supply</t>
  </si>
  <si>
    <t>45-AEO2020.39.highogs-d112619a</t>
  </si>
  <si>
    <t>Residual Fuel Oil</t>
  </si>
  <si>
    <t>Transportation Energy Use: Military Use: Residual Fuel Oil: High oil and gas supply</t>
  </si>
  <si>
    <t>45-AEO2020.40.highogs-d112619a</t>
  </si>
  <si>
    <t>Distillates and Diesel</t>
  </si>
  <si>
    <t>Transportation Energy Use: Military Use: Distillate Fuel Oil: High oil and gas supply</t>
  </si>
  <si>
    <t>45-AEO2020.41.highogs-d112619a</t>
  </si>
  <si>
    <t>Total</t>
  </si>
  <si>
    <t>Transportation Energy Use: Total: High oil and gas supply</t>
  </si>
  <si>
    <t>45-AEO2020.43.highogs-d112619a</t>
  </si>
  <si>
    <t>Energy Use by Type</t>
  </si>
  <si>
    <t>45-AEO2020.45.</t>
  </si>
  <si>
    <t>Motor Gasoline excluding E85</t>
  </si>
  <si>
    <t>Transportation Energy Use: Petroleum: Motor Gasoline: High oil and gas supply</t>
  </si>
  <si>
    <t>45-AEO2020.46.highogs-d112619a</t>
  </si>
  <si>
    <t>E85</t>
  </si>
  <si>
    <t>Transportation Energy Use: E85: High oil and gas supply</t>
  </si>
  <si>
    <t>45-AEO2020.47.highogs-d112619a</t>
  </si>
  <si>
    <t>Diesel</t>
  </si>
  <si>
    <t>Transportation Energy Use: Petroleum: Diesel: High oil and gas supply</t>
  </si>
  <si>
    <t>45-AEO2020.48.highogs-d112619a</t>
  </si>
  <si>
    <t>Jet Fuel (kerosene &amp; naphtha)</t>
  </si>
  <si>
    <t>Transportation Energy Use: Petroleum: Jet Fuel: High oil and gas supply</t>
  </si>
  <si>
    <t>45-AEO2020.49.highogs-d112619a</t>
  </si>
  <si>
    <t>Transportation Energy Use: Petroleum: Residual Fuel Oil: High oil and gas supply</t>
  </si>
  <si>
    <t>45-AEO2020.50.highogs-d112619a</t>
  </si>
  <si>
    <t>Aviation Gasoline</t>
  </si>
  <si>
    <t>Transportation Energy Use: Petroleum: Aviation Gasoline: High oil and gas supply</t>
  </si>
  <si>
    <t>45-AEO2020.51.highogs-d112619a</t>
  </si>
  <si>
    <t>Propane</t>
  </si>
  <si>
    <t>Transportation Energy Use: Petroleum: Propane: High oil and gas supply</t>
  </si>
  <si>
    <t>45-AEO2020.52.highogs-d112619a</t>
  </si>
  <si>
    <t>Transportation Energy Use: Petroleum: Lubricants: High oil and gas supply</t>
  </si>
  <si>
    <t>45-AEO2020.53.highogs-d112619a</t>
  </si>
  <si>
    <t>Petroleum and Other Liquids Subtotal</t>
  </si>
  <si>
    <t>Transportation Energy Use: Petroleum Subtotal: High oil and gas supply</t>
  </si>
  <si>
    <t>45-AEO2020.54.highogs-d112619a</t>
  </si>
  <si>
    <t>M85</t>
  </si>
  <si>
    <t>Transportation Energy Use: M85: High oil and gas supply</t>
  </si>
  <si>
    <t>45-AEO2020.55.highogs-d112619a</t>
  </si>
  <si>
    <t>- -</t>
  </si>
  <si>
    <t>Electricity</t>
  </si>
  <si>
    <t>Transportation Energy Use: Electricity: High oil and gas supply</t>
  </si>
  <si>
    <t>45-AEO2020.56.highogs-d112619a</t>
  </si>
  <si>
    <t>Compressed/Liquefied Natural Gas</t>
  </si>
  <si>
    <t>Transportation Energy Use: Natural Gas: High oil and gas supply</t>
  </si>
  <si>
    <t>45-AEO2020.57.highogs-d112619a</t>
  </si>
  <si>
    <t>Hydrogen</t>
  </si>
  <si>
    <t>Transportation Energy Use: Hydrogen: High oil and gas supply</t>
  </si>
  <si>
    <t>45-AEO2020.58.highogs-d112619a</t>
  </si>
  <si>
    <t>Transportation Energy Use: Pipeline Fuel Natural Gas: High oil and gas supply</t>
  </si>
  <si>
    <t>45-AEO2020.59.highogs-d112619a</t>
  </si>
  <si>
    <t>Total Consumption</t>
  </si>
  <si>
    <t>Transportation: Total Energy Use: High oil and gas supply</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</si>
  <si>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</si>
  <si>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</si>
  <si>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</si>
  <si>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</si>
  <si>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</si>
  <si>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53-AEO2020.2.</t>
  </si>
  <si>
    <t>Conventional Cars</t>
  </si>
  <si>
    <t>53-AEO2020.3.</t>
  </si>
  <si>
    <t>Gasoline ICE Vehicles</t>
  </si>
  <si>
    <t>Fleet Vehicle Energy Use: Conventional Cars: Gasoline: High oil and gas supply</t>
  </si>
  <si>
    <t>53-AEO2020.4.highogs-d112619a</t>
  </si>
  <si>
    <t>TDI Diesel ICE</t>
  </si>
  <si>
    <t>Fleet Vehicle Energy Use: Conventional Cars: TDI Diesel: High oil and gas supply</t>
  </si>
  <si>
    <t>53-AEO2020.5.highogs-d112619a</t>
  </si>
  <si>
    <t>Total Conventional Cars</t>
  </si>
  <si>
    <t>Fleet Vehicle Energy Use: Conventional Cars: Total: High oil and gas supply</t>
  </si>
  <si>
    <t>53-AEO2020.6.highogs-d112619a</t>
  </si>
  <si>
    <t>Alternative-Fuel Cars</t>
  </si>
  <si>
    <t>53-AEO2020.8.</t>
  </si>
  <si>
    <t>Ethanol-Flex Fuel ICE</t>
  </si>
  <si>
    <t>Fleet Vehicle Energy Use: Alternative-Fuel Cars: Ethanol-Flex Fuel ICE: High oil and gas supply</t>
  </si>
  <si>
    <t>53-AEO2020.9.highogs-d112619a</t>
  </si>
  <si>
    <t>100 Mile Electric Vehicle</t>
  </si>
  <si>
    <t>Fleet Vehicle Energy Use: Alternative-Fuel Cars: 100 Mile Electric Vehicle: High oil and gas supply</t>
  </si>
  <si>
    <t>53-AEO2020.10.highogs-d112619a</t>
  </si>
  <si>
    <t>200 Mile Electric Vehicle</t>
  </si>
  <si>
    <t>Fleet Vehicle Energy Use: Alternative-Fuel Cars: 200 Mile Electric Vehicle: High oil and gas supply</t>
  </si>
  <si>
    <t>53-AEO2020.11.highogs-d112619a</t>
  </si>
  <si>
    <t>300 Mile Electric Vehicle</t>
  </si>
  <si>
    <t>Fleet Vehicle Energy Use: Alternative-Fuel Cars: 300 Mile Electric Vehicle: High oil and gas supply</t>
  </si>
  <si>
    <t>53-AEO2020.12.highogs-d112619a</t>
  </si>
  <si>
    <t>Plug-in 10 Gasoline Hybrid</t>
  </si>
  <si>
    <t>Fleet Vehicle Energy Use: Alternative-Fuel Cars: Plug-in 10 Gasoline Hybrid: High oil and gas supply</t>
  </si>
  <si>
    <t>53-AEO2020.13.highogs-d112619a</t>
  </si>
  <si>
    <t>Plug-in 40 Gasoline Hybrid</t>
  </si>
  <si>
    <t>Fleet Vehicle Energy Use: Alternative-Fuel Cars: Plug-in 40 Gasoline Hybrid: High oil and gas supply</t>
  </si>
  <si>
    <t>53-AEO2020.14.highogs-d112619a</t>
  </si>
  <si>
    <t>Electric-Diesel Hybrid</t>
  </si>
  <si>
    <t>Fleet Vehicle Energy Use: Alternative-Fuel Cars: Electric-Diesel Hybrid: High oil and gas supply</t>
  </si>
  <si>
    <t>53-AEO2020.15.highogs-d112619a</t>
  </si>
  <si>
    <t>Electric-Gasoline Hybrid</t>
  </si>
  <si>
    <t>Fleet Vehicle Energy Use: Alternative-Fuel Cars: Electric-Gasoline Hybrid: High oil and gas supply</t>
  </si>
  <si>
    <t>53-AEO2020.16.highogs-d112619a</t>
  </si>
  <si>
    <t>Natural Gas ICE</t>
  </si>
  <si>
    <t>Fleet Vehicle Energy Use: Alternative-Fuel Cars: Natural Gas ICE: High oil and gas supply</t>
  </si>
  <si>
    <t>53-AEO2020.17.highogs-d112619a</t>
  </si>
  <si>
    <t>Natural Gas Bi-fuel</t>
  </si>
  <si>
    <t>Fleet Vehicle Energy Use: Alternative-Fuel Cars: Natural Gas Bi-fuel: High oil and gas supply</t>
  </si>
  <si>
    <t>53-AEO2020.18.highogs-d112619a</t>
  </si>
  <si>
    <t>Propane ICE</t>
  </si>
  <si>
    <t>Fleet Vehicle Energy Use: Alternative-Fuel Cars: Propane ICE: High oil and gas supply</t>
  </si>
  <si>
    <t>53-AEO2020.19.highogs-d112619a</t>
  </si>
  <si>
    <t>Propane Bi-fuel</t>
  </si>
  <si>
    <t>Fleet Vehicle Energy Use: Alternative-Fuel Cars: Propane Bi-fuel: High oil and gas supply</t>
  </si>
  <si>
    <t>53-AEO2020.20.highogs-d112619a</t>
  </si>
  <si>
    <t>Fuel Cell Methanol</t>
  </si>
  <si>
    <t>Fleet Vehicle Energy Use: Alternative-Fuel Cars: Fuel Cell Methanol: High oil and gas supply</t>
  </si>
  <si>
    <t>53-AEO2020.21.highogs-d112619a</t>
  </si>
  <si>
    <t>Fuel Cell Hydrogen</t>
  </si>
  <si>
    <t>Fleet Vehicle Energy Use: Alternative-Fuel Cars: Fuel Cell Hydrogen: High oil and gas supply</t>
  </si>
  <si>
    <t>53-AEO2020.22.highogs-d112619a</t>
  </si>
  <si>
    <t>Total Alternative Cars</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</si>
  <si>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</si>
  <si>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</si>
  <si>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</si>
  <si>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</si>
  <si>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</si>
  <si>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</si>
  <si>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Conventional Light Trucks</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</si>
  <si>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</si>
  <si>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</si>
  <si>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</si>
  <si>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</si>
  <si>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</si>
  <si>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Total Conventional Light Trucks</t>
  </si>
  <si>
    <t>Fleet Vehicle Energy Use: Conventional Light Trucks: Total: High oil and gas supply</t>
  </si>
  <si>
    <t>53-AEO2020.31.highogs-d112619a</t>
  </si>
  <si>
    <t>Alternative-Fuel Light Trucks</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</si>
  <si>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</si>
  <si>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</si>
  <si>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</si>
  <si>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</si>
  <si>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</si>
  <si>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</si>
  <si>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</si>
  <si>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</si>
  <si>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</si>
  <si>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</si>
  <si>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</si>
  <si>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</si>
  <si>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</si>
  <si>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</si>
  <si>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</si>
  <si>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</si>
  <si>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</si>
  <si>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</si>
  <si>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</si>
  <si>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</si>
  <si>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</si>
  <si>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</si>
  <si>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</si>
  <si>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</si>
  <si>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</si>
  <si>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</si>
  <si>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</si>
  <si>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</si>
  <si>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</si>
  <si>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Total Alternative Light Trucks</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</si>
  <si>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</si>
  <si>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</si>
  <si>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</si>
  <si>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</si>
  <si>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</si>
  <si>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Total Fleet Vehicles</t>
  </si>
  <si>
    <t>Fleet Vehicle Energy Use: Total Fleet Vehicles: High oil and gas supply</t>
  </si>
  <si>
    <t>53-AEO2020.52.highogs-d112619a</t>
  </si>
  <si>
    <t>53-AEO2020.54.</t>
  </si>
  <si>
    <t>Motor Gasoline</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</si>
  <si>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</si>
  <si>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</si>
  <si>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</si>
  <si>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</si>
  <si>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</si>
  <si>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</si>
  <si>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</si>
  <si>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</si>
  <si>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Ethanol-Flex Fuel</t>
  </si>
  <si>
    <t>Fleet Vehicle Energy Use: Commercial Light Trucks: Ethanol Flex: High oil and gas supply</t>
  </si>
  <si>
    <t>53-AEO2020.59.highogs-d112619a</t>
  </si>
  <si>
    <t>Electric</t>
  </si>
  <si>
    <t>Fleet Vehicle Energy Use: Commercial Light Trucks: Electric: High oil and gas supply</t>
  </si>
  <si>
    <t>53-AEO2020.60.highogs-d112619a</t>
  </si>
  <si>
    <t>Plug-in Gasoline Hybrid</t>
  </si>
  <si>
    <t>Fleet Vehicle Energy Use: Commercial Light Trucks: Plug-in Gasoline: High oil and gas supply</t>
  </si>
  <si>
    <t>53-AEO2020.61.highogs-d112619a</t>
  </si>
  <si>
    <t>Plug-in Diesel Hybrid</t>
  </si>
  <si>
    <t>Fleet Vehicle Energy Use: Commercial Light Trucks: Plug-in Diesel: High oil and gas supply</t>
  </si>
  <si>
    <t>53-AEO2020.62.highogs-d112619a</t>
  </si>
  <si>
    <t>Fuel Cell</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</si>
  <si>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</si>
  <si>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</si>
  <si>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</si>
  <si>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</si>
  <si>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</si>
  <si>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</si>
  <si>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</si>
  <si>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</si>
  <si>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56-AEO2020.2.</t>
  </si>
  <si>
    <t>56-AEO2020.3.</t>
  </si>
  <si>
    <t>Fleet Vehicle Miles Traveled: Conventional Cars: Gasoline: High oil and gas supply</t>
  </si>
  <si>
    <t>56-AEO2020.4.highogs-d112619a</t>
  </si>
  <si>
    <t>billion miles</t>
  </si>
  <si>
    <t>Fleet Vehicle Miles Traveled: Conventional Cars: TDI Diesel: High oil and gas supply</t>
  </si>
  <si>
    <t>56-AEO2020.5.highogs-d112619a</t>
  </si>
  <si>
    <t>Fleet Vehicle Miles Traveled: Conventional Cars: Total: High oil and gas supply</t>
  </si>
  <si>
    <t>56-AEO2020.6.highogs-d112619a</t>
  </si>
  <si>
    <t>56-AEO2020.8.</t>
  </si>
  <si>
    <t>Fleet Vehicle Miles Traveled: Alternative-Fuel Cars: Ethanol-Flex Fuel ICE: High oil and gas supply</t>
  </si>
  <si>
    <t>56-AEO2020.9.highogs-d112619a</t>
  </si>
  <si>
    <t>Fleet Vehicle Miles Traveled: Alternative-Fuel Cars: 100 Mile Electric Vehicle: High oil and gas supply</t>
  </si>
  <si>
    <t>56-AEO2020.10.highogs-d112619a</t>
  </si>
  <si>
    <t>Fleet Vehicle Miles Traveled: Alternative-Fuel Cars: 200 Mile Electric Vehicle: High oil and gas supply</t>
  </si>
  <si>
    <t>56-AEO2020.11.highogs-d112619a</t>
  </si>
  <si>
    <t>Fleet Vehicle Miles Traveled: Alternative-Fuel Cars: 300 Mile Electric Vehicle: High oil and gas supply</t>
  </si>
  <si>
    <t>56-AEO2020.12.highogs-d112619a</t>
  </si>
  <si>
    <t>Fleet Vehicle Miles Traveled: Alternative-Fuel Cars: Plug-in 10 Gasoline Hybrid: High oil and gas supply</t>
  </si>
  <si>
    <t>56-AEO2020.13.highogs-d112619a</t>
  </si>
  <si>
    <t>Fleet Vehicle Miles Traveled: Alternative-Fuel Cars: Plug-in 40 Gasoline Hybrid: High oil and gas supply</t>
  </si>
  <si>
    <t>56-AEO2020.14.highogs-d112619a</t>
  </si>
  <si>
    <t>Fleet Vehicle Miles Traveled: Alternative-Fuel Cars: Electric-Diesel Hybrid: High oil and gas supply</t>
  </si>
  <si>
    <t>56-AEO2020.15.highogs-d112619a</t>
  </si>
  <si>
    <t>Fleet Vehicle Miles Traveled: Alternative-Fuel Cars: Electric-Gasoline Hybrid: High oil and gas supply</t>
  </si>
  <si>
    <t>56-AEO2020.16.highogs-d112619a</t>
  </si>
  <si>
    <t>Fleet Vehicle Miles Traveled: Alternative-Fuel Cars: Natural Gas ICE: High oil and gas supply</t>
  </si>
  <si>
    <t>56-AEO2020.17.highogs-d112619a</t>
  </si>
  <si>
    <t>Fleet Vehicle Miles Traveled: Alternative-Fuel Cars: Natural Gas Bi-fuel: High oil and gas supply</t>
  </si>
  <si>
    <t>56-AEO2020.18.highogs-d112619a</t>
  </si>
  <si>
    <t>Fleet Vehicle Miles Traveled: Alternative-Fuel Cars: Propane ICE: High oil and gas supply</t>
  </si>
  <si>
    <t>56-AEO2020.19.highogs-d112619a</t>
  </si>
  <si>
    <t>Fleet Vehicle Miles Traveled: Alternative-Fuel Cars: Propane Bi-fuel: High oil and gas supply</t>
  </si>
  <si>
    <t>56-AEO2020.20.highogs-d112619a</t>
  </si>
  <si>
    <t>Fleet Vehicle Miles Traveled: Alternative-Fuel Cars: Fuel Cell Methanol: High oil and gas supply</t>
  </si>
  <si>
    <t>56-AEO2020.21.highogs-d112619a</t>
  </si>
  <si>
    <t>Fleet Vehicle Miles Traveled: Alternative-Fuel Cars: Fuel Cell Hydrogen: High oil and gas supply</t>
  </si>
  <si>
    <t>56-AEO2020.22.highogs-d112619a</t>
  </si>
  <si>
    <t>Fleet Vehicle Miles Traveled: Alternative-Fuel Cars: Total: High oil and gas supply</t>
  </si>
  <si>
    <t>56-AEO2020.23.highogs-d112619a</t>
  </si>
  <si>
    <t>Total Cars</t>
  </si>
  <si>
    <t>Fleet Vehicle Miles Traveled: Cars: Total: High oil and gas supply</t>
  </si>
  <si>
    <t>56-AEO2020.25.highogs-d112619a</t>
  </si>
  <si>
    <t>56-AEO2020.27.</t>
  </si>
  <si>
    <t>56-AEO2020.28.</t>
  </si>
  <si>
    <t>Fleet Vehicle Miles Traveled: Conventional Light Trucks: Gasoline: High oil and gas supply</t>
  </si>
  <si>
    <t>56-AEO2020.29.highogs-d112619a</t>
  </si>
  <si>
    <t>Fleet Vehicle Miles Traveled: Conventional Light Trucks: TDI Diesel: High oil and gas supply</t>
  </si>
  <si>
    <t>56-AEO2020.30.highogs-d112619a</t>
  </si>
  <si>
    <t>Fleet Vehicle Miles Traveled: Conventional Light Trucks: Total: High oil and gas supply</t>
  </si>
  <si>
    <t>56-AEO2020.31.highogs-d112619a</t>
  </si>
  <si>
    <t>56-AEO2020.33.</t>
  </si>
  <si>
    <t>Fleet Vehicle Miles Traveled: Alternative-Fuel Light Trucks: Ethanol-Flex Fuel ICE: High oil and gas supply</t>
  </si>
  <si>
    <t>56-AEO2020.34.highogs-d112619a</t>
  </si>
  <si>
    <t>Fleet Vehicle Miles Traveled: Alternative-Fuel Light Trucks: 100 Mile Electric Vehicle: High oil and gas supply</t>
  </si>
  <si>
    <t>56-AEO2020.35.highogs-d112619a</t>
  </si>
  <si>
    <t>Fleet Vehicle Miles Traveled: Alternative-Fuel Light Trucks: 200 Mile Electric Vehicle: High oil and gas supply</t>
  </si>
  <si>
    <t>56-AEO2020.36.highogs-d112619a</t>
  </si>
  <si>
    <t>Fleet Vehicle Miles Traveled: Alternative-Fuel Light Trucks: 300 Mile Electric Vehicle: High oil and gas supply</t>
  </si>
  <si>
    <t>56-AEO2020.37.highogs-d112619a</t>
  </si>
  <si>
    <t>Fleet Vehicle Miles Traveled: Alternative-Fuel Light Trucks: Plug-in 10 Gasoline Hybrid: High oil and gas supply</t>
  </si>
  <si>
    <t>56-AEO2020.38.highogs-d112619a</t>
  </si>
  <si>
    <t>Fleet Vehicle Miles Traveled: Alternative-Fuel Light Trucks: Plug-in 40 Gasoline Hybrid: High oil and gas supply</t>
  </si>
  <si>
    <t>56-AEO2020.39.highogs-d112619a</t>
  </si>
  <si>
    <t>Fleet Vehicle Miles Traveled: Alternative-Fuel Light Trucks: Electric-Diesel Hybrid: High oil and gas supply</t>
  </si>
  <si>
    <t>56-AEO2020.40.highogs-d112619a</t>
  </si>
  <si>
    <t>Fleet Vehicle Miles Traveled: Alternative-Fuel Light Trucks: Electric-Gasoline Hybrid: High oil and gas supply</t>
  </si>
  <si>
    <t>56-AEO2020.41.highogs-d112619a</t>
  </si>
  <si>
    <t>Fleet Vehicle Miles Traveled: Alternative-Fuel Light Trucks: Natural Gas ICE: High oil and gas supply</t>
  </si>
  <si>
    <t>56-AEO2020.42.highogs-d112619a</t>
  </si>
  <si>
    <t>Fleet Vehicle Miles Traveled: Alternative-Fuel Light Trucks: Natural Gas Bi-fuel: High oil and gas supply</t>
  </si>
  <si>
    <t>56-AEO2020.43.highogs-d112619a</t>
  </si>
  <si>
    <t>Fleet Vehicle Miles Traveled: Alternative-Fuel Light Trucks: Propane ICE: High oil and gas supply</t>
  </si>
  <si>
    <t>56-AEO2020.44.highogs-d112619a</t>
  </si>
  <si>
    <t>Fleet Vehicle Miles Traveled: Alternative-Fuel Light Trucks: Propane Bi-fuel: High oil and gas supply</t>
  </si>
  <si>
    <t>56-AEO2020.45.highogs-d112619a</t>
  </si>
  <si>
    <t>Fleet Vehicle Miles Traveled: Alternative-Fuel Light Trucks: Fuel Cell Methanol: High oil and gas supply</t>
  </si>
  <si>
    <t>56-AEO2020.46.highogs-d112619a</t>
  </si>
  <si>
    <t>Fleet Vehicle Miles Traveled: Alternative-Fuel Light Trucks: Fuel Cell Hydrogen: High oil and gas supply</t>
  </si>
  <si>
    <t>56-AEO2020.47.highogs-d112619a</t>
  </si>
  <si>
    <t>Fleet Vehicle Miles Traveled: Alternative-Fuel Light Trucks: Total: High oil and gas supply</t>
  </si>
  <si>
    <t>56-AEO2020.48.highogs-d112619a</t>
  </si>
  <si>
    <t>Total Light Trucks</t>
  </si>
  <si>
    <t>Fleet Vehicle Miles Traveled: Light Trucks: Total: High oil and gas supply</t>
  </si>
  <si>
    <t>56-AEO2020.50.highogs-d112619a</t>
  </si>
  <si>
    <t>Fleet Vehicle Miles Traveled: Total Fleet Vehicles: High oil and gas supply</t>
  </si>
  <si>
    <t>56-AEO2020.52.highogs-d112619a</t>
  </si>
  <si>
    <t>56-AEO2020.54.</t>
  </si>
  <si>
    <t>Fleet Vehicle Miles Traveled: Commercial Light Trucks: Gasoline: High oil and gas supply</t>
  </si>
  <si>
    <t>56-AEO2020.55.highogs-d112619a</t>
  </si>
  <si>
    <t>Fleet Vehicle Miles Traveled: Commercial Light Trucks: TDI Diesel: High oil and gas supply</t>
  </si>
  <si>
    <t>56-AEO2020.56.highogs-d112619a</t>
  </si>
  <si>
    <t>Fleet Vehicle Miles Traveled: Commercial Light Trucks: Propane: High oil and gas supply</t>
  </si>
  <si>
    <t>56-AEO2020.57.highogs-d112619a</t>
  </si>
  <si>
    <t>Fleet Vehicle Miles Traveled: Commercial Light Trucks: CNG/LNG: High oil and gas supply</t>
  </si>
  <si>
    <t>56-AEO2020.58.highogs-d112619a</t>
  </si>
  <si>
    <t>Fleet Vehicle Miles Traveled: Commercial Light Trucks: Ethanol Flex: High oil and gas supply</t>
  </si>
  <si>
    <t>56-AEO2020.59.highogs-d112619a</t>
  </si>
  <si>
    <t>Fleet Vehicle Miles Traveled: Commercial Light Trucks: Electric: High oil and gas supply</t>
  </si>
  <si>
    <t>56-AEO2020.60.highogs-d112619a</t>
  </si>
  <si>
    <t>Fleet Vehicle Miles Traveled: Commercial Light Trucks: Plug-in Gas: High oil and gas supply</t>
  </si>
  <si>
    <t>56-AEO2020.61.highogs-d112619a</t>
  </si>
  <si>
    <t>Fleet Vehicle Miles Traveled: Commercial Light Trucks: Plug-in Diesel: High oil and gas supply</t>
  </si>
  <si>
    <t>56-AEO2020.62.highogs-d112619a</t>
  </si>
  <si>
    <t>Fleet Vehicle Miles Traveled: Commercial Light Trucks: Fuel Cell: High oil and gas supply</t>
  </si>
  <si>
    <t>56-AEO2020.63.highogs-d112619a</t>
  </si>
  <si>
    <t>Fleet Vehicle Miles Traveled: Commercial Light Trucks: Total: High oil and gas supply</t>
  </si>
  <si>
    <t>56-AEO2020.64.highogs-d112619a</t>
  </si>
  <si>
    <t>Table 49.  Freight Transportation Energy Use</t>
  </si>
  <si>
    <t>https://www.eia.gov/outlooks/aeo/data/browser/#/?id=58-AEO2020&amp;cases=highogs&amp;sourcekey=0</t>
  </si>
  <si>
    <t>Tue Mar 09 2021 09:55:26 GMT-0800 (Pacific Standard Time)</t>
  </si>
  <si>
    <t>Freight Truck Stock by Size Class</t>
  </si>
  <si>
    <t>58-AEO2020.2.</t>
  </si>
  <si>
    <t>Vehicle Miles Traveled (billion miles)</t>
  </si>
  <si>
    <t>58-AEO2020.4.</t>
  </si>
  <si>
    <t>58-AEO2020.5.</t>
  </si>
  <si>
    <t>Freight: Truck Stock: Vehicle Miles Traveled: Light Medium: Diesel: High oil and gas supply</t>
  </si>
  <si>
    <t>58-AEO2020.6.highogs-d112619a</t>
  </si>
  <si>
    <t>Freight: Truck Stock: Vehicle Miles Traveled: Light Medium: Motor Gasoline: High oil and gas supply</t>
  </si>
  <si>
    <t>58-AEO2020.7.highogs-d112619a</t>
  </si>
  <si>
    <t>Freight: Truck Stock: Vehicle Miles Traveled: Light Medium: Propane: High oil and gas supply</t>
  </si>
  <si>
    <t>58-AEO2020.8.highogs-d112619a</t>
  </si>
  <si>
    <t>Freight: Truck Stock: Vehicle Miles Traveled: Light Medium: Natural Gas: High oil and gas supply</t>
  </si>
  <si>
    <t>58-AEO2020.9.highogs-d112619a</t>
  </si>
  <si>
    <t>Freight: Truck Stock: Vehicle Miles Traveled: Light Medium: Ethanol-Flex Fuel: High oil and gas supply</t>
  </si>
  <si>
    <t>58-AEO2020.10.highogs-d112619a</t>
  </si>
  <si>
    <t>Freight: Truck Stock: Vehicle Miles Traveled: Light Medium: Electric: High oil and gas supply</t>
  </si>
  <si>
    <t>58-AEO2020.11.highogs-d112619a</t>
  </si>
  <si>
    <t>Freight: Truck Stock: Vehicle Miles Traveled: Light Medium: Plug-in Diesel Hybrid: High oil and gas supply</t>
  </si>
  <si>
    <t>58-AEO2020.12.highogs-d112619a</t>
  </si>
  <si>
    <t>Freight: Truck Stock: Vehicle Miles Traveled: Light Medium: Plug-in Gasoline Hybrid: High oil and gas supply</t>
  </si>
  <si>
    <t>58-AEO2020.13.highogs-d112619a</t>
  </si>
  <si>
    <t>Freight: Truck Stock: Vehicle Miles Traveled: Light Medium: Fuel Cell: High oil and gas supply</t>
  </si>
  <si>
    <t>58-AEO2020.14.highogs-d112619a</t>
  </si>
  <si>
    <t>Light Medium Subtotal</t>
  </si>
  <si>
    <t>Freight: Truck Stock: Vehicle Miles Traveled: Light Medium: High oil and gas supply</t>
  </si>
  <si>
    <t>58-AEO2020.15.highogs-d112619a</t>
  </si>
  <si>
    <t>58-AEO2020.16.</t>
  </si>
  <si>
    <t>Freight: Truck Stock: Vehicle Miles Traveled: Medium: Diesel: High oil and gas supply</t>
  </si>
  <si>
    <t>58-AEO2020.17.highogs-d112619a</t>
  </si>
  <si>
    <t>Freight: Truck Stock: Vehicle Miles Traveled: Medium: Motor Gasoline: High oil and gas supply</t>
  </si>
  <si>
    <t>58-AEO2020.18.highogs-d112619a</t>
  </si>
  <si>
    <t>Freight: Truck Stock: Vehicle Miles Traveled: Medium: Propane: High oil and gas supply</t>
  </si>
  <si>
    <t>58-AEO2020.19.highogs-d112619a</t>
  </si>
  <si>
    <t>Freight: Truck Stock: Vehicle Miles Traveled: Medium: Natural Gas: High oil and gas supply</t>
  </si>
  <si>
    <t>58-AEO2020.20.highogs-d112619a</t>
  </si>
  <si>
    <t>Freight: Truck Stock: Vehicle Miles Traveled: Medium: Ethanol-Flex Fuel: High oil and gas supply</t>
  </si>
  <si>
    <t>58-AEO2020.21.highogs-d112619a</t>
  </si>
  <si>
    <t>Freight: Truck Stock: Vehicle Miles Traveled: Medium: Electric: High oil and gas supply</t>
  </si>
  <si>
    <t>58-AEO2020.22.highogs-d112619a</t>
  </si>
  <si>
    <t>Freight: Truck Stock: Vehicle Miles Traveled: Medium: Plug-in Diesel Hybrid: High oil and gas supply</t>
  </si>
  <si>
    <t>58-AEO2020.23.highogs-d112619a</t>
  </si>
  <si>
    <t>Freight: Truck Stock: Vehicle Miles Traveled: Medium: Plug-in Gasoline Hybrid: High oil and gas supply</t>
  </si>
  <si>
    <t>58-AEO2020.24.highogs-d112619a</t>
  </si>
  <si>
    <t>Freight: Truck Stock: Vehicle Miles Traveled: Medium: Fuel Cell: High oil and gas supply</t>
  </si>
  <si>
    <t>58-AEO2020.25.highogs-d112619a</t>
  </si>
  <si>
    <t>Medium Subtotal</t>
  </si>
  <si>
    <t>Freight: Truck Stock: Vehicle Miles Traveled: Medium: High oil and gas supply</t>
  </si>
  <si>
    <t>58-AEO2020.26.highogs-d112619a</t>
  </si>
  <si>
    <t>Heavy</t>
  </si>
  <si>
    <t>58-AEO2020.27.</t>
  </si>
  <si>
    <t>Freight: Truck Stock: Vehicle Miles Traveled: Heavy: Diesel: High oil and gas supply</t>
  </si>
  <si>
    <t>58-AEO2020.28.highogs-d112619a</t>
  </si>
  <si>
    <t>Freight: Truck Stock: Vehicle Miles Traveled: Heavy: Motor Gasoline: High oil and gas supply</t>
  </si>
  <si>
    <t>58-AEO2020.29.highogs-d112619a</t>
  </si>
  <si>
    <t>Freight: Truck Stock: Vehicle Miles Traveled: Heavy: Propane: High oil and gas supply</t>
  </si>
  <si>
    <t>58-AEO2020.30.highogs-d112619a</t>
  </si>
  <si>
    <t>Freight: Truck Stock: Vehicle Miles Traveled: Heavy: Natural Gas: High oil and gas supply</t>
  </si>
  <si>
    <t>58-AEO2020.31.highogs-d112619a</t>
  </si>
  <si>
    <t>Freight: Truck Stock: Vehicle Miles Traveled: Heavy: Ethanol-Flex Fuel: High oil and gas supply</t>
  </si>
  <si>
    <t>58-AEO2020.32.highogs-d112619a</t>
  </si>
  <si>
    <t>Freight: Truck Stock: Vehicle Miles Traveled: Heavy: Electric: High oil and gas supply</t>
  </si>
  <si>
    <t>58-AEO2020.33.highogs-d112619a</t>
  </si>
  <si>
    <t>Freight: Truck Stock: Vehicle Miles Traveled: Heavy: Plug-in Diesel Hybrid: High oil and gas supply</t>
  </si>
  <si>
    <t>58-AEO2020.34.highogs-d112619a</t>
  </si>
  <si>
    <t>Freight: Truck Stock: Vehicle Miles Traveled: Heavy: Plug-in Gasoline Hybrid: High oil and gas supply</t>
  </si>
  <si>
    <t>58-AEO2020.35.highogs-d112619a</t>
  </si>
  <si>
    <t>Freight: Truck Stock: Vehicle Miles Traveled: Heavy: Fuel Cell: High oil and gas supply</t>
  </si>
  <si>
    <t>58-AEO2020.36.highogs-d112619a</t>
  </si>
  <si>
    <t>Heavy Subtotal</t>
  </si>
  <si>
    <t>Freight: Truck Stock: Vehicle Miles Traveled: Heavy: High oil and gas supply</t>
  </si>
  <si>
    <t>58-AEO2020.37.highogs-d112619a</t>
  </si>
  <si>
    <t>Total Vehicle Miles Traveled</t>
  </si>
  <si>
    <t>Freight: Truck Stock: Vehicle Miles Traveled: High oil and gas supply</t>
  </si>
  <si>
    <t>58-AEO2020.38.highogs-d112619a</t>
  </si>
  <si>
    <t>Consumption (trillion Btu)</t>
  </si>
  <si>
    <t>58-AEO2020.40.</t>
  </si>
  <si>
    <t>58-AEO2020.41.</t>
  </si>
  <si>
    <t>Freight: Truck Stock: Use: Light Medium: Diesel: High oil and gas supply</t>
  </si>
  <si>
    <t>58-AEO2020.42.highogs-d112619a</t>
  </si>
  <si>
    <t>Freight: Truck Stock: Use: Light Medium: Motor Gasoline: High oil and gas supply</t>
  </si>
  <si>
    <t>58-AEO2020.43.highogs-d112619a</t>
  </si>
  <si>
    <t>Freight: Truck Stock: Use: Light Medium: Propane: High oil and gas supply</t>
  </si>
  <si>
    <t>58-AEO2020.44.highogs-d112619a</t>
  </si>
  <si>
    <t>Freight: Truck Stock: Use: Light Medium: Natural Gas: High oil and gas supply</t>
  </si>
  <si>
    <t>58-AEO2020.45.highogs-d112619a</t>
  </si>
  <si>
    <t>Freight: Truck Stock: Use: Light Medium: Ethanol-Flex Fuel: High oil and gas supply</t>
  </si>
  <si>
    <t>58-AEO2020.46.highogs-d112619a</t>
  </si>
  <si>
    <t>Freight: Truck Stock: Use: Light Medium: Electric: High oil and gas supply</t>
  </si>
  <si>
    <t>58-AEO2020.47.highogs-d112619a</t>
  </si>
  <si>
    <t>Freight: Truck Stock: Use: Light Medium: Plug-in Diesel Hybrid: High oil and gas supply</t>
  </si>
  <si>
    <t>58-AEO2020.48.highogs-d112619a</t>
  </si>
  <si>
    <t>Freight: Truck Stock: Use: Light Medium: Plug-in Gasoline Hybrid: High oil and gas supply</t>
  </si>
  <si>
    <t>58-AEO2020.49.highogs-d112619a</t>
  </si>
  <si>
    <t>Freight: Truck Stock: Use: Light Medium: Fuel Cell: High oil and gas supply</t>
  </si>
  <si>
    <t>58-AEO2020.50.highogs-d112619a</t>
  </si>
  <si>
    <t>Freight: Truck Stock: Use: Light Medium: High oil and gas supply</t>
  </si>
  <si>
    <t>58-AEO2020.51.highogs-d112619a</t>
  </si>
  <si>
    <t>58-AEO2020.52.</t>
  </si>
  <si>
    <t>Freight: Truck Stock: Use: Medium: Diesel: High oil and gas supply</t>
  </si>
  <si>
    <t>58-AEO2020.53.highogs-d112619a</t>
  </si>
  <si>
    <t>Freight: Truck Stock: Use: Medium: Motor Gasoline: High oil and gas supply</t>
  </si>
  <si>
    <t>58-AEO2020.54.highogs-d112619a</t>
  </si>
  <si>
    <t>Freight: Truck Stock: Use: Medium: Propane: High oil and gas supply</t>
  </si>
  <si>
    <t>58-AEO2020.55.highogs-d112619a</t>
  </si>
  <si>
    <t>Freight: Truck Stock: Use: Medium: Natural Gas: High oil and gas supply</t>
  </si>
  <si>
    <t>58-AEO2020.56.highogs-d112619a</t>
  </si>
  <si>
    <t>Freight: Truck Stock: Use: Medium: Ethanol-Flex Fuel: High oil and gas supply</t>
  </si>
  <si>
    <t>58-AEO2020.57.highogs-d112619a</t>
  </si>
  <si>
    <t>Freight: Truck Stock: Use: Medium: Electric: High oil and gas supply</t>
  </si>
  <si>
    <t>58-AEO2020.58.highogs-d112619a</t>
  </si>
  <si>
    <t>Freight: Truck Stock: Use: Medium: Plug-in Diesel Hybrid: High oil and gas supply</t>
  </si>
  <si>
    <t>58-AEO2020.59.highogs-d112619a</t>
  </si>
  <si>
    <t>Freight: Truck Stock: Use: Medium: Plug-in Gasoline Hybrid: High oil and gas supply</t>
  </si>
  <si>
    <t>58-AEO2020.60.highogs-d112619a</t>
  </si>
  <si>
    <t>Freight: Truck Stock: Use: Medium: Fuel Cell: High oil and gas supply</t>
  </si>
  <si>
    <t>58-AEO2020.61.highogs-d112619a</t>
  </si>
  <si>
    <t>Freight: Truck Stock: Use: Medium: High oil and gas supply</t>
  </si>
  <si>
    <t>58-AEO2020.62.highogs-d112619a</t>
  </si>
  <si>
    <t>58-AEO2020.63.</t>
  </si>
  <si>
    <t>Freight: Truck Stock: Use: Heavy: Diesel: High oil and gas supply</t>
  </si>
  <si>
    <t>58-AEO2020.64.highogs-d112619a</t>
  </si>
  <si>
    <t>Freight: Truck Stock: Use: Heavy: Motor Gasoline: High oil and gas supply</t>
  </si>
  <si>
    <t>58-AEO2020.65.highogs-d112619a</t>
  </si>
  <si>
    <t>Freight: Truck Stock: Use: Heavy: Propane: High oil and gas supply</t>
  </si>
  <si>
    <t>58-AEO2020.66.highogs-d112619a</t>
  </si>
  <si>
    <t>Freight: Truck Stock: Use: Heavy: Natural Gas: High oil and gas supply</t>
  </si>
  <si>
    <t>58-AEO2020.67.highogs-d112619a</t>
  </si>
  <si>
    <t>Freight: Truck Stock: Use: Heavy: Ethanol-Flex Fuel: High oil and gas supply</t>
  </si>
  <si>
    <t>58-AEO2020.68.highogs-d112619a</t>
  </si>
  <si>
    <t>Freight: Truck Stock: Use: Heavy: Electric: High oil and gas supply</t>
  </si>
  <si>
    <t>58-AEO2020.69.highogs-d112619a</t>
  </si>
  <si>
    <t>Freight: Truck Stock: Use: Heavy: Plug-in Diesel Hybrid: High oil and gas supply</t>
  </si>
  <si>
    <t>58-AEO2020.70.highogs-d112619a</t>
  </si>
  <si>
    <t>Freight: Truck Stock: Use: Heavy: Plug-in Gasoline Hybrid: High oil and gas supply</t>
  </si>
  <si>
    <t>58-AEO2020.71.highogs-d112619a</t>
  </si>
  <si>
    <t>Freight: Truck Stock: Use: Heavy: Fuel Cell: High oil and gas supply</t>
  </si>
  <si>
    <t>58-AEO2020.72.highogs-d112619a</t>
  </si>
  <si>
    <t>Freight: Truck Stock: Use: Heavy: High oil and gas supply</t>
  </si>
  <si>
    <t>58-AEO2020.73.highogs-d112619a</t>
  </si>
  <si>
    <t xml:space="preserve"> Medium</t>
  </si>
  <si>
    <t xml:space="preserve"> and Heavy Total</t>
  </si>
  <si>
    <t>58-AEO2020.74.</t>
  </si>
  <si>
    <t>Freight: Truck Stock: Use: Light Medium, Medium, and Heavy: Diesel: High oil and gas supply</t>
  </si>
  <si>
    <t>58-AEO2020.75.highogs-d112619a</t>
  </si>
  <si>
    <t>Freight: Truck Stock: Use: Light Medium, Medium, and Heavy: Motor Gasoline: High oil and gas supply</t>
  </si>
  <si>
    <t>58-AEO2020.76.highogs-d112619a</t>
  </si>
  <si>
    <t>Freight: Truck Stock: Use: Light Medium, Medium, and Heavy: Propane: High oil and gas supply</t>
  </si>
  <si>
    <t>58-AEO2020.77.highogs-d112619a</t>
  </si>
  <si>
    <t>Freight: Truck Stock: Use: Light Medium, Medium, and Heavy: Natural Gas: High oil and gas supply</t>
  </si>
  <si>
    <t>58-AEO2020.78.highogs-d112619a</t>
  </si>
  <si>
    <t>Freight: Truck Stock: Use: Light Medium, Medium, and Heavy: Ethanol-Flex Fuel: High oil and gas supply</t>
  </si>
  <si>
    <t>58-AEO2020.79.highogs-d112619a</t>
  </si>
  <si>
    <t>Freight: Truck Stock: Use: Light Medium, Medium, and Heavy: Electric: High oil and gas supply</t>
  </si>
  <si>
    <t>58-AEO2020.80.highogs-d112619a</t>
  </si>
  <si>
    <t>Freight: Truck Stock: Use: Light Medium, Medium, and Heavy: Plug-in Diesel Hybrid: High oil and gas supply</t>
  </si>
  <si>
    <t>58-AEO2020.81.highogs-d112619a</t>
  </si>
  <si>
    <t>Freight: Truck Stock: Use: Light Medium, Medium, and Heavy: Plug-in Gasoline Hybrid: High oil and gas supply</t>
  </si>
  <si>
    <t>58-AEO2020.82.highogs-d112619a</t>
  </si>
  <si>
    <t>Freight: Truck Stock: Use: Light Medium, Medium, and Heavy: Fuel Cell: High oil and gas supply</t>
  </si>
  <si>
    <t>58-AEO2020.83.highogs-d112619a</t>
  </si>
  <si>
    <t>Freight: Truck Stock: Use: Light Medium, Medium, and Heavy: High oil and gas supply</t>
  </si>
  <si>
    <t>58-AEO2020.84.highogs-d112619a</t>
  </si>
  <si>
    <t>Fuel Efficiency (miles per gallon)</t>
  </si>
  <si>
    <t>58-AEO2020.86.</t>
  </si>
  <si>
    <t>58-AEO2020.87.</t>
  </si>
  <si>
    <t>Freight: Truck Stock: Fuel Efficiency: Light Medium: Diesel: High oil and gas supply</t>
  </si>
  <si>
    <t>58-AEO2020.88.highogs-d112619a</t>
  </si>
  <si>
    <t>mpg diesel equiv</t>
  </si>
  <si>
    <t>Freight: Truck Stock: Fuel Efficiency: Light Medium: Motor Gasoline: High oil and gas supply</t>
  </si>
  <si>
    <t>58-AEO2020.89.highogs-d112619a</t>
  </si>
  <si>
    <t>mpg gas equiv</t>
  </si>
  <si>
    <t>Freight: Truck Stock: Fuel Efficiency: Light Medium: Propane: High oil and gas supply</t>
  </si>
  <si>
    <t>58-AEO2020.90.highogs-d112619a</t>
  </si>
  <si>
    <t>Freight: Truck Stock: Fuel Efficiency: Light Medium: Natural Gas: High oil and gas supply</t>
  </si>
  <si>
    <t>58-AEO2020.91.highogs-d112619a</t>
  </si>
  <si>
    <t>Freight: Truck Stock: Fuel Efficiency: Light Medium: Ethanol-Flex Fuel: High oil and gas supply</t>
  </si>
  <si>
    <t>58-AEO2020.92.highogs-d112619a</t>
  </si>
  <si>
    <t>Freight: Truck Stock: Fuel Efficiency: Light Medium: Electric: High oil and gas supply</t>
  </si>
  <si>
    <t>58-AEO2020.93.highogs-d112619a</t>
  </si>
  <si>
    <t>Freight: Truck Stock: Fuel Efficiency: Light Medium: Plug-in Diesel Hybrid: High oil and gas supply</t>
  </si>
  <si>
    <t>58-AEO2020.94.highogs-d112619a</t>
  </si>
  <si>
    <t>Freight: Truck Stock: Fuel Efficiency: Light Medium: Plug-in Gasoline Hybrid: High oil and gas supply</t>
  </si>
  <si>
    <t>58-AEO2020.95.highogs-d112619a</t>
  </si>
  <si>
    <t>Freight: Truck Stock: Fuel Efficiency: Light Medium: Fuel Cell: High oil and gas supply</t>
  </si>
  <si>
    <t>58-AEO2020.96.highogs-d112619a</t>
  </si>
  <si>
    <t>Light Medium Average</t>
  </si>
  <si>
    <t>Freight: Truck Stock: Fuel Efficiency: Light Medium: Average: High oil and gas supply</t>
  </si>
  <si>
    <t>58-AEO2020.97.highogs-d112619a</t>
  </si>
  <si>
    <t>58-AEO2020.98.</t>
  </si>
  <si>
    <t>Freight: Truck Stock: Fuel Efficiency: Medium: Diesel: High oil and gas supply</t>
  </si>
  <si>
    <t>58-AEO2020.99.highogs-d112619a</t>
  </si>
  <si>
    <t>Freight: Truck Stock: Fuel Efficiency: Medium: Motor Gasoline: High oil and gas supply</t>
  </si>
  <si>
    <t>58-AEO2020.100.highogs-d112619a</t>
  </si>
  <si>
    <t>Freight: Truck Stock: Fuel Efficiency: Medium: Propane: High oil and gas supply</t>
  </si>
  <si>
    <t>58-AEO2020.101.highogs-d112619a</t>
  </si>
  <si>
    <t>Freight: Truck Stock: Fuel Efficiency: Medium: Natural Gas: High oil and gas supply</t>
  </si>
  <si>
    <t>58-AEO2020.102.highogs-d112619a</t>
  </si>
  <si>
    <t>Freight: Truck Stock: Fuel Efficiency: Medium: Ethanol-Flex Fuel: High oil and gas supply</t>
  </si>
  <si>
    <t>58-AEO2020.103.highogs-d112619a</t>
  </si>
  <si>
    <t>mpg</t>
  </si>
  <si>
    <t>Freight: Truck Stock: Fuel Efficiency: Medium: Electric: High oil and gas supply</t>
  </si>
  <si>
    <t>58-AEO2020.104.highogs-d112619a</t>
  </si>
  <si>
    <t>Freight: Truck Stock: Fuel Efficiency: Medium: Plug-in Diesel Hybrid: High oil and gas supply</t>
  </si>
  <si>
    <t>58-AEO2020.105.highogs-d112619a</t>
  </si>
  <si>
    <t>Freight: Truck Stock: Fuel Efficiency: Medium: Plug-in Gasoline Hybrid: High oil and gas supply</t>
  </si>
  <si>
    <t>58-AEO2020.106.highogs-d112619a</t>
  </si>
  <si>
    <t>Freight: Truck Stock: Fuel Efficiency: Medium: Fuel Cell: High oil and gas supply</t>
  </si>
  <si>
    <t>58-AEO2020.107.highogs-d112619a</t>
  </si>
  <si>
    <t>Medium Average</t>
  </si>
  <si>
    <t>Freight: Truck Stock: Fuel Efficiency: Medium: Average: High oil and gas supply</t>
  </si>
  <si>
    <t>58-AEO2020.108.highogs-d112619a</t>
  </si>
  <si>
    <t>58-AEO2020.109.</t>
  </si>
  <si>
    <t>Freight: Truck Stock: Fuel Efficiency: Heavy: Diesel: High oil and gas supply</t>
  </si>
  <si>
    <t>58-AEO2020.110.highogs-d112619a</t>
  </si>
  <si>
    <t>Freight: Truck Stock: Fuel Efficiency: Heavy: Motor Gasoline: High oil and gas supply</t>
  </si>
  <si>
    <t>58-AEO2020.111.highogs-d112619a</t>
  </si>
  <si>
    <t>Freight: Truck Stock: Fuel Efficiency: Heavy: Propane: High oil and gas supply</t>
  </si>
  <si>
    <t>58-AEO2020.112.highogs-d112619a</t>
  </si>
  <si>
    <t>Freight: Truck Stock: Fuel Efficiency: Heavy: Natural Gas: High oil and gas supply</t>
  </si>
  <si>
    <t>58-AEO2020.113.highogs-d112619a</t>
  </si>
  <si>
    <t>Freight: Truck Stock: Fuel Efficiency: Heavy: Ethanol-Flex Fuel: High oil and gas supply</t>
  </si>
  <si>
    <t>58-AEO2020.114.highogs-d112619a</t>
  </si>
  <si>
    <t>Freight: Truck Stock: Fuel Efficiency: Heavy: Electric: High oil and gas supply</t>
  </si>
  <si>
    <t>58-AEO2020.115.highogs-d112619a</t>
  </si>
  <si>
    <t>Freight: Truck Stock: Fuel Efficiency: Heavy: Plug-in Diesel Hybrid: High oil and gas supply</t>
  </si>
  <si>
    <t>58-AEO2020.116.highogs-d112619a</t>
  </si>
  <si>
    <t>Freight: Truck Stock: Fuel Efficiency: Heavy: Plug-in Gasoline Hybrid: High oil and gas supply</t>
  </si>
  <si>
    <t>58-AEO2020.117.highogs-d112619a</t>
  </si>
  <si>
    <t>Freight: Truck Stock: Fuel Efficiency: Heavy: Fuel Cell: High oil and gas supply</t>
  </si>
  <si>
    <t>58-AEO2020.118.highogs-d112619a</t>
  </si>
  <si>
    <t>Heavy Average</t>
  </si>
  <si>
    <t>Freight: Truck Stock: Fuel Efficiency: Heavy: Average: High oil and gas supply</t>
  </si>
  <si>
    <t>58-AEO2020.119.highogs-d112619a</t>
  </si>
  <si>
    <t>Average Fuel Efficiency</t>
  </si>
  <si>
    <t>Freight: Truck Stock: Fuel Efficiency: High oil and gas supply</t>
  </si>
  <si>
    <t>58-AEO2020.120.highogs-d112619a</t>
  </si>
  <si>
    <t>Stock (millions)</t>
  </si>
  <si>
    <t>58-AEO2020.122.</t>
  </si>
  <si>
    <t>58-AEO2020.123.</t>
  </si>
  <si>
    <t>Freight: Truck Stock: Light Medium: Diesel: High oil and gas supply</t>
  </si>
  <si>
    <t>58-AEO2020.124.highogs-d112619a</t>
  </si>
  <si>
    <t>millions</t>
  </si>
  <si>
    <t>Freight: Truck Stock: Light Medium: Motor Gasoline: High oil and gas supply</t>
  </si>
  <si>
    <t>58-AEO2020.125.highogs-d112619a</t>
  </si>
  <si>
    <t>Freight: Truck Stock: Light Medium: Propane: High oil and gas supply</t>
  </si>
  <si>
    <t>58-AEO2020.126.highogs-d112619a</t>
  </si>
  <si>
    <t>Freight: Truck Stock: Light Medium: Natural Gas: High oil and gas supply</t>
  </si>
  <si>
    <t>58-AEO2020.127.highogs-d112619a</t>
  </si>
  <si>
    <t>Freight: Truck Stock: Light Medium: Ethanol-Flex Fuel: High oil and gas supply</t>
  </si>
  <si>
    <t>58-AEO2020.128.highogs-d112619a</t>
  </si>
  <si>
    <t>Freight: Truck Stock: Light Medium: Electric: High oil and gas supply</t>
  </si>
  <si>
    <t>58-AEO2020.129.highogs-d112619a</t>
  </si>
  <si>
    <t>Freight: Truck Stock: Light Medium: Plug-in Diesel Hybrid: High oil and gas supply</t>
  </si>
  <si>
    <t>58-AEO2020.130.highogs-d112619a</t>
  </si>
  <si>
    <t>Freight: Truck Stock: Light Medium: Plug-in Gasoline Hybrid: High oil and gas supply</t>
  </si>
  <si>
    <t>58-AEO2020.131.highogs-d112619a</t>
  </si>
  <si>
    <t>Freight: Truck Stock: Light Medium: Fuel Cell: High oil and gas supply</t>
  </si>
  <si>
    <t>58-AEO2020.132.highogs-d112619a</t>
  </si>
  <si>
    <t>Freight: Truck Stock: Light Medium: High oil and gas supply</t>
  </si>
  <si>
    <t>58-AEO2020.133.highogs-d112619a</t>
  </si>
  <si>
    <t>58-AEO2020.134.</t>
  </si>
  <si>
    <t>Freight: Truck Stock: Medium: Diesel: High oil and gas supply</t>
  </si>
  <si>
    <t>58-AEO2020.135.highogs-d112619a</t>
  </si>
  <si>
    <t>Freight: Truck Stock: Medium: Motor Gasoline: High oil and gas supply</t>
  </si>
  <si>
    <t>58-AEO2020.136.highogs-d112619a</t>
  </si>
  <si>
    <t>Freight: Truck Stock: Medium: Propane: High oil and gas supply</t>
  </si>
  <si>
    <t>58-AEO2020.137.highogs-d112619a</t>
  </si>
  <si>
    <t>Freight: Truck Stock: Medium: Natural Gas: High oil and gas supply</t>
  </si>
  <si>
    <t>58-AEO2020.138.highogs-d112619a</t>
  </si>
  <si>
    <t>Freight: Truck Stock: Medium: Ethanol-Flex Fuel: High oil and gas supply</t>
  </si>
  <si>
    <t>58-AEO2020.139.highogs-d112619a</t>
  </si>
  <si>
    <t>Freight: Truck Stock: Medium: Electric: High oil and gas supply</t>
  </si>
  <si>
    <t>58-AEO2020.140.highogs-d112619a</t>
  </si>
  <si>
    <t>Freight: Truck Stock: Medium: Plug-in Diesel Hybrid: High oil and gas supply</t>
  </si>
  <si>
    <t>58-AEO2020.141.highogs-d112619a</t>
  </si>
  <si>
    <t>Freight: Truck Stock: Medium: Plug-in Gasoline Hybrid: High oil and gas supply</t>
  </si>
  <si>
    <t>58-AEO2020.142.highogs-d112619a</t>
  </si>
  <si>
    <t>Freight: Truck Stock: Medium: Fuel Cell: High oil and gas supply</t>
  </si>
  <si>
    <t>58-AEO2020.143.highogs-d112619a</t>
  </si>
  <si>
    <t>Freight: Truck Stock: Medium: High oil and gas supply</t>
  </si>
  <si>
    <t>58-AEO2020.144.highogs-d112619a</t>
  </si>
  <si>
    <t>58-AEO2020.145.</t>
  </si>
  <si>
    <t>Freight: Truck Stock: Heavy: Diesel: High oil and gas supply</t>
  </si>
  <si>
    <t>58-AEO2020.146.highogs-d112619a</t>
  </si>
  <si>
    <t>Freight: Truck Stock: Heavy: Motor Gasoline: High oil and gas supply</t>
  </si>
  <si>
    <t>58-AEO2020.147.highogs-d112619a</t>
  </si>
  <si>
    <t>Freight: Truck Stock: Heavy: Propane: High oil and gas supply</t>
  </si>
  <si>
    <t>58-AEO2020.148.highogs-d112619a</t>
  </si>
  <si>
    <t>Freight: Truck Stock: Heavy: Natural Gas: High oil and gas supply</t>
  </si>
  <si>
    <t>58-AEO2020.149.highogs-d112619a</t>
  </si>
  <si>
    <t>Freight: Truck Stock: Heavy: Ethanol-Flex Fuel: High oil and gas supply</t>
  </si>
  <si>
    <t>58-AEO2020.150.highogs-d112619a</t>
  </si>
  <si>
    <t>Freight: Truck Stock: Heavy: Electric: High oil and gas supply</t>
  </si>
  <si>
    <t>58-AEO2020.151.highogs-d112619a</t>
  </si>
  <si>
    <t>Freight: Truck Stock: Heavy: Plug-in Diesel Hybrid: High oil and gas supply</t>
  </si>
  <si>
    <t>58-AEO2020.152.highogs-d112619a</t>
  </si>
  <si>
    <t>Freight: Truck Stock: Heavy: Plug-in Gasoline Hybrid: High oil and gas supply</t>
  </si>
  <si>
    <t>58-AEO2020.153.highogs-d112619a</t>
  </si>
  <si>
    <t>Freight: Truck Stock: Heavy: Fuel Cell: High oil and gas supply</t>
  </si>
  <si>
    <t>58-AEO2020.154.highogs-d112619a</t>
  </si>
  <si>
    <t>Freight: Truck Stock: Heavy: High oil and gas supply</t>
  </si>
  <si>
    <t>58-AEO2020.155.highogs-d112619a</t>
  </si>
  <si>
    <t>Total Stock</t>
  </si>
  <si>
    <t>Freight: Truck Stock: High oil and gas supply</t>
  </si>
  <si>
    <t>58-AEO2020.156.highogs-d112619a</t>
  </si>
  <si>
    <t>New Trucks by Size Class</t>
  </si>
  <si>
    <t>58-AEO2020.158.</t>
  </si>
  <si>
    <t>58-AEO2020.160.</t>
  </si>
  <si>
    <t>58-AEO2020.161.</t>
  </si>
  <si>
    <t>Freight: New Trucks: Fuel Efficiency: Light Medium: Diesel: High oil and gas supply</t>
  </si>
  <si>
    <t>58-AEO2020.162.highogs-d112619a</t>
  </si>
  <si>
    <t>Freight: New Trucks: Fuel Efficiency: Light Medium: Motor Gasoline: High oil and gas supply</t>
  </si>
  <si>
    <t>58-AEO2020.163.highogs-d112619a</t>
  </si>
  <si>
    <t>Freight: New Trucks: Fuel Efficiency: Light Medium: Propane: High oil and gas supply</t>
  </si>
  <si>
    <t>58-AEO2020.164.highogs-d112619a</t>
  </si>
  <si>
    <t>Freight: New Trucks: Fuel Efficiency: Light Medium: Natural Gas: High oil and gas supply</t>
  </si>
  <si>
    <t>58-AEO2020.165.highogs-d112619a</t>
  </si>
  <si>
    <t>Freight: New Trucks: Fuel Efficiency: Light Medium: Ethanol-Flex Fuel: High oil and gas supply</t>
  </si>
  <si>
    <t>58-AEO2020.166.highogs-d112619a</t>
  </si>
  <si>
    <t>Freight: New Trucks: Fuel Efficiency: Light Medium: Electric: High oil and gas supply</t>
  </si>
  <si>
    <t>58-AEO2020.167.highogs-d112619a</t>
  </si>
  <si>
    <t>Freight: New Trucks: Fuel Efficiency: Light Medium: Plug-in Diesel Hybrid: High oil and gas supply</t>
  </si>
  <si>
    <t>58-AEO2020.168.highogs-d112619a</t>
  </si>
  <si>
    <t>Freight: New Trucks: Fuel Efficiency: Light Medium: Plug-in Gasoline Hybrid: High oil and gas supply</t>
  </si>
  <si>
    <t>58-AEO2020.169.highogs-d112619a</t>
  </si>
  <si>
    <t>Freight: New Trucks: Fuel Efficiency: Light Medium: Fuel Cell: High oil and gas supply</t>
  </si>
  <si>
    <t>58-AEO2020.170.highogs-d112619a</t>
  </si>
  <si>
    <t>Freight: New Trucks: Fuel Efficiency: Light Medium: Average: High oil and gas supply</t>
  </si>
  <si>
    <t>58-AEO2020.171.highogs-d112619a</t>
  </si>
  <si>
    <t>58-AEO2020.172.</t>
  </si>
  <si>
    <t>Freight: New Trucks: Fuel Efficiency: Medium: Diesel: High oil and gas supply</t>
  </si>
  <si>
    <t>58-AEO2020.173.highogs-d112619a</t>
  </si>
  <si>
    <t>Freight: New Trucks: Fuel Efficiency: Medium: Motor Gasoline: High oil and gas supply</t>
  </si>
  <si>
    <t>58-AEO2020.174.highogs-d112619a</t>
  </si>
  <si>
    <t>Freight: New Trucks: Fuel Efficiency: Medium: Propane: High oil and gas supply</t>
  </si>
  <si>
    <t>58-AEO2020.175.highogs-d112619a</t>
  </si>
  <si>
    <t>Freight: New Trucks: Fuel Efficiency: Medium: Natural Gas: High oil and gas supply</t>
  </si>
  <si>
    <t>58-AEO2020.176.highogs-d112619a</t>
  </si>
  <si>
    <t>Freight: New Trucks: Fuel Efficiency: Medium: Ethanol-Flex Fuel: High oil and gas supply</t>
  </si>
  <si>
    <t>58-AEO2020.177.highogs-d112619a</t>
  </si>
  <si>
    <t>Freight: New Trucks: Fuel Efficiency: Medium: Electric: High oil and gas supply</t>
  </si>
  <si>
    <t>58-AEO2020.178.highogs-d112619a</t>
  </si>
  <si>
    <t>Freight: New Trucks: Fuel Efficiency: Medium: Plug-in Diesel Hybrid: High oil and gas supply</t>
  </si>
  <si>
    <t>58-AEO2020.179.highogs-d112619a</t>
  </si>
  <si>
    <t>Freight: New Trucks: Fuel Efficiency: Medium: Plug-in Gasoline Hybrid: High oil and gas supply</t>
  </si>
  <si>
    <t>58-AEO2020.180.highogs-d112619a</t>
  </si>
  <si>
    <t>Freight: New Trucks: Fuel Efficiency: Medium: Fuel Cell: High oil and gas supply</t>
  </si>
  <si>
    <t>58-AEO2020.181.highogs-d112619a</t>
  </si>
  <si>
    <t>Freight: New Trucks: Fuel Efficiency: Medium: Average: High oil and gas supply</t>
  </si>
  <si>
    <t>58-AEO2020.182.highogs-d112619a</t>
  </si>
  <si>
    <t>58-AEO2020.183.</t>
  </si>
  <si>
    <t>Freight: New Trucks: Fuel Efficiency: Heavy: Diesel: High oil and gas supply</t>
  </si>
  <si>
    <t>58-AEO2020.184.highogs-d112619a</t>
  </si>
  <si>
    <t>Freight: New Trucks: Fuel Efficiency: Heavy: Motor Gasoline: High oil and gas supply</t>
  </si>
  <si>
    <t>58-AEO2020.185.highogs-d112619a</t>
  </si>
  <si>
    <t>Freight: New Trucks: Fuel Efficiency: Heavy: Propane: High oil and gas supply</t>
  </si>
  <si>
    <t>58-AEO2020.186.highogs-d112619a</t>
  </si>
  <si>
    <t>Freight: New Trucks: Fuel Efficiency: Heavy: Natural Gas: High oil and gas supply</t>
  </si>
  <si>
    <t>58-AEO2020.187.highogs-d112619a</t>
  </si>
  <si>
    <t>Freight: New Trucks: Fuel Efficiency: Heavy: Ethanol-Flex Fuel: High oil and gas supply</t>
  </si>
  <si>
    <t>58-AEO2020.188.highogs-d112619a</t>
  </si>
  <si>
    <t>Freight: New Trucks: Fuel Efficiency: Heavy: Electric: High oil and gas supply</t>
  </si>
  <si>
    <t>58-AEO2020.189.highogs-d112619a</t>
  </si>
  <si>
    <t>Freight: New Trucks: Fuel Efficiency: Heavy: Plug-in Diesel Hybrid: High oil and gas supply</t>
  </si>
  <si>
    <t>58-AEO2020.190.highogs-d112619a</t>
  </si>
  <si>
    <t>Freight: New Trucks: Fuel Efficiency: Heavy: Plug-in Gasoline Hybrid: High oil and gas supply</t>
  </si>
  <si>
    <t>58-AEO2020.191.highogs-d112619a</t>
  </si>
  <si>
    <t>Freight: New Trucks: Fuel Efficiency: Heavy: Fuel Cell: High oil and gas supply</t>
  </si>
  <si>
    <t>58-AEO2020.192.highogs-d112619a</t>
  </si>
  <si>
    <t>Freight: New Trucks: Fuel Efficiency: Heavy: Average: High oil and gas supply</t>
  </si>
  <si>
    <t>58-AEO2020.193.highogs-d112619a</t>
  </si>
  <si>
    <t>Freight: New Trucks: Fuel Efficiency: High oil and gas supply</t>
  </si>
  <si>
    <t>58-AEO2020.194.highogs-d112619a</t>
  </si>
  <si>
    <t>Sales (thousands)</t>
  </si>
  <si>
    <t>58-AEO2020.196.</t>
  </si>
  <si>
    <t>58-AEO2020.197.</t>
  </si>
  <si>
    <t>Freight: New Trucks: Sales: Light Medium: Diesel: High oil and gas supply</t>
  </si>
  <si>
    <t>58-AEO2020.198.highogs-d112619a</t>
  </si>
  <si>
    <t>thousands</t>
  </si>
  <si>
    <t>Freight: New Trucks: Sales: Light Medium: Motor Gasoline: High oil and gas supply</t>
  </si>
  <si>
    <t>58-AEO2020.199.highogs-d112619a</t>
  </si>
  <si>
    <t>Freight: New Trucks: Sales: Light Medium: Propane: High oil and gas supply</t>
  </si>
  <si>
    <t>58-AEO2020.200.highogs-d112619a</t>
  </si>
  <si>
    <t>Freight: New Trucks: Sales: Light Medium: Natural Gas: High oil and gas supply</t>
  </si>
  <si>
    <t>58-AEO2020.201.highogs-d112619a</t>
  </si>
  <si>
    <t>Freight: New Trucks: Sales: Light Medium: Ethanol-Flex Fuel: High oil and gas supply</t>
  </si>
  <si>
    <t>58-AEO2020.202.highogs-d112619a</t>
  </si>
  <si>
    <t>Freight: New Trucks: Sales: Light Medium: Electric: High oil and gas supply</t>
  </si>
  <si>
    <t>58-AEO2020.203.highogs-d112619a</t>
  </si>
  <si>
    <t>Freight: New Trucks: Sales: Light Medium: Plug-in Diesel Hybrid: High oil and gas supply</t>
  </si>
  <si>
    <t>58-AEO2020.204.highogs-d112619a</t>
  </si>
  <si>
    <t>Freight: New Trucks: Sales: Light Medium: Plug-in Gasoline Hybrid: High oil and gas supply</t>
  </si>
  <si>
    <t>58-AEO2020.205.highogs-d112619a</t>
  </si>
  <si>
    <t>Freight: New Trucks: Sales: Light Medium: Fuel Cell: High oil and gas supply</t>
  </si>
  <si>
    <t>58-AEO2020.206.highogs-d112619a</t>
  </si>
  <si>
    <t>Freight: New Trucks: Sales: Light Medium: High oil and gas supply</t>
  </si>
  <si>
    <t>58-AEO2020.207.highogs-d112619a</t>
  </si>
  <si>
    <t>58-AEO2020.208.</t>
  </si>
  <si>
    <t>Freight: New Trucks: Sales: Medium: Diesel: High oil and gas supply</t>
  </si>
  <si>
    <t>58-AEO2020.209.highogs-d112619a</t>
  </si>
  <si>
    <t>Freight: New Trucks: Sales: Medium: Motor Gasoline: High oil and gas supply</t>
  </si>
  <si>
    <t>58-AEO2020.210.highogs-d112619a</t>
  </si>
  <si>
    <t>Freight: New Trucks: Sales: Medium: Propane: High oil and gas supply</t>
  </si>
  <si>
    <t>58-AEO2020.211.highogs-d112619a</t>
  </si>
  <si>
    <t>Freight: New Trucks: Sales: Medium: Natural Gas: High oil and gas supply</t>
  </si>
  <si>
    <t>58-AEO2020.212.highogs-d112619a</t>
  </si>
  <si>
    <t>Freight: New Trucks: Sales: Medium: Ethanol-Flex Fuel: High oil and gas supply</t>
  </si>
  <si>
    <t>58-AEO2020.213.highogs-d112619a</t>
  </si>
  <si>
    <t>Freight: New Trucks: Sales: Medium: Electric: High oil and gas supply</t>
  </si>
  <si>
    <t>58-AEO2020.214.highogs-d112619a</t>
  </si>
  <si>
    <t>Freight: New Trucks: Sales: Medium: Plug-in Diesel Hybrid: High oil and gas supply</t>
  </si>
  <si>
    <t>58-AEO2020.215.highogs-d112619a</t>
  </si>
  <si>
    <t>Freight: New Trucks: Sales: Medium: Plug-in Gasoline Hybrid: High oil and gas supply</t>
  </si>
  <si>
    <t>58-AEO2020.216.highogs-d112619a</t>
  </si>
  <si>
    <t>Freight: New Trucks: Sales: Medium: Fuel Cell: High oil and gas supply</t>
  </si>
  <si>
    <t>58-AEO2020.217.highogs-d112619a</t>
  </si>
  <si>
    <t>Freight: New Trucks: Sales: Medium: High oil and gas supply</t>
  </si>
  <si>
    <t>58-AEO2020.218.highogs-d112619a</t>
  </si>
  <si>
    <t>58-AEO2020.219.</t>
  </si>
  <si>
    <t>Freight: New Trucks: Sales: Heavy: Diesel: High oil and gas supply</t>
  </si>
  <si>
    <t>58-AEO2020.220.highogs-d112619a</t>
  </si>
  <si>
    <t>Freight: New Trucks: Sales: Heavy: Motor Gasoline: High oil and gas supply</t>
  </si>
  <si>
    <t>58-AEO2020.221.highogs-d112619a</t>
  </si>
  <si>
    <t>Freight: New Trucks: Sales: Heavy: Propane: High oil and gas supply</t>
  </si>
  <si>
    <t>58-AEO2020.222.highogs-d112619a</t>
  </si>
  <si>
    <t>Freight: New Trucks: Sales: Heavy: Natural Gas: High oil and gas supply</t>
  </si>
  <si>
    <t>58-AEO2020.223.highogs-d112619a</t>
  </si>
  <si>
    <t>Freight: New Trucks: Sales: Heavy: Ethanol-Flex Fuel: High oil and gas supply</t>
  </si>
  <si>
    <t>58-AEO2020.224.highogs-d112619a</t>
  </si>
  <si>
    <t>Freight: New Trucks: Sales: Heavy: Electric: High oil and gas supply</t>
  </si>
  <si>
    <t>58-AEO2020.225.highogs-d112619a</t>
  </si>
  <si>
    <t>Freight: New Trucks: Sales: Heavy: Plug-in Diesel Hybrid: High oil and gas supply</t>
  </si>
  <si>
    <t>58-AEO2020.226.highogs-d112619a</t>
  </si>
  <si>
    <t>Freight: New Trucks: Sales: Heavy: Plug-in Gasoline Hybrid: High oil and gas supply</t>
  </si>
  <si>
    <t>58-AEO2020.227.highogs-d112619a</t>
  </si>
  <si>
    <t>Freight: New Trucks: Sales: Heavy: Fuel Cell: High oil and gas supply</t>
  </si>
  <si>
    <t>58-AEO2020.228.highogs-d112619a</t>
  </si>
  <si>
    <t>Freight: New Trucks: Sales: Heavy: High oil and gas supply</t>
  </si>
  <si>
    <t>58-AEO2020.229.highogs-d112619a</t>
  </si>
  <si>
    <t>Total Sales</t>
  </si>
  <si>
    <t>Freight: New Trucks: Sales: High oil and gas supply</t>
  </si>
  <si>
    <t>58-AEO2020.230.highogs-d112619a</t>
  </si>
  <si>
    <t>Railroads</t>
  </si>
  <si>
    <t>58-AEO2020.266.</t>
  </si>
  <si>
    <t>Ton Miles by Rail (billion)</t>
  </si>
  <si>
    <t>Freight: Railroads: Ton Miles by Rail: High oil and gas supply</t>
  </si>
  <si>
    <t>58-AEO2020.267.highogs-d112619a</t>
  </si>
  <si>
    <t>billions</t>
  </si>
  <si>
    <t>Fuel Efficiency (ton miles per thousand Btu)</t>
  </si>
  <si>
    <t>Freight: Railroads: Fuel Efficiency: High oil and gas supply</t>
  </si>
  <si>
    <t>58-AEO2020.268.highogs-d112619a</t>
  </si>
  <si>
    <t>ton miles/thousand B</t>
  </si>
  <si>
    <t>Fuel Consumption (trillion Btu)</t>
  </si>
  <si>
    <t>58-AEO2020.269.</t>
  </si>
  <si>
    <t>Distillate Fuel Oil (diesel)</t>
  </si>
  <si>
    <t>Freight: Railroads: Fuel Use: Distillate Fuel Oil: High oil and gas supply</t>
  </si>
  <si>
    <t>58-AEO2020.270.highogs-d112619a</t>
  </si>
  <si>
    <t>Freight: Railroads: Fuel Use: Residual Fuel Oil: High oil and gas supply</t>
  </si>
  <si>
    <t>58-AEO2020.271.highogs-d112619a</t>
  </si>
  <si>
    <t>Compressed Natural Gas</t>
  </si>
  <si>
    <t>Freight: Railroads: Fuel Use: CNG: High oil and gas supply</t>
  </si>
  <si>
    <t>58-AEO2020.272.highogs-d112619a</t>
  </si>
  <si>
    <t>Liquefied Natural Gas</t>
  </si>
  <si>
    <t>Freight: Railroads: Fuel Use: LNG: High oil and gas supply</t>
  </si>
  <si>
    <t>58-AEO2020.273.highogs-d112619a</t>
  </si>
  <si>
    <t>58-AEO2020.275.</t>
  </si>
  <si>
    <t>Ton Miles Shipping (billion)</t>
  </si>
  <si>
    <t>Freight: Domestic Shipping: Ton Miles Shipping: High oil and gas supply</t>
  </si>
  <si>
    <t>58-AEO2020.276.highogs-d112619a</t>
  </si>
  <si>
    <t>Freight: Domestic Shipping: Fuel Efficiency: High oil and gas supply</t>
  </si>
  <si>
    <t>58-AEO2020.277.highogs-d112619a</t>
  </si>
  <si>
    <t>58-AEO2020.278.</t>
  </si>
  <si>
    <t>Freight: Domestic Shipping: Fuel Use: Distillate Fuel Oil: High oil and gas supply</t>
  </si>
  <si>
    <t>58-AEO2020.279.highogs-d112619a</t>
  </si>
  <si>
    <t>Freight: Domestic Shipping: Fuel Use: Residual Fuel Oil: High oil and gas supply</t>
  </si>
  <si>
    <t>58-AEO2020.280.highogs-d112619a</t>
  </si>
  <si>
    <t>Freight: Domestic Shipping: Fuel Use: CNG: High oil and gas supply</t>
  </si>
  <si>
    <t>58-AEO2020.281.highogs-d112619a</t>
  </si>
  <si>
    <t>Freight: Domestic Shipping: Fuel Use: LNG: High oil and gas supply</t>
  </si>
  <si>
    <t>58-AEO2020.282.highogs-d112619a</t>
  </si>
  <si>
    <t>58-AEO2020.284.</t>
  </si>
  <si>
    <t>Gross Trade (billion 2012 dollars)</t>
  </si>
  <si>
    <t>Freight: International Shipping: Gross Trade: High oil and gas supply</t>
  </si>
  <si>
    <t>58-AEO2020.285.highogs-d112619a</t>
  </si>
  <si>
    <t>billion 2012 $</t>
  </si>
  <si>
    <t>Exports (billion 2012 dollars)</t>
  </si>
  <si>
    <t>Freight: International Shipping: Exports: High oil and gas supply</t>
  </si>
  <si>
    <t>58-AEO2020.286.highogs-d112619a</t>
  </si>
  <si>
    <t>Imports (billion 2012 dollars)</t>
  </si>
  <si>
    <t>Freight: International Shipping: Imports: High oil and gas supply</t>
  </si>
  <si>
    <t>58-AEO2020.287.highogs-d112619a</t>
  </si>
  <si>
    <t>58-AEO2020.288.</t>
  </si>
  <si>
    <t>Freight: International Shipping: Fuel Use: Distillate Fuel Oil: High oil and gas supply</t>
  </si>
  <si>
    <t>58-AEO2020.289.highogs-d112619a</t>
  </si>
  <si>
    <t>Freight: International Shipping: Fuel Use: Residual Fuel Oil: High oil and gas supply</t>
  </si>
  <si>
    <t>58-AEO2020.290.highogs-d112619a</t>
  </si>
  <si>
    <t>Freight: International Shipping: Fuel Use: CNG: High oil and gas supply</t>
  </si>
  <si>
    <t>58-AEO2020.291.highogs-d112619a</t>
  </si>
  <si>
    <t>Freight: International Shipping: Fuel Use: LNG: High oil and gas supply</t>
  </si>
  <si>
    <t>58-AEO2020.292.highogs-d112619a</t>
  </si>
  <si>
    <t>Table 36.  Transportation Sector Energy Use by Fuel Type Within a Mode</t>
  </si>
  <si>
    <t>https://www.eia.gov/outlooks/aeo/data/browser/#/?id=46-AEO2020&amp;cases=highogs&amp;sourcekey=0</t>
  </si>
  <si>
    <t>Tue Mar 09 2021 09:59:28 GMT-0800 (Pacific Standard Time)</t>
  </si>
  <si>
    <t>Light-Duty Vehicle</t>
  </si>
  <si>
    <t>Transportation Energy Use: Light-Duty Vehicle: Total: High oil and gas supply</t>
  </si>
  <si>
    <t>46-AEO2020.2.highogs-d112619a</t>
  </si>
  <si>
    <t>Transportation Energy Use: Light-Duty Vehicle: Motor Gasoline: High oil and gas supply</t>
  </si>
  <si>
    <t>46-AEO2020.3.highogs-d112619a</t>
  </si>
  <si>
    <t>Transportation Energy Use: Light-Duty Vehicle: Ethanol: High oil and gas supply</t>
  </si>
  <si>
    <t>46-AEO2020.4.highogs-d112619a</t>
  </si>
  <si>
    <t>Transportation Energy Use: Light-Duty Vehicle: Distillate Fuel Oil: High oil and gas supply</t>
  </si>
  <si>
    <t>46-AEO2020.5.highogs-d112619a</t>
  </si>
  <si>
    <t>Transportation Energy Use: Light-Duty Vehicle: Natural Gas: High oil and gas supply</t>
  </si>
  <si>
    <t>46-AEO2020.6.highogs-d112619a</t>
  </si>
  <si>
    <t>Transportation Energy Use: Light-Duty Vehicle: Propane: High oil and gas supply</t>
  </si>
  <si>
    <t>46-AEO2020.7.highogs-d112619a</t>
  </si>
  <si>
    <t>Transportation Energy Use: Light-Duty Vehicle: Electricity: High oil and gas supply</t>
  </si>
  <si>
    <t>46-AEO2020.8.highogs-d112619a</t>
  </si>
  <si>
    <t>Transportation Energy Use: Light-Duty Vehicle: Hydrogen: High oil and gas supply</t>
  </si>
  <si>
    <t>46-AEO2020.9.highogs-d112619a</t>
  </si>
  <si>
    <t>Transportation Energy Use: Commercial Light Trucks: Total: High oil and gas supply</t>
  </si>
  <si>
    <t>46-AEO2020.29.highogs-d112619a</t>
  </si>
  <si>
    <t>Transportation Energy Use: Commercial Light Trucks: Motor Gasoline: High oil and gas supply</t>
  </si>
  <si>
    <t>46-AEO2020.30.highogs-d112619a</t>
  </si>
  <si>
    <t>Transportation Energy Use: Commercial Light Trucks: E85: High oil and gas supply</t>
  </si>
  <si>
    <t>46-AEO2020.31.highogs-d112619a</t>
  </si>
  <si>
    <t>Transportation Energy Use: Commercial Light Trucks: Distillate Fuel Oil: High oil and gas supply</t>
  </si>
  <si>
    <t>46-AEO2020.32.highogs-d112619a</t>
  </si>
  <si>
    <t>Transportation Energy Use: Commercial Light Trucks: Propane: High oil and gas supply</t>
  </si>
  <si>
    <t>46-AEO2020.33.highogs-d112619a</t>
  </si>
  <si>
    <t>Transportation Energy Use: Commercial Light Trucks: Natural Gas: High oil and gas supply</t>
  </si>
  <si>
    <t>46-AEO2020.34.highogs-d112619a</t>
  </si>
  <si>
    <t>Transportation Energy Use: Commercial Light Trucks: Electricity: High oil and gas supply</t>
  </si>
  <si>
    <t>46-AEO2020.35.highogs-d112619a</t>
  </si>
  <si>
    <t>Transportation Energy Use: Commercial Light Trucks: Hydrogen: High oil and gas supply</t>
  </si>
  <si>
    <t>46-AEO2020.36.highogs-d112619a</t>
  </si>
  <si>
    <t>Transportation Energy Use: Freight Trucks: Total: High oil and gas supply</t>
  </si>
  <si>
    <t>46-AEO2020.38.highogs-d112619a</t>
  </si>
  <si>
    <t>Transportation Energy Use: Freight Trucks: Motor Gasoline: High oil and gas supply</t>
  </si>
  <si>
    <t>46-AEO2020.39.highogs-d112619a</t>
  </si>
  <si>
    <t>Transportation Energy Use: Freight Trucks: Distillate Fuel Oil: High oil and gas supply</t>
  </si>
  <si>
    <t>46-AEO2020.40.highogs-d112619a</t>
  </si>
  <si>
    <t>Transportation Energy Use: Freight Trucks: Natural Gas: High oil and gas supply</t>
  </si>
  <si>
    <t>46-AEO2020.41.highogs-d112619a</t>
  </si>
  <si>
    <t>Transportation Energy Use: Freight Trucks: Propane: High oil and gas supply</t>
  </si>
  <si>
    <t>46-AEO2020.42.highogs-d112619a</t>
  </si>
  <si>
    <t>Transportation Energy Use: Freight Trucks: E85: High oil and gas supply</t>
  </si>
  <si>
    <t>46-AEO2020.43.highogs-d112619a</t>
  </si>
  <si>
    <t>Transportation Energy Use: Freight Trucks: Electricity: High oil and gas supply</t>
  </si>
  <si>
    <t>46-AEO2020.44.highogs-d112619a</t>
  </si>
  <si>
    <t>Transportation Energy Use: Freight Trucks: Hydrogen: High oil and gas supply</t>
  </si>
  <si>
    <t>46-AEO2020.45.highogs-d112619a</t>
  </si>
  <si>
    <t>Freight Rail</t>
  </si>
  <si>
    <t>Transportation Energy Use: Freight Rail: Total: High oil and gas supply</t>
  </si>
  <si>
    <t>46-AEO2020.48.highogs-d112619a</t>
  </si>
  <si>
    <t>Transportation Energy Use: Freight Rail: Distillate Fuel Oil: High oil and gas supply</t>
  </si>
  <si>
    <t>46-AEO2020.49.highogs-d112619a</t>
  </si>
  <si>
    <t>Transportation Energy Use: Freight Rail: Residual Fuel Oil: High oil and gas supply</t>
  </si>
  <si>
    <t>46-AEO2020.50.highogs-d112619a</t>
  </si>
  <si>
    <t>Transportation Energy Use: Freight Rail: CNG: High oil and gas supply</t>
  </si>
  <si>
    <t>46-AEO2020.51.highogs-d112619a</t>
  </si>
  <si>
    <t>Transportation Energy Use: Freight Rail: LNG: High oil and gas supply</t>
  </si>
  <si>
    <t>46-AEO2020.52.highogs-d112619a</t>
  </si>
  <si>
    <t>Transportation Energy Use: Domestic Shipping: Total: High oil and gas supply</t>
  </si>
  <si>
    <t>46-AEO2020.54.highogs-d112619a</t>
  </si>
  <si>
    <t>Transportation Energy Use: Domestic Shipping: Distillate Fuel Oil: High oil and gas supply</t>
  </si>
  <si>
    <t>46-AEO2020.55.highogs-d112619a</t>
  </si>
  <si>
    <t>Residual Oil</t>
  </si>
  <si>
    <t>Transportation Energy Use: Domestic Shipping: Residual Oil: High oil and gas supply</t>
  </si>
  <si>
    <t>46-AEO2020.56.highogs-d112619a</t>
  </si>
  <si>
    <t>Transportation Energy Use: Domestic Shipping: CNG: High oil and gas supply</t>
  </si>
  <si>
    <t>46-AEO2020.57.highogs-d112619a</t>
  </si>
  <si>
    <t>Transportation Energy Use: Domestic Shipping: LNG: High oil and gas supply</t>
  </si>
  <si>
    <t>46-AEO2020.58.highogs-d112619a</t>
  </si>
  <si>
    <t>Transportation Energy Use: International Shipping: Total: High oil and gas supply</t>
  </si>
  <si>
    <t>46-AEO2020.60.highogs-d112619a</t>
  </si>
  <si>
    <t>Transportation Energy Use: International Shipping: Distillate Fuel Oil: High oil and gas supply</t>
  </si>
  <si>
    <t>46-AEO2020.61.highogs-d112619a</t>
  </si>
  <si>
    <t>Transportation Energy Use: International Shipping: Residual Oil: High oil and gas supply</t>
  </si>
  <si>
    <t>46-AEO2020.62.highogs-d112619a</t>
  </si>
  <si>
    <t>Transportation Energy Use: International Shipping: CNG: High oil and gas supply</t>
  </si>
  <si>
    <t>46-AEO2020.63.highogs-d112619a</t>
  </si>
  <si>
    <t>Transportation Energy Use: International Shipping: LNG: High oil and gas supply</t>
  </si>
  <si>
    <t>46-AEO2020.64.highogs-d112619a</t>
  </si>
  <si>
    <t>Air Transportation</t>
  </si>
  <si>
    <t>Transportation Energy Use: Air: Total: High oil and gas supply</t>
  </si>
  <si>
    <t>46-AEO2020.66.highogs-d112619a</t>
  </si>
  <si>
    <t>Jet Fuel</t>
  </si>
  <si>
    <t>Transportation Energy Use: Air: Jet Fuel: High oil and gas supply</t>
  </si>
  <si>
    <t>46-AEO2020.67.highogs-d112619a</t>
  </si>
  <si>
    <t>Transportation Energy Use: Air: Aviation Gasoline: High oil and gas supply</t>
  </si>
  <si>
    <t>46-AEO2020.68.highogs-d112619a</t>
  </si>
  <si>
    <t>Transportation Energy Use: Military: Total: High oil and gas supply</t>
  </si>
  <si>
    <t>46-AEO2020.70.highogs-d112619a</t>
  </si>
  <si>
    <t>Transportation Energy Use: Military: Jet Fuel: High oil and gas supply</t>
  </si>
  <si>
    <t>46-AEO2020.71.highogs-d112619a</t>
  </si>
  <si>
    <t>Transportation Energy Use: Military: Residual Fuel Oil: High oil and gas supply</t>
  </si>
  <si>
    <t>46-AEO2020.72.highogs-d112619a</t>
  </si>
  <si>
    <t>Transportation Energy Use: Military: Distillate Fuel Oil: High oil and gas supply</t>
  </si>
  <si>
    <t>46-AEO2020.73.highogs-d112619a</t>
  </si>
  <si>
    <t>Bus Transportation</t>
  </si>
  <si>
    <t>Transportation Energy Use: Bus: High oil and gas supply</t>
  </si>
  <si>
    <t>46-AEO2020.75.highogs-d112619a</t>
  </si>
  <si>
    <t>Transit Bus</t>
  </si>
  <si>
    <t>Transportation Energy Use: Bus: Transit Bus: High oil and gas supply</t>
  </si>
  <si>
    <t>46-AEO2020.76.highogs-d112619a</t>
  </si>
  <si>
    <t>Transportation Energy Use: Bus: Transit Bus: Motor Gasoline: High oil and gas supply</t>
  </si>
  <si>
    <t>46-AEO2020.77.highogs-d112619a</t>
  </si>
  <si>
    <t>Transportation Energy Use: Bus: Transit Bus: E85: High oil and gas supply</t>
  </si>
  <si>
    <t>46-AEO2020.78.highogs-d112619a</t>
  </si>
  <si>
    <t>Transportation Energy Use: Bus: Transit Bus: Distillate Fuel Oil: High oil and gas supply</t>
  </si>
  <si>
    <t>46-AEO2020.79.highogs-d112619a</t>
  </si>
  <si>
    <t>Transportation Energy Use: Bus: Transit Bus: Natural Gas: High oil and gas supply</t>
  </si>
  <si>
    <t>46-AEO2020.80.highogs-d112619a</t>
  </si>
  <si>
    <t>Transportation Energy Use: Bus: Transit Bus: Propane: High oil and gas supply</t>
  </si>
  <si>
    <t>46-AEO2020.81.highogs-d112619a</t>
  </si>
  <si>
    <t>Transportation Energy Use: Bus: Transit Bus: Electricity: High oil and gas supply</t>
  </si>
  <si>
    <t>46-AEO2020.82.highogs-d112619a</t>
  </si>
  <si>
    <t>Transportation Energy Use: Bus: Transit Bus: Hydrogen: High oil and gas supply</t>
  </si>
  <si>
    <t>46-AEO2020.83.highogs-d112619a</t>
  </si>
  <si>
    <t>Intercity Bus</t>
  </si>
  <si>
    <t>Transportation Energy Use: Bus: Intercity Bus: High oil and gas supply</t>
  </si>
  <si>
    <t>46-AEO2020.84.highogs-d112619a</t>
  </si>
  <si>
    <t>Transportation Energy Use: Bus: Intercity Bus: Motor Gasoline: High oil and gas supply</t>
  </si>
  <si>
    <t>46-AEO2020.85.highogs-d112619a</t>
  </si>
  <si>
    <t>Transportation Energy Use: Bus: Intercity Bus: E85: High oil and gas supply</t>
  </si>
  <si>
    <t>46-AEO2020.86.highogs-d112619a</t>
  </si>
  <si>
    <t>Transportation Energy Use: Bus: Intercity Bus: Distillate Fuel Oil: High oil and gas supply</t>
  </si>
  <si>
    <t>46-AEO2020.87.highogs-d112619a</t>
  </si>
  <si>
    <t>Transportation Energy Use: Bus: Intercity Bus: Natural Gas: High oil and gas supply</t>
  </si>
  <si>
    <t>46-AEO2020.88.highogs-d112619a</t>
  </si>
  <si>
    <t>Transportation Energy Use: Bus: Intercity Bus: Propane: High oil and gas supply</t>
  </si>
  <si>
    <t>46-AEO2020.89.highogs-d112619a</t>
  </si>
  <si>
    <t>Transportation Energy Use: Bus: Intercity Bus: Electricity: High oil and gas supply</t>
  </si>
  <si>
    <t>46-AEO2020.90.highogs-d112619a</t>
  </si>
  <si>
    <t>Transportation Energy Use: Bus: Intercity Bus: Hydrogen: High oil and gas supply</t>
  </si>
  <si>
    <t>46-AEO2020.91.highogs-d112619a</t>
  </si>
  <si>
    <t>School Bus</t>
  </si>
  <si>
    <t>Transportation Energy Use: Bus: School Bus: High oil and gas supply</t>
  </si>
  <si>
    <t>46-AEO2020.92.highogs-d112619a</t>
  </si>
  <si>
    <t>Transportation Energy Use: Bus: School Bus: Motor Gasoline: High oil and gas supply</t>
  </si>
  <si>
    <t>46-AEO2020.93.highogs-d112619a</t>
  </si>
  <si>
    <t>Transportation Energy Use: Bus: School Bus: E85: High oil and gas supply</t>
  </si>
  <si>
    <t>46-AEO2020.94.highogs-d112619a</t>
  </si>
  <si>
    <t>Transportation Energy Use: Bus: School Bus: Distillate Fuel Oil: High oil and gas supply</t>
  </si>
  <si>
    <t>46-AEO2020.95.highogs-d112619a</t>
  </si>
  <si>
    <t>Transportation Energy Use: Bus: School Bus: Natural Gas: High oil and gas supply</t>
  </si>
  <si>
    <t>46-AEO2020.96.highogs-d112619a</t>
  </si>
  <si>
    <t>Transportation Energy Use: Bus: School Bus: Propane: High oil and gas supply</t>
  </si>
  <si>
    <t>46-AEO2020.97.highogs-d112619a</t>
  </si>
  <si>
    <t>Transportation Energy Use: Bus: School Bus: Electricity: High oil and gas supply</t>
  </si>
  <si>
    <t>46-AEO2020.98.highogs-d112619a</t>
  </si>
  <si>
    <t>Transportation Energy Use: Bus: School Bus: Hydrogen: High oil and gas supply</t>
  </si>
  <si>
    <t>46-AEO2020.99.highogs-d112619a</t>
  </si>
  <si>
    <t>Rail Transportation</t>
  </si>
  <si>
    <t>Transportation Energy Use: Rail: High oil and gas supply</t>
  </si>
  <si>
    <t>46-AEO2020.100.highogs-d112619a</t>
  </si>
  <si>
    <t>Intercity Rail</t>
  </si>
  <si>
    <t>Transportation Energy Use: Rail: Intercity Rail: High oil and gas supply</t>
  </si>
  <si>
    <t>46-AEO2020.101.highogs-d112619a</t>
  </si>
  <si>
    <t>Transportation Energy Use: Rail: Intercity Rail: Electricity: High oil and gas supply</t>
  </si>
  <si>
    <t>46-AEO2020.102.highogs-d112619a</t>
  </si>
  <si>
    <t>Transportation Energy Use: Rail: Intercity Rail: Diesel: High oil and gas supply</t>
  </si>
  <si>
    <t>46-AEO2020.103.highogs-d112619a</t>
  </si>
  <si>
    <t>Transportation Energy Use: Rail: Intercity Rail: CNG: High oil and gas supply</t>
  </si>
  <si>
    <t>46-AEO2020.104.highogs-d112619a</t>
  </si>
  <si>
    <t>Transportation Energy Use: Rail: Intercity Rail: LNG: High oil and gas supply</t>
  </si>
  <si>
    <t>46-AEO2020.105.highogs-d112619a</t>
  </si>
  <si>
    <t>Transit Rail</t>
  </si>
  <si>
    <t>Transportation Energy Use: Rail: Transit Rail: High oil and gas supply</t>
  </si>
  <si>
    <t>46-AEO2020.106.highogs-d112619a</t>
  </si>
  <si>
    <t>Transportation Energy Use: Rail: Transit Rail: Electricity: High oil and gas supply</t>
  </si>
  <si>
    <t>46-AEO2020.107.highogs-d112619a</t>
  </si>
  <si>
    <t>Commuter Rail</t>
  </si>
  <si>
    <t>Transportation Energy Use: Rail: Commuter Rail: High oil and gas supply</t>
  </si>
  <si>
    <t>46-AEO2020.108.highogs-d112619a</t>
  </si>
  <si>
    <t>Transportation Energy Use: Rail: Commuter Rail: Electricity: High oil and gas supply</t>
  </si>
  <si>
    <t>46-AEO2020.109.highogs-d112619a</t>
  </si>
  <si>
    <t>Transportation Energy Use: Rail: Commuter Rail: Diesel: High oil and gas supply</t>
  </si>
  <si>
    <t>46-AEO2020.110.highogs-d112619a</t>
  </si>
  <si>
    <t>Transportation Energy Use: Rail: Commuter Rail: CNG: High oil and gas supply</t>
  </si>
  <si>
    <t>46-AEO2020.111.highogs-d112619a</t>
  </si>
  <si>
    <t>Transportation Energy Use: Rail: Commuter Rail: LNG: High oil and gas supply</t>
  </si>
  <si>
    <t>46-AEO2020.112.highogs-d112619a</t>
  </si>
  <si>
    <t>Transportation Energy Use: Recreation Boats: High oil and gas supply</t>
  </si>
  <si>
    <t>46-AEO2020.114.highogs-d112619a</t>
  </si>
  <si>
    <t>Gasoline</t>
  </si>
  <si>
    <t>Transportation Energy Use: Recreation Boats: Motor Gasoline: High oil and gas supply</t>
  </si>
  <si>
    <t>46-AEO2020.115.highogs-d112619a</t>
  </si>
  <si>
    <t>Transportation Energy Use: Recreation Boats: Distillate Fuel Oil: High oil and gas supply</t>
  </si>
  <si>
    <t>46-AEO2020.116.highogs-d112619a</t>
  </si>
  <si>
    <t>Transportation Energy Use: Lubricants: High oil and gas supply</t>
  </si>
  <si>
    <t>46-AEO2020.118.highogs-d112619a</t>
  </si>
  <si>
    <t>46-AEO2020.119.highogs-d112619a</t>
  </si>
  <si>
    <t>Transportation Energy Use: Total Use: High oil and gas supply</t>
  </si>
  <si>
    <t>46-AEO2020.121.highogs-d112619a</t>
  </si>
  <si>
    <t>Table 47.  Air Travel Energy Use</t>
  </si>
  <si>
    <t>https://www.eia.gov/outlooks/aeo/data/browser/#/?id=57-AEO2020&amp;cases=highogs&amp;sourcekey=0</t>
  </si>
  <si>
    <t>Tue Mar 09 2021 10:03:56 GMT-0800 (Pacific Standard Time)</t>
  </si>
  <si>
    <t>Fuel Cost (1987 dollars per million Btu)</t>
  </si>
  <si>
    <t>Air Travel: Fuel Cost: High oil and gas supply</t>
  </si>
  <si>
    <t>57-AEO2020.2.highogs-d112619a</t>
  </si>
  <si>
    <t>1987 $/MMBtu</t>
  </si>
  <si>
    <t>Ticket Price (1996 cents per passenger mile)</t>
  </si>
  <si>
    <t>57-AEO2020.4.</t>
  </si>
  <si>
    <t>Domestic</t>
  </si>
  <si>
    <t>Air Travel: Ticket Price: Domestic: High oil and gas supply</t>
  </si>
  <si>
    <t>57-AEO2020.5.highogs-d112619a</t>
  </si>
  <si>
    <t>1996 cents</t>
  </si>
  <si>
    <t>International</t>
  </si>
  <si>
    <t>Air Travel: Ticket Price: International: High oil and gas supply</t>
  </si>
  <si>
    <t>57-AEO2020.6.highogs-d112619a</t>
  </si>
  <si>
    <t>Non-U.S.</t>
  </si>
  <si>
    <t>Air Travel: Ticket Price: Non U.S.: High oil and gas supply</t>
  </si>
  <si>
    <t>57-AEO2020.7.highogs-d112619a</t>
  </si>
  <si>
    <t>Load Factor (fraction of seats filled)</t>
  </si>
  <si>
    <t>57-AEO2020.9.</t>
  </si>
  <si>
    <t>U.S. Domestic</t>
  </si>
  <si>
    <t>Air Travel: Load Factor: U.S. Domestic: High oil and gas supply</t>
  </si>
  <si>
    <t>57-AEO2020.10.highogs-d112619a</t>
  </si>
  <si>
    <t>fraction</t>
  </si>
  <si>
    <t>U.S. International</t>
  </si>
  <si>
    <t>Air Travel: Load Factor: U.S. International: High oil and gas supply</t>
  </si>
  <si>
    <t>57-AEO2020.11.highogs-d112619a</t>
  </si>
  <si>
    <t>Driver Variables</t>
  </si>
  <si>
    <t>57-AEO2020.13.</t>
  </si>
  <si>
    <t>Population (millions)</t>
  </si>
  <si>
    <t>57-AEO2020.29.</t>
  </si>
  <si>
    <t>United States</t>
  </si>
  <si>
    <t>Air Travel: Drivers: Population: U.S.: High oil and gas supply</t>
  </si>
  <si>
    <t>57-AEO2020.30.highogs-d112619a</t>
  </si>
  <si>
    <t>Canada</t>
  </si>
  <si>
    <t>Air Travel: Drivers: Population: Canada: High oil and gas supply</t>
  </si>
  <si>
    <t>57-AEO2020.31.highogs-d112619a</t>
  </si>
  <si>
    <t>Central America</t>
  </si>
  <si>
    <t>Air Travel: Drivers: Population: Central America: High oil and gas supply</t>
  </si>
  <si>
    <t>57-AEO2020.32.highogs-d112619a</t>
  </si>
  <si>
    <t>South America</t>
  </si>
  <si>
    <t>Air Travel: Drivers: Population: South America: High oil and gas supply</t>
  </si>
  <si>
    <t>57-AEO2020.33.highogs-d112619a</t>
  </si>
  <si>
    <t>Europe</t>
  </si>
  <si>
    <t>Air Travel: Drivers: Population: Europe: High oil and gas supply</t>
  </si>
  <si>
    <t>57-AEO2020.34.highogs-d112619a</t>
  </si>
  <si>
    <t>Africa</t>
  </si>
  <si>
    <t>Air Travel: Drivers: Population: Africa: High oil and gas supply</t>
  </si>
  <si>
    <t>57-AEO2020.35.highogs-d112619a</t>
  </si>
  <si>
    <t>Mideast</t>
  </si>
  <si>
    <t>Air Travel: Drivers: Population: Mideast: High oil and gas supply</t>
  </si>
  <si>
    <t>57-AEO2020.36.highogs-d112619a</t>
  </si>
  <si>
    <t>Commonwealth of Independent States</t>
  </si>
  <si>
    <t>Air Travel: Drivers: Population: CIS: High oil and gas supply</t>
  </si>
  <si>
    <t>57-AEO2020.37.highogs-d112619a</t>
  </si>
  <si>
    <t>China</t>
  </si>
  <si>
    <t>Air Travel: Drivers: Population: China: High oil and gas supply</t>
  </si>
  <si>
    <t>57-AEO2020.38.highogs-d112619a</t>
  </si>
  <si>
    <t>Northeast Asia</t>
  </si>
  <si>
    <t>Air Travel: Drivers: Population: NE Asia: High oil and gas supply</t>
  </si>
  <si>
    <t>57-AEO2020.39.highogs-d112619a</t>
  </si>
  <si>
    <t>Southeast Asia</t>
  </si>
  <si>
    <t>Air Travel: Drivers: Population: SE Asia: High oil and gas supply</t>
  </si>
  <si>
    <t>57-AEO2020.40.highogs-d112619a</t>
  </si>
  <si>
    <t>Southwest Asia</t>
  </si>
  <si>
    <t>Air Travel: Drivers: Population: SW Asia: High oil and gas supply</t>
  </si>
  <si>
    <t>57-AEO2020.41.highogs-d112619a</t>
  </si>
  <si>
    <t>Oceania</t>
  </si>
  <si>
    <t>Air Travel: Drivers: Population: Oceania: High oil and gas supply</t>
  </si>
  <si>
    <t>57-AEO2020.42.highogs-d112619a</t>
  </si>
  <si>
    <t>Travel Demand</t>
  </si>
  <si>
    <t>57-AEO2020.44.</t>
  </si>
  <si>
    <t>Revenue Passenger Miles (billion miles)</t>
  </si>
  <si>
    <t>57-AEO2020.45.</t>
  </si>
  <si>
    <t>57-AEO2020.46.</t>
  </si>
  <si>
    <t>Air Travel: Travel Demand: Revenue Passenger Miles: Domestic: U.S.: High oil and gas supply</t>
  </si>
  <si>
    <t>57-AEO2020.47.highogs-d112619a</t>
  </si>
  <si>
    <t>Air Travel: Travel Demand: Revenue Passenger Miles: Domestic: Canada: High oil and gas supply</t>
  </si>
  <si>
    <t>57-AEO2020.48.highogs-d112619a</t>
  </si>
  <si>
    <t>Air Travel: Travel Demand: Revenue Passenger Miles: Domestic: Central America: High oil and gas supply</t>
  </si>
  <si>
    <t>57-AEO2020.49.highogs-d112619a</t>
  </si>
  <si>
    <t>Air Travel: Travel Demand: Revenue Passenger Miles: Domestic: South America: High oil and gas supply</t>
  </si>
  <si>
    <t>57-AEO2020.50.highogs-d112619a</t>
  </si>
  <si>
    <t>Air Travel: Travel Demand: Revenue Passenger Miles: Domestic: Europe: High oil and gas supply</t>
  </si>
  <si>
    <t>57-AEO2020.51.highogs-d112619a</t>
  </si>
  <si>
    <t>Air Travel: Travel Demand: Revenue Passenger Miles: Domestic: Africa: High oil and gas supply</t>
  </si>
  <si>
    <t>57-AEO2020.52.highogs-d112619a</t>
  </si>
  <si>
    <t>Air Travel: Travel Demand: Revenue Passenger Miles: Domestic: Mideast: High oil and gas supply</t>
  </si>
  <si>
    <t>57-AEO2020.53.highogs-d112619a</t>
  </si>
  <si>
    <t>Air Travel: Travel Demand: Revenue Passenger Miles: Domestic: CIS: High oil and gas supply</t>
  </si>
  <si>
    <t>57-AEO2020.54.highogs-d112619a</t>
  </si>
  <si>
    <t>Air Travel: Travel Demand: Revenue Passenger Miles: Domestic: China: High oil and gas supply</t>
  </si>
  <si>
    <t>57-AEO2020.55.highogs-d112619a</t>
  </si>
  <si>
    <t>Air Travel: Travel Demand: Revenue Passenger Miles: Domestic: NE Asia: High oil and gas supply</t>
  </si>
  <si>
    <t>57-AEO2020.56.highogs-d112619a</t>
  </si>
  <si>
    <t>Air Travel: Travel Demand: Revenue Passenger Miles: Domestic: SE Asia: High oil and gas supply</t>
  </si>
  <si>
    <t>57-AEO2020.57.highogs-d112619a</t>
  </si>
  <si>
    <t>Air Travel: Travel Demand: Revenue Passenger Miles: Domestic: SW Asia: High oil and gas supply</t>
  </si>
  <si>
    <t>57-AEO2020.58.highogs-d112619a</t>
  </si>
  <si>
    <t>Air Travel: Travel Demand: Revenue Passenger Miles: Domestic: Oceania: High oil and gas supply</t>
  </si>
  <si>
    <t>57-AEO2020.59.highogs-d112619a</t>
  </si>
  <si>
    <t>57-AEO2020.60.</t>
  </si>
  <si>
    <t>Air Travel: Travel Demand: Revenue Passenger Miles: International: U.S.: High oil and gas supply</t>
  </si>
  <si>
    <t>57-AEO2020.61.highogs-d112619a</t>
  </si>
  <si>
    <t>Air Travel: Travel Demand: Revenue Passenger Miles: International: Canada: High oil and gas supply</t>
  </si>
  <si>
    <t>57-AEO2020.62.highogs-d112619a</t>
  </si>
  <si>
    <t>Air Travel: Travel Demand: Revenue Passenger Miles: International: Central America: High oil and gas supply</t>
  </si>
  <si>
    <t>57-AEO2020.63.highogs-d112619a</t>
  </si>
  <si>
    <t>Air Travel: Travel Demand: Revenue Passenger Miles: International: South America: High oil and gas supply</t>
  </si>
  <si>
    <t>57-AEO2020.64.highogs-d112619a</t>
  </si>
  <si>
    <t>Air Travel: Travel Demand: Revenue Passenger Miles: International: Europe: High oil and gas supply</t>
  </si>
  <si>
    <t>57-AEO2020.65.highogs-d112619a</t>
  </si>
  <si>
    <t>Air Travel: Travel Demand: Revenue Passenger Miles: International: Africa: High oil and gas supply</t>
  </si>
  <si>
    <t>57-AEO2020.66.highogs-d112619a</t>
  </si>
  <si>
    <t>Air Travel: Travel Demand: Revenue Passenger Miles: International: Mideast: High oil and gas supply</t>
  </si>
  <si>
    <t>57-AEO2020.67.highogs-d112619a</t>
  </si>
  <si>
    <t>Air Travel: Travel Demand: Revenue Passenger Miles: International: CIS: High oil and gas supply</t>
  </si>
  <si>
    <t>57-AEO2020.68.highogs-d112619a</t>
  </si>
  <si>
    <t>Air Travel: Travel Demand: Revenue Passenger Miles: International: China: High oil and gas supply</t>
  </si>
  <si>
    <t>57-AEO2020.69.highogs-d112619a</t>
  </si>
  <si>
    <t>Air Travel: Travel Demand: Revenue Passenger Miles: International: NE Asia: High oil and gas supply</t>
  </si>
  <si>
    <t>57-AEO2020.70.highogs-d112619a</t>
  </si>
  <si>
    <t>Air Travel: Travel Demand: Revenue Passenger Miles: International: SE Asia: High oil and gas supply</t>
  </si>
  <si>
    <t>57-AEO2020.71.highogs-d112619a</t>
  </si>
  <si>
    <t>Air Travel: Travel Demand: Revenue Passenger Miles: International: SW Asia: High oil and gas supply</t>
  </si>
  <si>
    <t>57-AEO2020.72.highogs-d112619a</t>
  </si>
  <si>
    <t>Air Travel: Travel Demand: Revenue Passenger Miles: International: Oceania: High oil and gas supply</t>
  </si>
  <si>
    <t>57-AEO2020.73.highogs-d112619a</t>
  </si>
  <si>
    <t>Freight Revenue Ton Miles (billion miles)</t>
  </si>
  <si>
    <t>57-AEO2020.75.</t>
  </si>
  <si>
    <t>Air Travel: Travel Demand: Revenue Ton Miles: Freight: US: High oil and gas supply</t>
  </si>
  <si>
    <t>57-AEO2020.76.highogs-d112619a</t>
  </si>
  <si>
    <t>Air Travel: Travel Demand: Revenue Ton Miles: Freight: Canada: High oil and gas supply</t>
  </si>
  <si>
    <t>57-AEO2020.77.highogs-d112619a</t>
  </si>
  <si>
    <t>Air Travel: Travel Demand: Revenue Ton Miles: Freight: Central America: High oil and gas supply</t>
  </si>
  <si>
    <t>57-AEO2020.78.highogs-d112619a</t>
  </si>
  <si>
    <t>Air Travel: Travel Demand: Revenue Ton Miles: Freight: South America: High oil and gas supply</t>
  </si>
  <si>
    <t>57-AEO2020.79.highogs-d112619a</t>
  </si>
  <si>
    <t>Air Travel: Travel Demand: Revenue Ton Miles: Freight: Europe: High oil and gas supply</t>
  </si>
  <si>
    <t>57-AEO2020.80.highogs-d112619a</t>
  </si>
  <si>
    <t>Air Travel: Travel Demand: Revenue Ton Miles: Freight: Africa: High oil and gas supply</t>
  </si>
  <si>
    <t>57-AEO2020.81.highogs-d112619a</t>
  </si>
  <si>
    <t>Air Travel: Travel Demand: Revenue Ton Miles: Freight: Mideast: High oil and gas supply</t>
  </si>
  <si>
    <t>57-AEO2020.82.highogs-d112619a</t>
  </si>
  <si>
    <t>Air Travel: Travel Demand: Revenue Ton Miles: Freight: CIS: High oil and gas supply</t>
  </si>
  <si>
    <t>57-AEO2020.83.highogs-d112619a</t>
  </si>
  <si>
    <t>Air Travel: Travel Demand: Revenue Ton Miles: Freight: China: High oil and gas supply</t>
  </si>
  <si>
    <t>57-AEO2020.84.highogs-d112619a</t>
  </si>
  <si>
    <t>Air Travel: Travel Demand: Revenue Ton Miles: Freight: NE Asia: High oil and gas supply</t>
  </si>
  <si>
    <t>57-AEO2020.85.highogs-d112619a</t>
  </si>
  <si>
    <t>Air Travel: Travel Demand: Revenue Ton Miles: Freight: SE Asia: High oil and gas supply</t>
  </si>
  <si>
    <t>57-AEO2020.86.highogs-d112619a</t>
  </si>
  <si>
    <t>Air Travel: Travel Demand: Revenue Ton Miles: Freight: SW Asia: High oil and gas supply</t>
  </si>
  <si>
    <t>57-AEO2020.87.highogs-d112619a</t>
  </si>
  <si>
    <t>Air Travel: Travel Demand: Revenue Ton Miles: Freight: Oceania: High oil and gas supply</t>
  </si>
  <si>
    <t>57-AEO2020.88.highogs-d112619a</t>
  </si>
  <si>
    <t>Total World</t>
  </si>
  <si>
    <t>Air Travel: Travel Demand: Revenue Ton Miles: Freight: World: High oil and gas supply</t>
  </si>
  <si>
    <t>57-AEO2020.89.highogs-d112619a</t>
  </si>
  <si>
    <t>Seat Miles Demanded (billion miles)</t>
  </si>
  <si>
    <t>57-AEO2020.91.</t>
  </si>
  <si>
    <t>Air Travel: Seat Miles Demanded: U.S.: High oil and gas supply</t>
  </si>
  <si>
    <t>57-AEO2020.92.highogs-d112619a</t>
  </si>
  <si>
    <t>Narrow Body Aircraft</t>
  </si>
  <si>
    <t>Air Travel: Seat Miles Demanded: U.S.: Narrow Body Aircraft: High oil and gas supply</t>
  </si>
  <si>
    <t>57-AEO2020.93.highogs-d112619a</t>
  </si>
  <si>
    <t>Wide Body Aircraft</t>
  </si>
  <si>
    <t>Air Travel: Seat Miles Demanded: U.S.: Wide Body Aircraft: High oil and gas supply</t>
  </si>
  <si>
    <t>57-AEO2020.94.highogs-d112619a</t>
  </si>
  <si>
    <t>Regional Jets</t>
  </si>
  <si>
    <t>Air Travel: Seat Miles Demanded: U.S.: Regional Jets: High oil and gas supply</t>
  </si>
  <si>
    <t>57-AEO2020.95.highogs-d112619a</t>
  </si>
  <si>
    <t>Air Travel: Seat Miles Demanded: Canada: High oil and gas supply</t>
  </si>
  <si>
    <t>57-AEO2020.96.highogs-d112619a</t>
  </si>
  <si>
    <t>Air Travel: Seat Miles Demanded: Central America: High oil and gas supply</t>
  </si>
  <si>
    <t>57-AEO2020.97.highogs-d112619a</t>
  </si>
  <si>
    <t>Air Travel: Seat Miles Demanded: South America: High oil and gas supply</t>
  </si>
  <si>
    <t>57-AEO2020.98.highogs-d112619a</t>
  </si>
  <si>
    <t>Air Travel: Seat Miles Demanded: Europe: High oil and gas supply</t>
  </si>
  <si>
    <t>57-AEO2020.99.highogs-d112619a</t>
  </si>
  <si>
    <t>Air Travel: Seat Miles Demanded: Africa: High oil and gas supply</t>
  </si>
  <si>
    <t>57-AEO2020.100.highogs-d112619a</t>
  </si>
  <si>
    <t>Air Travel: Seat Miles Demanded: Mideast: High oil and gas supply</t>
  </si>
  <si>
    <t>57-AEO2020.101.highogs-d112619a</t>
  </si>
  <si>
    <t>Air Travel: Seat Miles Demanded: CIS: High oil and gas supply</t>
  </si>
  <si>
    <t>57-AEO2020.102.highogs-d112619a</t>
  </si>
  <si>
    <t>Air Travel: Seat Miles Demanded: China: High oil and gas supply</t>
  </si>
  <si>
    <t>57-AEO2020.103.highogs-d112619a</t>
  </si>
  <si>
    <t>Air Travel: Seat Miles Demanded: NE Asia: High oil and gas supply</t>
  </si>
  <si>
    <t>57-AEO2020.104.highogs-d112619a</t>
  </si>
  <si>
    <t>Air Travel: Seat Miles Demanded: SE Asia: High oil and gas supply</t>
  </si>
  <si>
    <t>57-AEO2020.105.highogs-d112619a</t>
  </si>
  <si>
    <t>Air Travel: Seat Miles Demanded: SW Asia: High oil and gas supply</t>
  </si>
  <si>
    <t>57-AEO2020.106.highogs-d112619a</t>
  </si>
  <si>
    <t>Air Travel: Seat Miles Demanded: Oceania: High oil and gas supply</t>
  </si>
  <si>
    <t>57-AEO2020.107.highogs-d112619a</t>
  </si>
  <si>
    <t>Air Travel: Seat Miles Demanded: World: High oil and gas supply</t>
  </si>
  <si>
    <t>57-AEO2020.108.highogs-d112619a</t>
  </si>
  <si>
    <t>Aircraft Sales</t>
  </si>
  <si>
    <t>57-AEO2020.110.</t>
  </si>
  <si>
    <t>Air Travel: Aircraft Sales: U.S.: High oil and gas supply</t>
  </si>
  <si>
    <t>57-AEO2020.111.highogs-d112619a</t>
  </si>
  <si>
    <t>Air Travel: Aircraft Sales: U.S.: Narrow Body: High oil and gas supply</t>
  </si>
  <si>
    <t>57-AEO2020.112.highogs-d112619a</t>
  </si>
  <si>
    <t>Air Travel: Aircraft Sales: U.S.: Wide Body: High oil and gas supply</t>
  </si>
  <si>
    <t>57-AEO2020.113.highogs-d112619a</t>
  </si>
  <si>
    <t>Air Travel: Aircraft Sales: U.S.: Regional Jets: High oil and gas supply</t>
  </si>
  <si>
    <t>57-AEO2020.114.highogs-d112619a</t>
  </si>
  <si>
    <t>Air Travel: Aircraft Sales: Canada: High oil and gas supply</t>
  </si>
  <si>
    <t>57-AEO2020.115.highogs-d112619a</t>
  </si>
  <si>
    <t>Air Travel: Aircraft Sales: Canada: Narrow Body: High oil and gas supply</t>
  </si>
  <si>
    <t>57-AEO2020.116.highogs-d112619a</t>
  </si>
  <si>
    <t>Air Travel: Aircraft Sales: Canada: Wide Body: High oil and gas supply</t>
  </si>
  <si>
    <t>57-AEO2020.117.highogs-d112619a</t>
  </si>
  <si>
    <t>Air Travel: Aircraft Sales: Canada: Regional Jets: High oil and gas supply</t>
  </si>
  <si>
    <t>57-AEO2020.118.highogs-d112619a</t>
  </si>
  <si>
    <t>Air Travel: Aircraft Sales: Central America: High oil and gas supply</t>
  </si>
  <si>
    <t>57-AEO2020.119.highogs-d112619a</t>
  </si>
  <si>
    <t>Air Travel: Aircraft Sales: Central America: Narrow Body: High oil and gas supply</t>
  </si>
  <si>
    <t>57-AEO2020.120.highogs-d112619a</t>
  </si>
  <si>
    <t>Air Travel: Aircraft Sales: Central America: Wide Body: High oil and gas supply</t>
  </si>
  <si>
    <t>57-AEO2020.121.highogs-d112619a</t>
  </si>
  <si>
    <t>Air Travel: Aircraft Sales: Central America: Regional Jets: High oil and gas supply</t>
  </si>
  <si>
    <t>57-AEO2020.122.highogs-d112619a</t>
  </si>
  <si>
    <t>Air Travel: Aircraft Sales: South America: High oil and gas supply</t>
  </si>
  <si>
    <t>57-AEO2020.123.highogs-d112619a</t>
  </si>
  <si>
    <t>Air Travel: Aircraft Sales: South America: Narrow Body: High oil and gas supply</t>
  </si>
  <si>
    <t>57-AEO2020.124.highogs-d112619a</t>
  </si>
  <si>
    <t>Air Travel: Aircraft Sales: South America: Wide Body: High oil and gas supply</t>
  </si>
  <si>
    <t>57-AEO2020.125.highogs-d112619a</t>
  </si>
  <si>
    <t>Air Travel: Aircraft Sales: South America: Regional Jets: High oil and gas supply</t>
  </si>
  <si>
    <t>57-AEO2020.126.highogs-d112619a</t>
  </si>
  <si>
    <t>Air Travel: Aircraft Sales: Europe: High oil and gas supply</t>
  </si>
  <si>
    <t>57-AEO2020.127.highogs-d112619a</t>
  </si>
  <si>
    <t>Air Travel: Aircraft Sales: Europe: Narrow Body: High oil and gas supply</t>
  </si>
  <si>
    <t>57-AEO2020.128.highogs-d112619a</t>
  </si>
  <si>
    <t>Air Travel: Aircraft Sales: Europe: Wide Body: High oil and gas supply</t>
  </si>
  <si>
    <t>57-AEO2020.129.highogs-d112619a</t>
  </si>
  <si>
    <t>Air Travel: Aircraft Sales: Europe: Regional Jets: High oil and gas supply</t>
  </si>
  <si>
    <t>57-AEO2020.130.highogs-d112619a</t>
  </si>
  <si>
    <t>Air Travel: Aircraft Sales: Africa: High oil and gas supply</t>
  </si>
  <si>
    <t>57-AEO2020.131.highogs-d112619a</t>
  </si>
  <si>
    <t>Air Travel: Aircraft Sales: Africa: Narrow Body: High oil and gas supply</t>
  </si>
  <si>
    <t>57-AEO2020.132.highogs-d112619a</t>
  </si>
  <si>
    <t>Air Travel: Aircraft Sales: Africa: Wide Body: High oil and gas supply</t>
  </si>
  <si>
    <t>57-AEO2020.133.highogs-d112619a</t>
  </si>
  <si>
    <t>Air Travel: Aircraft Sales: Africa: Regional Jets: High oil and gas supply</t>
  </si>
  <si>
    <t>57-AEO2020.134.highogs-d112619a</t>
  </si>
  <si>
    <t>Air Travel: Aircraft Sales: Mideast: High oil and gas supply</t>
  </si>
  <si>
    <t>57-AEO2020.135.highogs-d112619a</t>
  </si>
  <si>
    <t>Air Travel: Aircraft Sales: Mideast: Narrow Body: High oil and gas supply</t>
  </si>
  <si>
    <t>57-AEO2020.136.highogs-d112619a</t>
  </si>
  <si>
    <t>Air Travel: Aircraft Sales: Mideast: Wide Body: High oil and gas supply</t>
  </si>
  <si>
    <t>57-AEO2020.137.highogs-d112619a</t>
  </si>
  <si>
    <t>Air Travel: Aircraft Sales: Mideast: Regional Jets: High oil and gas supply</t>
  </si>
  <si>
    <t>57-AEO2020.138.highogs-d112619a</t>
  </si>
  <si>
    <t>Air Travel: Aircraft Sales: CIS: High oil and gas supply</t>
  </si>
  <si>
    <t>57-AEO2020.139.highogs-d112619a</t>
  </si>
  <si>
    <t>Air Travel: Aircraft Sales: CIS: Narrow Body: High oil and gas supply</t>
  </si>
  <si>
    <t>57-AEO2020.140.highogs-d112619a</t>
  </si>
  <si>
    <t>Air Travel: Aircraft Sales: CIS: Wide Body: High oil and gas supply</t>
  </si>
  <si>
    <t>57-AEO2020.141.highogs-d112619a</t>
  </si>
  <si>
    <t>Air Travel: Aircraft Sales: CIS: Regional Jets: High oil and gas supply</t>
  </si>
  <si>
    <t>57-AEO2020.142.highogs-d112619a</t>
  </si>
  <si>
    <t>Air Travel: Aircraft Sales: China: High oil and gas supply</t>
  </si>
  <si>
    <t>57-AEO2020.143.highogs-d112619a</t>
  </si>
  <si>
    <t>Air Travel: Aircraft Sales: China: Narrow Body: High oil and gas supply</t>
  </si>
  <si>
    <t>57-AEO2020.144.highogs-d112619a</t>
  </si>
  <si>
    <t>Air Travel: Aircraft Sales: China: Wide Body: High oil and gas supply</t>
  </si>
  <si>
    <t>57-AEO2020.145.highogs-d112619a</t>
  </si>
  <si>
    <t>Air Travel: Aircraft Sales: China: Regional Jets: High oil and gas supply</t>
  </si>
  <si>
    <t>57-AEO2020.146.highogs-d112619a</t>
  </si>
  <si>
    <t>Air Travel: Aircraft Sales: NE Asia: High oil and gas supply</t>
  </si>
  <si>
    <t>57-AEO2020.147.highogs-d112619a</t>
  </si>
  <si>
    <t>Air Travel: Aircraft Sales: NE Asia: Narrow Body: High oil and gas supply</t>
  </si>
  <si>
    <t>57-AEO2020.148.highogs-d112619a</t>
  </si>
  <si>
    <t>Air Travel: Aircraft Sales: NE Asia: Wide Body: High oil and gas supply</t>
  </si>
  <si>
    <t>57-AEO2020.149.highogs-d112619a</t>
  </si>
  <si>
    <t>Air Travel: Aircraft Sales: NE Asia: Regional Jets: High oil and gas supply</t>
  </si>
  <si>
    <t>57-AEO2020.150.highogs-d112619a</t>
  </si>
  <si>
    <t>Air Travel: Aircraft Sales: SE Asia: High oil and gas supply</t>
  </si>
  <si>
    <t>57-AEO2020.151.highogs-d112619a</t>
  </si>
  <si>
    <t>Air Travel: Aircraft Sales: SE Asia: Narrow Body: High oil and gas supply</t>
  </si>
  <si>
    <t>57-AEO2020.152.highogs-d112619a</t>
  </si>
  <si>
    <t>Air Travel: Aircraft Sales: SE Asia: Wide Body: High oil and gas supply</t>
  </si>
  <si>
    <t>57-AEO2020.153.highogs-d112619a</t>
  </si>
  <si>
    <t>Air Travel: Aircraft Sales: SE Asia: Regional Jets: High oil and gas supply</t>
  </si>
  <si>
    <t>57-AEO2020.154.highogs-d112619a</t>
  </si>
  <si>
    <t>Air Travel: Aircraft Sales: SW Asia: High oil and gas supply</t>
  </si>
  <si>
    <t>57-AEO2020.155.highogs-d112619a</t>
  </si>
  <si>
    <t>Air Travel: Aircraft Sales: SW Asia: Narrow Body: High oil and gas supply</t>
  </si>
  <si>
    <t>57-AEO2020.156.highogs-d112619a</t>
  </si>
  <si>
    <t>Air Travel: Aircraft Sales: SW Asia: Wide Body: High oil and gas supply</t>
  </si>
  <si>
    <t>57-AEO2020.157.highogs-d112619a</t>
  </si>
  <si>
    <t>Air Travel: Aircraft Sales: SW Asia: Regional Jets: High oil and gas supply</t>
  </si>
  <si>
    <t>57-AEO2020.158.highogs-d112619a</t>
  </si>
  <si>
    <t>Air Travel: Aircraft Sales: Oceania: High oil and gas supply</t>
  </si>
  <si>
    <t>57-AEO2020.159.highogs-d112619a</t>
  </si>
  <si>
    <t>Air Travel: Aircraft Sales: Oceania: Narrow Body: High oil and gas supply</t>
  </si>
  <si>
    <t>57-AEO2020.160.highogs-d112619a</t>
  </si>
  <si>
    <t>Air Travel: Aircraft Sales: Oceania: Wide Body: High oil and gas supply</t>
  </si>
  <si>
    <t>57-AEO2020.161.highogs-d112619a</t>
  </si>
  <si>
    <t>Air Travel: Aircraft Sales: Oceania: Regional Jets: High oil and gas supply</t>
  </si>
  <si>
    <t>57-AEO2020.162.highogs-d112619a</t>
  </si>
  <si>
    <t>Air Travel: Aircraft Sales: World: High oil and gas supply</t>
  </si>
  <si>
    <t>57-AEO2020.163.highogs-d112619a</t>
  </si>
  <si>
    <t>Advanced Technology Penetration</t>
  </si>
  <si>
    <t>57-AEO2020.165.</t>
  </si>
  <si>
    <t>General Technology 1</t>
  </si>
  <si>
    <t>Air Travel: Advanced Technology Penetration: General Technology 1: High oil and gas supply</t>
  </si>
  <si>
    <t>57-AEO2020.166.highogs-d112619a</t>
  </si>
  <si>
    <t>General Technology 2</t>
  </si>
  <si>
    <t>Air Travel: Advanced Technology Penetration: General Technology 2: High oil and gas supply</t>
  </si>
  <si>
    <t>57-AEO2020.167.highogs-d112619a</t>
  </si>
  <si>
    <t>General Technology 3</t>
  </si>
  <si>
    <t>Air Travel: Advanced Technology Penetration: General Technology 3: High oil and gas supply</t>
  </si>
  <si>
    <t>57-AEO2020.168.highogs-d112619a</t>
  </si>
  <si>
    <t>General Technology 4</t>
  </si>
  <si>
    <t>Air Travel: Advanced Technology Penetration: General Technology 4: High oil and gas supply</t>
  </si>
  <si>
    <t>57-AEO2020.169.highogs-d112619a</t>
  </si>
  <si>
    <t>General Technology 5</t>
  </si>
  <si>
    <t>Air Travel: Advanced Technology Penetration: General Technology 5: High oil and gas supply</t>
  </si>
  <si>
    <t>57-AEO2020.170.highogs-d112619a</t>
  </si>
  <si>
    <t>Laminar Flow Control</t>
  </si>
  <si>
    <t>Air Travel: Advanced Technology Penetration: Laminar Flow Control: High oil and gas supply</t>
  </si>
  <si>
    <t>57-AEO2020.171.highogs-d112619a</t>
  </si>
  <si>
    <t>Advanced Aerodynamics</t>
  </si>
  <si>
    <t>Air Travel: Advanced Technology Penetration: Advanced Aerodynamics: High oil and gas supply</t>
  </si>
  <si>
    <t>57-AEO2020.172.highogs-d112619a</t>
  </si>
  <si>
    <t>Weight Reducing Materials</t>
  </si>
  <si>
    <t>Air Travel: Advanced Technology Penetration: Weight Reducing Materials: High oil and gas supply</t>
  </si>
  <si>
    <t>57-AEO2020.173.highogs-d112619a</t>
  </si>
  <si>
    <t>Electrically Active Controls</t>
  </si>
  <si>
    <t>Air Travel: Advanced Technology Penetration: Electrically Active Controls: High oil and gas supply</t>
  </si>
  <si>
    <t>57-AEO2020.174.highogs-d112619a</t>
  </si>
  <si>
    <t>Aircraft Efficiency (seat miles per gallon)</t>
  </si>
  <si>
    <t>57-AEO2020.176.</t>
  </si>
  <si>
    <t>New Aircraft</t>
  </si>
  <si>
    <t>57-AEO2020.177.</t>
  </si>
  <si>
    <t>Air Travel: New Aircraft Efficiency: Narrow Body Aircraft: High oil and gas supply</t>
  </si>
  <si>
    <t>57-AEO2020.178.highogs-d112619a</t>
  </si>
  <si>
    <t>seat mpg</t>
  </si>
  <si>
    <t>Air Travel: New Aircraft Efficiency: Wide Body Aircraft: High oil and gas supply</t>
  </si>
  <si>
    <t>57-AEO2020.179.highogs-d112619a</t>
  </si>
  <si>
    <t>Air Travel: New Aircraft Efficiency: Regional Jets: High oil and gas supply</t>
  </si>
  <si>
    <t>57-AEO2020.180.highogs-d112619a</t>
  </si>
  <si>
    <t>Average Aircraft</t>
  </si>
  <si>
    <t>Air Travel: New Aircraft Efficiency: Average Aircraft: High oil and gas supply</t>
  </si>
  <si>
    <t>57-AEO2020.181.highogs-d112619a</t>
  </si>
  <si>
    <t>Aircraft Stock</t>
  </si>
  <si>
    <t>57-AEO2020.182.</t>
  </si>
  <si>
    <t>Air Travel: Aircraft Stock Efficiency: Narrow Body Aircraft: High oil and gas supply</t>
  </si>
  <si>
    <t>57-AEO2020.183.highogs-d112619a</t>
  </si>
  <si>
    <t>Air Travel: Aircraft Stock Efficiency: Wide Body Aircraft: High oil and gas supply</t>
  </si>
  <si>
    <t>57-AEO2020.184.highogs-d112619a</t>
  </si>
  <si>
    <t>Air Travel: Aircraft Stock Efficiency: Regional Jets: High oil and gas supply</t>
  </si>
  <si>
    <t>57-AEO2020.185.highogs-d112619a</t>
  </si>
  <si>
    <t>Air Travel: Aircraft Stock Efficiency: Average Aircraft: High oil and gas supply</t>
  </si>
  <si>
    <t>57-AEO2020.186.highogs-d112619a</t>
  </si>
  <si>
    <t>57-AEO2020.188.</t>
  </si>
  <si>
    <t>Commercial Jet Fuel</t>
  </si>
  <si>
    <t>57-AEO2020.189.</t>
  </si>
  <si>
    <t>Air Travel: Fuel Use: Commercial: Jet Fuel: U.S.: High oil and gas supply</t>
  </si>
  <si>
    <t>57-AEO2020.190.highogs-d112619a</t>
  </si>
  <si>
    <t>Air Travel: Fuel Use: Commercial: Jet Fuel: Canada: High oil and gas supply</t>
  </si>
  <si>
    <t>57-AEO2020.191.highogs-d112619a</t>
  </si>
  <si>
    <t>Air Travel: Fuel Use: Commercial: Jet Fuel: Central America: High oil and gas supply</t>
  </si>
  <si>
    <t>57-AEO2020.192.highogs-d112619a</t>
  </si>
  <si>
    <t>Air Travel: Fuel Use: Commercial: Jet Fuel: South America: High oil and gas supply</t>
  </si>
  <si>
    <t>57-AEO2020.193.highogs-d112619a</t>
  </si>
  <si>
    <t>Air Travel: Fuel Use: Commercial: Jet Fuel: Europe: High oil and gas supply</t>
  </si>
  <si>
    <t>57-AEO2020.194.highogs-d112619a</t>
  </si>
  <si>
    <t>Air Travel: Fuel Use: Commercial: Jet Fuel: Africa: High oil and gas supply</t>
  </si>
  <si>
    <t>57-AEO2020.195.highogs-d112619a</t>
  </si>
  <si>
    <t>Air Travel: Fuel Use: Commercial: Jet Fuel: Mideast: High oil and gas supply</t>
  </si>
  <si>
    <t>57-AEO2020.196.highogs-d112619a</t>
  </si>
  <si>
    <t>Air Travel: Fuel Use: Commercial: Jet Fuel: CIS: High oil and gas supply</t>
  </si>
  <si>
    <t>57-AEO2020.197.highogs-d112619a</t>
  </si>
  <si>
    <t>Air Travel: Fuel Use: Commercial: Jet Fuel: China: High oil and gas supply</t>
  </si>
  <si>
    <t>57-AEO2020.198.highogs-d112619a</t>
  </si>
  <si>
    <t>Air Travel: Fuel Use: Commercial: Jet Fuel: NE Asia: High oil and gas supply</t>
  </si>
  <si>
    <t>57-AEO2020.199.highogs-d112619a</t>
  </si>
  <si>
    <t>Air Travel: Fuel Use: Commercial: Jet Fuel: SE Asia: High oil and gas supply</t>
  </si>
  <si>
    <t>57-AEO2020.200.highogs-d112619a</t>
  </si>
  <si>
    <t>Air Travel: Fuel Use: Commercial: Jet Fuel: SW Asia: High oil and gas supply</t>
  </si>
  <si>
    <t>57-AEO2020.201.highogs-d112619a</t>
  </si>
  <si>
    <t>Air Travel: Fuel Use: Commercial: Jet Fuel: Oceania: High oil and gas supply</t>
  </si>
  <si>
    <t>57-AEO2020.202.highogs-d112619a</t>
  </si>
  <si>
    <t>Air Travel: Fuel Use: Commercial: Jet Fuel: World: High oil and gas supply</t>
  </si>
  <si>
    <t>57-AEO2020.203.highogs-d112619a</t>
  </si>
  <si>
    <t>Commercial Aviation Gasoline</t>
  </si>
  <si>
    <t xml:space="preserve"> U.S.</t>
  </si>
  <si>
    <t>Air Travel: Fuel Use: Commercial: Aviation Gasoline: U.S.: High oil and gas supply</t>
  </si>
  <si>
    <t>57-AEO2020.204.highogs-d112619a</t>
  </si>
  <si>
    <t>Military Jet Fuel</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</si>
  <si>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</si>
  <si>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</si>
  <si>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</si>
  <si>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</si>
  <si>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</si>
  <si>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148-AEO2020.2.</t>
  </si>
  <si>
    <t>Aircraft Stock: Total: United States: High oil and gas supply</t>
  </si>
  <si>
    <t>148-AEO2020.3.highogs-d112619a</t>
  </si>
  <si>
    <t>Aircraft Stock: Total: U.S.: Narrow Body: High oil and gas supply</t>
  </si>
  <si>
    <t>148-AEO2020.4.highogs-d112619a</t>
  </si>
  <si>
    <t>Aircraft Stock: Total: U.S.: Wide Body: High oil and gas supply</t>
  </si>
  <si>
    <t>148-AEO2020.5.highogs-d112619a</t>
  </si>
  <si>
    <t>Aircraft Stock: Total: U.S.: Regional: High oil and gas supply</t>
  </si>
  <si>
    <t>148-AEO2020.6.highogs-d112619a</t>
  </si>
  <si>
    <t>Aircraft Stock: Total: Canada: High oil and gas supply</t>
  </si>
  <si>
    <t>148-AEO2020.7.highogs-d112619a</t>
  </si>
  <si>
    <t>Aircraft Stock: Total: Canada: Narrow Body: High oil and gas supply</t>
  </si>
  <si>
    <t>148-AEO2020.8.highogs-d112619a</t>
  </si>
  <si>
    <t>Aircraft Stock: Total: Canada: Wide Body: High oil and gas supply</t>
  </si>
  <si>
    <t>148-AEO2020.9.highogs-d112619a</t>
  </si>
  <si>
    <t>Aircraft Stock: Total: Canada: Regional: High oil and gas supply</t>
  </si>
  <si>
    <t>148-AEO2020.10.highogs-d112619a</t>
  </si>
  <si>
    <t>Aircraft Stock: Total: Central America: High oil and gas supply</t>
  </si>
  <si>
    <t>148-AEO2020.11.highogs-d112619a</t>
  </si>
  <si>
    <t>Aircraft Stock: Total: Central America: Narrow Body: High oil and gas supply</t>
  </si>
  <si>
    <t>148-AEO2020.12.highogs-d112619a</t>
  </si>
  <si>
    <t>Aircraft Stock: Total: Central America: Wide Body: High oil and gas supply</t>
  </si>
  <si>
    <t>148-AEO2020.13.highogs-d112619a</t>
  </si>
  <si>
    <t>Aircraft Stock: Total: Central America: Regional: High oil and gas supply</t>
  </si>
  <si>
    <t>148-AEO2020.14.highogs-d112619a</t>
  </si>
  <si>
    <t>Aircraft Stock: Total: South America: High oil and gas supply</t>
  </si>
  <si>
    <t>148-AEO2020.15.highogs-d112619a</t>
  </si>
  <si>
    <t>Aircraft Stock: Total: South America: Narrow Body: High oil and gas supply</t>
  </si>
  <si>
    <t>148-AEO2020.16.highogs-d112619a</t>
  </si>
  <si>
    <t>Aircraft Stock: Total: South America: Wide Body: High oil and gas supply</t>
  </si>
  <si>
    <t>148-AEO2020.17.highogs-d112619a</t>
  </si>
  <si>
    <t>Aircraft Stock: Total: South America: Regional: High oil and gas supply</t>
  </si>
  <si>
    <t>148-AEO2020.18.highogs-d112619a</t>
  </si>
  <si>
    <t>Aircraft Stock: Total: Europe: High oil and gas supply</t>
  </si>
  <si>
    <t>148-AEO2020.19.highogs-d112619a</t>
  </si>
  <si>
    <t>Aircraft Stock: Total: Europe: Narrow Body: High oil and gas supply</t>
  </si>
  <si>
    <t>148-AEO2020.20.highogs-d112619a</t>
  </si>
  <si>
    <t>Aircraft Stock: Total: Europe: Wide Body: High oil and gas supply</t>
  </si>
  <si>
    <t>148-AEO2020.21.highogs-d112619a</t>
  </si>
  <si>
    <t>Aircraft Stock: Total: Europe: Regional: High oil and gas supply</t>
  </si>
  <si>
    <t>148-AEO2020.22.highogs-d112619a</t>
  </si>
  <si>
    <t>Aircraft Stock: Total: Africa: High oil and gas supply</t>
  </si>
  <si>
    <t>148-AEO2020.23.highogs-d112619a</t>
  </si>
  <si>
    <t>Aircraft Stock: Total: Africa: Narrow Body: High oil and gas supply</t>
  </si>
  <si>
    <t>148-AEO2020.24.highogs-d112619a</t>
  </si>
  <si>
    <t>Aircraft Stock: Total: Africa: Wide Body: High oil and gas supply</t>
  </si>
  <si>
    <t>148-AEO2020.25.highogs-d112619a</t>
  </si>
  <si>
    <t>Aircraft Stock: Total: Africa: Regional: High oil and gas supply</t>
  </si>
  <si>
    <t>148-AEO2020.26.highogs-d112619a</t>
  </si>
  <si>
    <t>Aircraft Stock: Total: Mideast: High oil and gas supply</t>
  </si>
  <si>
    <t>148-AEO2020.27.highogs-d112619a</t>
  </si>
  <si>
    <t>Aircraft Stock: Total: Mideast: Narrow Body: High oil and gas supply</t>
  </si>
  <si>
    <t>148-AEO2020.28.highogs-d112619a</t>
  </si>
  <si>
    <t>Aircraft Stock: Total: Mideast: Wide Body: High oil and gas supply</t>
  </si>
  <si>
    <t>148-AEO2020.29.highogs-d112619a</t>
  </si>
  <si>
    <t>Aircraft Stock: Total: Mideast: Regional: High oil and gas supply</t>
  </si>
  <si>
    <t>148-AEO2020.30.highogs-d112619a</t>
  </si>
  <si>
    <t>Aircraft Stock: Total: CIS: High oil and gas supply</t>
  </si>
  <si>
    <t>148-AEO2020.31.highogs-d112619a</t>
  </si>
  <si>
    <t>Aircraft Stock: Total: CIS: Narrow Body: High oil and gas supply</t>
  </si>
  <si>
    <t>148-AEO2020.32.highogs-d112619a</t>
  </si>
  <si>
    <t>Aircraft Stock: Total: CIS: Wide Body: High oil and gas supply</t>
  </si>
  <si>
    <t>148-AEO2020.33.highogs-d112619a</t>
  </si>
  <si>
    <t>Aircraft Stock: Total: CIS: Regional: High oil and gas supply</t>
  </si>
  <si>
    <t>148-AEO2020.34.highogs-d112619a</t>
  </si>
  <si>
    <t>Aircraft Stock: Total: China: High oil and gas supply</t>
  </si>
  <si>
    <t>148-AEO2020.35.highogs-d112619a</t>
  </si>
  <si>
    <t>Aircraft Stock: Total: China: Narrow Body: High oil and gas supply</t>
  </si>
  <si>
    <t>148-AEO2020.36.highogs-d112619a</t>
  </si>
  <si>
    <t>Aircraft Stock: Total: China: Wide Body: High oil and gas supply</t>
  </si>
  <si>
    <t>148-AEO2020.37.highogs-d112619a</t>
  </si>
  <si>
    <t>Aircraft Stock: Total: China: Regional: High oil and gas supply</t>
  </si>
  <si>
    <t>148-AEO2020.38.highogs-d112619a</t>
  </si>
  <si>
    <t>Aircraft Stock: Total: Northeast Asia: High oil and gas supply</t>
  </si>
  <si>
    <t>148-AEO2020.39.highogs-d112619a</t>
  </si>
  <si>
    <t>Aircraft Stock: Total: Northeast Asia: Narrow Body: High oil and gas supply</t>
  </si>
  <si>
    <t>148-AEO2020.40.highogs-d112619a</t>
  </si>
  <si>
    <t>Aircraft Stock: Total: Northeast Asia: Wide Body: High oil and gas supply</t>
  </si>
  <si>
    <t>148-AEO2020.41.highogs-d112619a</t>
  </si>
  <si>
    <t>Aircraft Stock: Total: Northeast Asia: Regional: High oil and gas supply</t>
  </si>
  <si>
    <t>148-AEO2020.42.highogs-d112619a</t>
  </si>
  <si>
    <t>Aircraft Stock: Total: Southeast Asia: High oil and gas supply</t>
  </si>
  <si>
    <t>148-AEO2020.43.highogs-d112619a</t>
  </si>
  <si>
    <t>Aircraft Stock: Total: Southeast Asia: Narrow Body: High oil and gas supply</t>
  </si>
  <si>
    <t>148-AEO2020.44.highogs-d112619a</t>
  </si>
  <si>
    <t>Aircraft Stock: Total: Southeast Asia: Wide Body: High oil and gas supply</t>
  </si>
  <si>
    <t>148-AEO2020.45.highogs-d112619a</t>
  </si>
  <si>
    <t>Aircraft Stock: Total: Southeast Asia: Regional: High oil and gas supply</t>
  </si>
  <si>
    <t>148-AEO2020.46.highogs-d112619a</t>
  </si>
  <si>
    <t>Aircraft Stock: Total: Southwest Asia: High oil and gas supply</t>
  </si>
  <si>
    <t>148-AEO2020.47.highogs-d112619a</t>
  </si>
  <si>
    <t>Aircraft Stock: Total: Southwest Asia: Narrow Body: High oil and gas supply</t>
  </si>
  <si>
    <t>148-AEO2020.48.highogs-d112619a</t>
  </si>
  <si>
    <t>Aircraft Stock: Total: Southwest Asia: Wide Body: High oil and gas supply</t>
  </si>
  <si>
    <t>148-AEO2020.49.highogs-d112619a</t>
  </si>
  <si>
    <t>Aircraft Stock: Total: Southwest Asia: Regional: High oil and gas supply</t>
  </si>
  <si>
    <t>148-AEO2020.50.highogs-d112619a</t>
  </si>
  <si>
    <t>Aircraft Stock: Total: Oceania: High oil and gas supply</t>
  </si>
  <si>
    <t>148-AEO2020.51.highogs-d112619a</t>
  </si>
  <si>
    <t>Aircraft Stock: Total: Oceania: Narrow Body: High oil and gas supply</t>
  </si>
  <si>
    <t>148-AEO2020.52.highogs-d112619a</t>
  </si>
  <si>
    <t>Aircraft Stock: Total: Oceania: Wide Body: High oil and gas supply</t>
  </si>
  <si>
    <t>148-AEO2020.53.highogs-d112619a</t>
  </si>
  <si>
    <t>Aircraft Stock: Total: Oceania: Regional: High oil and gas supply</t>
  </si>
  <si>
    <t>148-AEO2020.54.highogs-d112619a</t>
  </si>
  <si>
    <t>Aircraft Stock: Total: World: High oil and gas supply</t>
  </si>
  <si>
    <t>148-AEO2020.55.highogs-d112619a</t>
  </si>
  <si>
    <t>Aircraft Active Stock</t>
  </si>
  <si>
    <t>148-AEO2020.58.</t>
  </si>
  <si>
    <t>Aircraft Stock: Active: United States: High oil and gas supply</t>
  </si>
  <si>
    <t>148-AEO2020.59.highogs-d112619a</t>
  </si>
  <si>
    <t>Aircraft Stock: Active: U.S.: Narrow Body: High oil and gas supply</t>
  </si>
  <si>
    <t>148-AEO2020.60.highogs-d112619a</t>
  </si>
  <si>
    <t>Aircraft Stock: Active: U.S.: Wide Body: High oil and gas supply</t>
  </si>
  <si>
    <t>148-AEO2020.61.highogs-d112619a</t>
  </si>
  <si>
    <t>Aircraft Stock: Active: U.S.: Regional: High oil and gas supply</t>
  </si>
  <si>
    <t>148-AEO2020.62.highogs-d112619a</t>
  </si>
  <si>
    <t>Aircraft Stock: Active: Canada: High oil and gas supply</t>
  </si>
  <si>
    <t>148-AEO2020.63.highogs-d112619a</t>
  </si>
  <si>
    <t>Aircraft Stock: Active: Canada: Narrow Body: High oil and gas supply</t>
  </si>
  <si>
    <t>148-AEO2020.64.highogs-d112619a</t>
  </si>
  <si>
    <t>Aircraft Stock: Active: Canada: Wide Body: High oil and gas supply</t>
  </si>
  <si>
    <t>148-AEO2020.65.highogs-d112619a</t>
  </si>
  <si>
    <t>Aircraft Stock: Active: Canada: Regional: High oil and gas supply</t>
  </si>
  <si>
    <t>148-AEO2020.66.highogs-d112619a</t>
  </si>
  <si>
    <t>Aircraft Stock: Active: Central America: High oil and gas supply</t>
  </si>
  <si>
    <t>148-AEO2020.67.highogs-d112619a</t>
  </si>
  <si>
    <t>Aircraft Stock: Active: Central America: Narrow Body: High oil and gas supply</t>
  </si>
  <si>
    <t>148-AEO2020.68.highogs-d112619a</t>
  </si>
  <si>
    <t>Aircraft Stock: Active: Central America: Wide Body: High oil and gas supply</t>
  </si>
  <si>
    <t>148-AEO2020.69.highogs-d112619a</t>
  </si>
  <si>
    <t>Aircraft Stock: Active: Central America: Regional: High oil and gas supply</t>
  </si>
  <si>
    <t>148-AEO2020.70.highogs-d112619a</t>
  </si>
  <si>
    <t>Aircraft Stock: Active: South America: High oil and gas supply</t>
  </si>
  <si>
    <t>148-AEO2020.71.highogs-d112619a</t>
  </si>
  <si>
    <t>Aircraft Stock: Active: South America: Narrow Body: High oil and gas supply</t>
  </si>
  <si>
    <t>148-AEO2020.72.highogs-d112619a</t>
  </si>
  <si>
    <t>Aircraft Stock: Active: South America: Wide Body: High oil and gas supply</t>
  </si>
  <si>
    <t>148-AEO2020.73.highogs-d112619a</t>
  </si>
  <si>
    <t>Aircraft Stock: Active: South America: Regional: High oil and gas supply</t>
  </si>
  <si>
    <t>148-AEO2020.74.highogs-d112619a</t>
  </si>
  <si>
    <t>Aircraft Stock: Active: Europe: High oil and gas supply</t>
  </si>
  <si>
    <t>148-AEO2020.75.highogs-d112619a</t>
  </si>
  <si>
    <t>Aircraft Stock: Active: Europe: Narrow Body: High oil and gas supply</t>
  </si>
  <si>
    <t>148-AEO2020.76.highogs-d112619a</t>
  </si>
  <si>
    <t>Aircraft Stock: Active: Europe: Wide Body: High oil and gas supply</t>
  </si>
  <si>
    <t>148-AEO2020.77.highogs-d112619a</t>
  </si>
  <si>
    <t>Aircraft Stock: Active: Europe: Regional: High oil and gas supply</t>
  </si>
  <si>
    <t>148-AEO2020.78.highogs-d112619a</t>
  </si>
  <si>
    <t>Aircraft Stock: Active: Africa: High oil and gas supply</t>
  </si>
  <si>
    <t>148-AEO2020.79.highogs-d112619a</t>
  </si>
  <si>
    <t>Aircraft Stock: Active: Africa: Narrow Body: High oil and gas supply</t>
  </si>
  <si>
    <t>148-AEO2020.80.highogs-d112619a</t>
  </si>
  <si>
    <t>Aircraft Stock: Active: Africa: Wide Body: High oil and gas supply</t>
  </si>
  <si>
    <t>148-AEO2020.81.highogs-d112619a</t>
  </si>
  <si>
    <t>Aircraft Stock: Active: Africa: Regional: High oil and gas supply</t>
  </si>
  <si>
    <t>148-AEO2020.82.highogs-d112619a</t>
  </si>
  <si>
    <t>Aircraft Stock: Active: Mideast: High oil and gas supply</t>
  </si>
  <si>
    <t>148-AEO2020.83.highogs-d112619a</t>
  </si>
  <si>
    <t>Aircraft Stock: Active: Mideast: Narrow Body: High oil and gas supply</t>
  </si>
  <si>
    <t>148-AEO2020.84.highogs-d112619a</t>
  </si>
  <si>
    <t>Aircraft Stock: Active: Mideast: Wide Body: High oil and gas supply</t>
  </si>
  <si>
    <t>148-AEO2020.85.highogs-d112619a</t>
  </si>
  <si>
    <t>Aircraft Stock: Active: Mideast: Regional: High oil and gas supply</t>
  </si>
  <si>
    <t>148-AEO2020.86.highogs-d112619a</t>
  </si>
  <si>
    <t>Aircraft Stock: Active: CIS: High oil and gas supply</t>
  </si>
  <si>
    <t>148-AEO2020.87.highogs-d112619a</t>
  </si>
  <si>
    <t>Aircraft Stock: Active: CIS: Narrow Body: High oil and gas supply</t>
  </si>
  <si>
    <t>148-AEO2020.88.highogs-d112619a</t>
  </si>
  <si>
    <t>Aircraft Stock: Active: CIS: Wide Body: High oil and gas supply</t>
  </si>
  <si>
    <t>148-AEO2020.89.highogs-d112619a</t>
  </si>
  <si>
    <t>Aircraft Stock: Active: CIS: Regional: High oil and gas supply</t>
  </si>
  <si>
    <t>148-AEO2020.90.highogs-d112619a</t>
  </si>
  <si>
    <t>Aircraft Stock: Active: China: High oil and gas supply</t>
  </si>
  <si>
    <t>148-AEO2020.91.highogs-d112619a</t>
  </si>
  <si>
    <t>Aircraft Stock: Active: China: Narrow Body: High oil and gas supply</t>
  </si>
  <si>
    <t>148-AEO2020.92.highogs-d112619a</t>
  </si>
  <si>
    <t>Aircraft Stock: Active: China: Wide Body: High oil and gas supply</t>
  </si>
  <si>
    <t>148-AEO2020.93.highogs-d112619a</t>
  </si>
  <si>
    <t>Aircraft Stock: Active: China: Regional: High oil and gas supply</t>
  </si>
  <si>
    <t>148-AEO2020.94.highogs-d112619a</t>
  </si>
  <si>
    <t>Aircraft Stock: Active: Northeast Asia: High oil and gas supply</t>
  </si>
  <si>
    <t>148-AEO2020.95.highogs-d112619a</t>
  </si>
  <si>
    <t>Aircraft Stock: Active: Northeast Asia: Narrow Body: High oil and gas supply</t>
  </si>
  <si>
    <t>148-AEO2020.96.highogs-d112619a</t>
  </si>
  <si>
    <t>Aircraft Stock: Active: Northeast Asia: Wide Body: High oil and gas supply</t>
  </si>
  <si>
    <t>148-AEO2020.97.highogs-d112619a</t>
  </si>
  <si>
    <t>Aircraft Stock: Active: Northeast Asia: Regional: High oil and gas supply</t>
  </si>
  <si>
    <t>148-AEO2020.98.highogs-d112619a</t>
  </si>
  <si>
    <t>Aircraft Stock: Active: Southeast Asia: High oil and gas supply</t>
  </si>
  <si>
    <t>148-AEO2020.99.highogs-d112619a</t>
  </si>
  <si>
    <t>Aircraft Stock: Active: Southeast Asia: Narrow Body: High oil and gas supply</t>
  </si>
  <si>
    <t>148-AEO2020.100.highogs-d112619a</t>
  </si>
  <si>
    <t>Aircraft Stock: Active: Southeast Asia: Wide Body: High oil and gas supply</t>
  </si>
  <si>
    <t>148-AEO2020.101.highogs-d112619a</t>
  </si>
  <si>
    <t>Aircraft Stock: Active: Southeast Asia: Regional: High oil and gas supply</t>
  </si>
  <si>
    <t>148-AEO2020.102.highogs-d112619a</t>
  </si>
  <si>
    <t>Aircraft Stock: Active: Southwest Asia: High oil and gas supply</t>
  </si>
  <si>
    <t>148-AEO2020.103.highogs-d112619a</t>
  </si>
  <si>
    <t>Aircraft Stock: Active: Southwest Asia: Narrow Body: High oil and gas supply</t>
  </si>
  <si>
    <t>148-AEO2020.104.highogs-d112619a</t>
  </si>
  <si>
    <t>Aircraft Stock: Active: Southwest Asia: Wide Body: High oil and gas supply</t>
  </si>
  <si>
    <t>148-AEO2020.105.highogs-d112619a</t>
  </si>
  <si>
    <t>Aircraft Stock: Active: Southwest Asia: Regional: High oil and gas supply</t>
  </si>
  <si>
    <t>148-AEO2020.106.highogs-d112619a</t>
  </si>
  <si>
    <t>Aircraft Stock: Active: Oceania: High oil and gas supply</t>
  </si>
  <si>
    <t>148-AEO2020.107.highogs-d112619a</t>
  </si>
  <si>
    <t>Aircraft Stock: Active: Oceania: Narrow Body: High oil and gas supply</t>
  </si>
  <si>
    <t>148-AEO2020.108.highogs-d112619a</t>
  </si>
  <si>
    <t>Aircraft Stock: Active: Oceania: Wide Body: High oil and gas supply</t>
  </si>
  <si>
    <t>148-AEO2020.109.highogs-d112619a</t>
  </si>
  <si>
    <t>Aircraft Stock: Active: Oceania: Regional: High oil and gas supply</t>
  </si>
  <si>
    <t>148-AEO2020.110.highogs-d112619a</t>
  </si>
  <si>
    <t>Aircraft Stock: Active: World: High oil and gas supply</t>
  </si>
  <si>
    <t>148-AEO2020.111.highogs-d112619a</t>
  </si>
  <si>
    <t>Aircraft Parked Stock</t>
  </si>
  <si>
    <t>148-AEO2020.114.</t>
  </si>
  <si>
    <t>Aircraft Stock: Parked: United States: High oil and gas supply</t>
  </si>
  <si>
    <t>148-AEO2020.115.highogs-d112619a</t>
  </si>
  <si>
    <t>Aircraft Stock: Parked: U.S.: Narrow Body: High oil and gas supply</t>
  </si>
  <si>
    <t>148-AEO2020.116.highogs-d112619a</t>
  </si>
  <si>
    <t>Aircraft Stock: Parked: U.S.: Wide Body: High oil and gas supply</t>
  </si>
  <si>
    <t>148-AEO2020.117.highogs-d112619a</t>
  </si>
  <si>
    <t>Aircraft Stock: Parked: U.S.: Regional: High oil and gas supply</t>
  </si>
  <si>
    <t>148-AEO2020.118.highogs-d112619a</t>
  </si>
  <si>
    <t>Aircraft Stock: Parked: Canada: High oil and gas supply</t>
  </si>
  <si>
    <t>148-AEO2020.119.highogs-d112619a</t>
  </si>
  <si>
    <t>Aircraft Stock: Parked: Canada: Narrow Body: High oil and gas supply</t>
  </si>
  <si>
    <t>148-AEO2020.120.highogs-d112619a</t>
  </si>
  <si>
    <t>Aircraft Stock: Parked: Canada: Wide Body: High oil and gas supply</t>
  </si>
  <si>
    <t>148-AEO2020.121.highogs-d112619a</t>
  </si>
  <si>
    <t>Aircraft Stock: Parked: Canada: Regional: High oil and gas supply</t>
  </si>
  <si>
    <t>148-AEO2020.122.highogs-d112619a</t>
  </si>
  <si>
    <t>Aircraft Stock: Parked: Central America: High oil and gas supply</t>
  </si>
  <si>
    <t>148-AEO2020.123.highogs-d112619a</t>
  </si>
  <si>
    <t>Aircraft Stock: Parked: Central America: Narrow Body: High oil and gas supply</t>
  </si>
  <si>
    <t>148-AEO2020.124.highogs-d112619a</t>
  </si>
  <si>
    <t>Aircraft Stock: Parked: Central America: Wide Body: High oil and gas supply</t>
  </si>
  <si>
    <t>148-AEO2020.125.highogs-d112619a</t>
  </si>
  <si>
    <t>Aircraft Stock: Parked: Central America: Regional: High oil and gas supply</t>
  </si>
  <si>
    <t>148-AEO2020.126.highogs-d112619a</t>
  </si>
  <si>
    <t>Aircraft Stock: Parked: South America: High oil and gas supply</t>
  </si>
  <si>
    <t>148-AEO2020.127.highogs-d112619a</t>
  </si>
  <si>
    <t>Aircraft Stock: Parked: South America: Narrow Body: High oil and gas supply</t>
  </si>
  <si>
    <t>148-AEO2020.128.highogs-d112619a</t>
  </si>
  <si>
    <t>Aircraft Stock: Parked: South America: Wide Body: High oil and gas supply</t>
  </si>
  <si>
    <t>148-AEO2020.129.highogs-d112619a</t>
  </si>
  <si>
    <t>Aircraft Stock: Parked: South America: Regional: High oil and gas supply</t>
  </si>
  <si>
    <t>148-AEO2020.130.highogs-d112619a</t>
  </si>
  <si>
    <t>Aircraft Stock: Parked: Europe: High oil and gas supply</t>
  </si>
  <si>
    <t>148-AEO2020.131.highogs-d112619a</t>
  </si>
  <si>
    <t>Aircraft Stock: Parked: Europe: Narrow Body: High oil and gas supply</t>
  </si>
  <si>
    <t>148-AEO2020.132.highogs-d112619a</t>
  </si>
  <si>
    <t>Aircraft Stock: Parked: Europe: Wide Body: High oil and gas supply</t>
  </si>
  <si>
    <t>148-AEO2020.133.highogs-d112619a</t>
  </si>
  <si>
    <t>Aircraft Stock: Parked: Europe: Regional: High oil and gas supply</t>
  </si>
  <si>
    <t>148-AEO2020.134.highogs-d112619a</t>
  </si>
  <si>
    <t>Aircraft Stock: Parked: Africa: High oil and gas supply</t>
  </si>
  <si>
    <t>148-AEO2020.135.highogs-d112619a</t>
  </si>
  <si>
    <t>Aircraft Stock: Parked: Africa: Narrow Body: High oil and gas supply</t>
  </si>
  <si>
    <t>148-AEO2020.136.highogs-d112619a</t>
  </si>
  <si>
    <t>Aircraft Stock: Parked: Africa: Wide Body: High oil and gas supply</t>
  </si>
  <si>
    <t>148-AEO2020.137.highogs-d112619a</t>
  </si>
  <si>
    <t>Aircraft Stock: Parked: Africa: Regional: High oil and gas supply</t>
  </si>
  <si>
    <t>148-AEO2020.138.highogs-d112619a</t>
  </si>
  <si>
    <t>Aircraft Stock: Parked: Mideast: High oil and gas supply</t>
  </si>
  <si>
    <t>148-AEO2020.139.highogs-d112619a</t>
  </si>
  <si>
    <t>Aircraft Stock: Parked: Mideast: Narrow Body: High oil and gas supply</t>
  </si>
  <si>
    <t>148-AEO2020.140.highogs-d112619a</t>
  </si>
  <si>
    <t>Aircraft Stock: Parked: Mideast: Wide Body: High oil and gas supply</t>
  </si>
  <si>
    <t>148-AEO2020.141.highogs-d112619a</t>
  </si>
  <si>
    <t>Aircraft Stock: Parked: Mideast: Regional: High oil and gas supply</t>
  </si>
  <si>
    <t>148-AEO2020.142.highogs-d112619a</t>
  </si>
  <si>
    <t>Aircraft Stock: Parked: CIS: High oil and gas supply</t>
  </si>
  <si>
    <t>148-AEO2020.143.highogs-d112619a</t>
  </si>
  <si>
    <t>Aircraft Stock: Parked: CIS: Narrow Body: High oil and gas supply</t>
  </si>
  <si>
    <t>148-AEO2020.144.highogs-d112619a</t>
  </si>
  <si>
    <t>Aircraft Stock: Parked: CIS: Wide Body: High oil and gas supply</t>
  </si>
  <si>
    <t>148-AEO2020.145.highogs-d112619a</t>
  </si>
  <si>
    <t>Aircraft Stock: Parked: CIS: Regional: High oil and gas supply</t>
  </si>
  <si>
    <t>148-AEO2020.146.highogs-d112619a</t>
  </si>
  <si>
    <t>Aircraft Stock: Parked: China: High oil and gas supply</t>
  </si>
  <si>
    <t>148-AEO2020.147.highogs-d112619a</t>
  </si>
  <si>
    <t>Aircraft Stock: Parked: China: Narrow Body: High oil and gas supply</t>
  </si>
  <si>
    <t>148-AEO2020.148.highogs-d112619a</t>
  </si>
  <si>
    <t>Aircraft Stock: Parked: China: Wide Body: High oil and gas supply</t>
  </si>
  <si>
    <t>148-AEO2020.149.highogs-d112619a</t>
  </si>
  <si>
    <t>Aircraft Stock: Parked: China: Regional: High oil and gas supply</t>
  </si>
  <si>
    <t>148-AEO2020.150.highogs-d112619a</t>
  </si>
  <si>
    <t>Aircraft Stock: Parked: Northeast Asia: High oil and gas supply</t>
  </si>
  <si>
    <t>148-AEO2020.151.highogs-d112619a</t>
  </si>
  <si>
    <t>Aircraft Stock: Parked: Northeast Asia: Narrow Body: High oil and gas supply</t>
  </si>
  <si>
    <t>148-AEO2020.152.highogs-d112619a</t>
  </si>
  <si>
    <t>Aircraft Stock: Parked: Northeast Asia: Wide Body: High oil and gas supply</t>
  </si>
  <si>
    <t>148-AEO2020.153.highogs-d112619a</t>
  </si>
  <si>
    <t>Aircraft Stock: Parked: Northeast Asia: Regional: High oil and gas supply</t>
  </si>
  <si>
    <t>148-AEO2020.154.highogs-d112619a</t>
  </si>
  <si>
    <t>Aircraft Stock: Parked: Southeast Asia: High oil and gas supply</t>
  </si>
  <si>
    <t>148-AEO2020.155.highogs-d112619a</t>
  </si>
  <si>
    <t>Aircraft Stock: Parked: Southeast Asia: Narrow Body: High oil and gas supply</t>
  </si>
  <si>
    <t>148-AEO2020.156.highogs-d112619a</t>
  </si>
  <si>
    <t>Aircraft Stock: Parked: Southeast Asia: Wide Body: High oil and gas supply</t>
  </si>
  <si>
    <t>148-AEO2020.157.highogs-d112619a</t>
  </si>
  <si>
    <t>Aircraft Stock: Parked: Southeast Asia: Regional: High oil and gas supply</t>
  </si>
  <si>
    <t>148-AEO2020.158.highogs-d112619a</t>
  </si>
  <si>
    <t>Aircraft Stock: Parked: Southwest Asia: High oil and gas supply</t>
  </si>
  <si>
    <t>148-AEO2020.159.highogs-d112619a</t>
  </si>
  <si>
    <t>Aircraft Stock: Parked: Southwest Asia: Narrow Body: High oil and gas supply</t>
  </si>
  <si>
    <t>148-AEO2020.160.highogs-d112619a</t>
  </si>
  <si>
    <t>Aircraft Stock: Parked: Southwest Asia: Wide Body: High oil and gas supply</t>
  </si>
  <si>
    <t>148-AEO2020.161.highogs-d112619a</t>
  </si>
  <si>
    <t>Aircraft Stock: Parked: Southwest Asia: Regional: High oil and gas supply</t>
  </si>
  <si>
    <t>148-AEO2020.162.highogs-d112619a</t>
  </si>
  <si>
    <t>Aircraft Stock: Parked: Oceania: High oil and gas supply</t>
  </si>
  <si>
    <t>148-AEO2020.163.highogs-d112619a</t>
  </si>
  <si>
    <t>Aircraft Stock: Parked: Oceania: Narrow Body: High oil and gas supply</t>
  </si>
  <si>
    <t>148-AEO2020.164.highogs-d112619a</t>
  </si>
  <si>
    <t>Aircraft Stock: Parked: Oceania: Wide Body: High oil and gas supply</t>
  </si>
  <si>
    <t>148-AEO2020.165.highogs-d112619a</t>
  </si>
  <si>
    <t>Aircraft Stock: Parked: Oceania: Regional: High oil and gas supply</t>
  </si>
  <si>
    <t>148-AEO2020.166.highogs-d112619a</t>
  </si>
  <si>
    <t>Aircraft Stock: Parked: World: High oil and gas supply</t>
  </si>
  <si>
    <t>148-AEO2020.167.highogs-d112619a</t>
  </si>
  <si>
    <t>Aircraft Cargo Stock</t>
  </si>
  <si>
    <t>148-AEO2020.170.</t>
  </si>
  <si>
    <t>Aircraft Stock: Cargo: United States: High oil and gas supply</t>
  </si>
  <si>
    <t>148-AEO2020.171.highogs-d112619a</t>
  </si>
  <si>
    <t>Aircraft Stock: Cargo: Canada: High oil and gas supply</t>
  </si>
  <si>
    <t>148-AEO2020.172.highogs-d112619a</t>
  </si>
  <si>
    <t>Aircraft Stock: Cargo: Central America: High oil and gas supply</t>
  </si>
  <si>
    <t>148-AEO2020.173.highogs-d112619a</t>
  </si>
  <si>
    <t>Aircraft Stock: Cargo: South America: High oil and gas supply</t>
  </si>
  <si>
    <t>148-AEO2020.174.highogs-d112619a</t>
  </si>
  <si>
    <t>Aircraft Stock: Cargo: Europe: High oil and gas supply</t>
  </si>
  <si>
    <t>148-AEO2020.175.highogs-d112619a</t>
  </si>
  <si>
    <t>Aircraft Stock: Cargo: Africa: High oil and gas supply</t>
  </si>
  <si>
    <t>148-AEO2020.176.highogs-d112619a</t>
  </si>
  <si>
    <t>Aircraft Stock: Cargo: Mideast: High oil and gas supply</t>
  </si>
  <si>
    <t>148-AEO2020.177.highogs-d112619a</t>
  </si>
  <si>
    <t>Aircraft Stock: Cargo: CIS: High oil and gas supply</t>
  </si>
  <si>
    <t>148-AEO2020.178.highogs-d112619a</t>
  </si>
  <si>
    <t>Aircraft Stock: Cargo: China: High oil and gas supply</t>
  </si>
  <si>
    <t>148-AEO2020.179.highogs-d112619a</t>
  </si>
  <si>
    <t>Aircraft Stock: Cargo: Northeast Asia: High oil and gas supply</t>
  </si>
  <si>
    <t>148-AEO2020.180.highogs-d112619a</t>
  </si>
  <si>
    <t>Aircraft Stock: Cargo: Southeast Asia: High oil and gas supply</t>
  </si>
  <si>
    <t>148-AEO2020.181.highogs-d112619a</t>
  </si>
  <si>
    <t>Aircraft Stock: Cargo: Southwest Asia: High oil and gas supply</t>
  </si>
  <si>
    <t>148-AEO2020.182.highogs-d112619a</t>
  </si>
  <si>
    <t>Aircraft Stock: Cargo: Oceania: High oil and gas supply</t>
  </si>
  <si>
    <t>148-AEO2020.183.highogs-d112619a</t>
  </si>
  <si>
    <t>Aircraft Stock: Cargo: World: High oil and gas supply</t>
  </si>
  <si>
    <t>148-AEO2020.184.highogs-d112619a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</si>
  <si>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</si>
  <si>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</si>
  <si>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</si>
  <si>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</si>
  <si>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</si>
  <si>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</si>
  <si>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</si>
  <si>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</si>
  <si>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</si>
  <si>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</si>
  <si>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</si>
  <si>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</si>
  <si>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</si>
  <si>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</si>
  <si>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</si>
  <si>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</si>
  <si>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</si>
  <si>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</si>
  <si>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</si>
  <si>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</si>
  <si>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</si>
  <si>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</si>
  <si>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</si>
  <si>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</si>
  <si>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</si>
  <si>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</si>
  <si>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</si>
  <si>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</si>
  <si>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</si>
  <si>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</si>
  <si>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</si>
  <si>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</si>
  <si>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</si>
  <si>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</si>
  <si>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</si>
  <si>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</si>
  <si>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</si>
  <si>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</si>
  <si>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</si>
  <si>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</si>
  <si>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</si>
  <si>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</si>
  <si>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</si>
  <si>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</si>
  <si>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</si>
  <si>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</si>
  <si>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</si>
  <si>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</si>
  <si>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</si>
  <si>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</si>
  <si>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</si>
  <si>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</si>
  <si>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</si>
  <si>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</si>
  <si>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</si>
  <si>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</si>
  <si>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</si>
  <si>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</si>
  <si>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</si>
  <si>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</si>
  <si>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</si>
  <si>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</si>
  <si>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</si>
  <si>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</si>
  <si>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</si>
  <si>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</si>
  <si>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</si>
  <si>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</si>
  <si>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</si>
  <si>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</si>
  <si>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</si>
  <si>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</si>
  <si>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</si>
  <si>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</si>
  <si>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</si>
  <si>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</si>
  <si>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</si>
  <si>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</si>
  <si>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</si>
  <si>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</si>
  <si>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</si>
  <si>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</si>
  <si>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</si>
  <si>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</si>
  <si>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</si>
  <si>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</si>
  <si>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</si>
  <si>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</si>
  <si>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</si>
  <si>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</si>
  <si>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</si>
  <si>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</si>
  <si>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</si>
  <si>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Aircraft shares by cargo type</t>
  </si>
  <si>
    <t>share of active aircraft that are passenger aircraft</t>
  </si>
  <si>
    <t>share of active aircraft that are cargo aircraft</t>
  </si>
  <si>
    <t>Ratios of New Vehicle Fuel Economy to Fleet Average Fuel Economy</t>
  </si>
  <si>
    <t>aircraft</t>
  </si>
  <si>
    <t>freight HDVs</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</si>
  <si>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</si>
  <si>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</si>
  <si>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</si>
  <si>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</si>
  <si>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</si>
  <si>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</si>
  <si>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</si>
  <si>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</si>
  <si>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</si>
  <si>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</si>
  <si>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</si>
  <si>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</si>
  <si>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</si>
  <si>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</si>
  <si>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</si>
  <si>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</si>
  <si>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Passenger Rail Passenger Miles</t>
  </si>
  <si>
    <t>Average Dist Traveled by vehicle</t>
  </si>
  <si>
    <t>For sources and calculations, see the variables BAADTbVT and SYVbT</t>
  </si>
  <si>
    <t>Number of Vehicles</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</si>
  <si>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</si>
  <si>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</si>
  <si>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</si>
  <si>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</si>
  <si>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</si>
  <si>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</si>
  <si>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</si>
  <si>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</si>
  <si>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</si>
  <si>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</si>
  <si>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</si>
  <si>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</si>
  <si>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</si>
  <si>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</si>
  <si>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</si>
  <si>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</si>
  <si>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</si>
  <si>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</si>
  <si>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</si>
  <si>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</si>
  <si>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Source: See trans/BNVFE</t>
  </si>
  <si>
    <t>Efficiency diesel</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</si>
  <si>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</si>
  <si>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</si>
  <si>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</si>
  <si>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</si>
  <si>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</si>
  <si>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</si>
  <si>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</si>
  <si>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</si>
  <si>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</si>
  <si>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</si>
  <si>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</si>
  <si>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</si>
  <si>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to Fleet Avg Fuel Economy" for gasoline passenger LDVs reach zero (in the 2040-2043 range).  You</t>
  </si>
  <si>
    <t>can adjust the calibration factors on this tab to eliminate the mismatch.</t>
  </si>
  <si>
    <t>Passenger Vehicles</t>
  </si>
  <si>
    <t>battery electric vehicle</t>
  </si>
  <si>
    <t>natural gas vehicle</t>
  </si>
  <si>
    <t>gasoline vehicle</t>
  </si>
  <si>
    <t>diesel vehicle</t>
  </si>
  <si>
    <t>plugin hybrid vehicle</t>
  </si>
  <si>
    <t>LPG vehicle</t>
  </si>
  <si>
    <t>hydrogen vehicle</t>
  </si>
  <si>
    <t>LDVs</t>
  </si>
  <si>
    <t>rail</t>
  </si>
  <si>
    <t>ships</t>
  </si>
  <si>
    <t>motorbikes</t>
  </si>
  <si>
    <t>Freight Vehicles</t>
  </si>
  <si>
    <t>SEDS FUEL</t>
  </si>
  <si>
    <t>billion btu</t>
  </si>
  <si>
    <t>btu</t>
  </si>
  <si>
    <t>Transportation</t>
  </si>
  <si>
    <t>electricity</t>
  </si>
  <si>
    <t>jet fuel</t>
  </si>
  <si>
    <t>natural gas</t>
  </si>
  <si>
    <t>other</t>
  </si>
  <si>
    <t>biofuel diesel</t>
  </si>
  <si>
    <t>NA</t>
  </si>
  <si>
    <t>petroleum diesel</t>
  </si>
  <si>
    <t>biofuel gasoline</t>
  </si>
  <si>
    <t>petroleum gasoline</t>
  </si>
  <si>
    <t>LPG propane or butane</t>
  </si>
  <si>
    <t>heavy or residual fuel oil</t>
  </si>
  <si>
    <t>SYFAFE constant</t>
  </si>
  <si>
    <t>Gasoline SYFAFE Proportions (ratio against LDV)</t>
  </si>
  <si>
    <t>Gasoline SYFAFE Weights</t>
  </si>
  <si>
    <t>Natural Gas SYVbT-passenger (vehicles)</t>
  </si>
  <si>
    <t>BAADTbVT-passenger (miles/vehicle)</t>
  </si>
  <si>
    <t>Avlo-passenger (passengers/vehicle)</t>
  </si>
  <si>
    <t>Total passenger-miles</t>
  </si>
  <si>
    <t>SYFAFE-passenger (passenger-mile/btu)</t>
  </si>
  <si>
    <t>CHECK</t>
  </si>
  <si>
    <t>Natural Gas SYVbT-freight (vehicles)</t>
  </si>
  <si>
    <t>BAADTbVT-frieght (miles/vehicle)</t>
  </si>
  <si>
    <t>Avlo-freight (passengers/vehicle)</t>
  </si>
  <si>
    <t>Total ton-miles</t>
  </si>
  <si>
    <t>SYFAFE-freight (ton-mile/btu)</t>
  </si>
  <si>
    <t>&lt;- Should be the same value</t>
  </si>
  <si>
    <t>(This only adjusts Natural Gas vehicles, after SYVbT is updated)</t>
  </si>
  <si>
    <t>This is copied and pasted via a Python script, which is run after SYVbT is downscaled</t>
  </si>
  <si>
    <t>(This only adjusts Natural Gas vehicles, after BAADTbVT is updated)</t>
  </si>
  <si>
    <t>This is copied and pasted via a Python script, which is run after BAADTbVT is downscaled</t>
  </si>
  <si>
    <t>Annual Distance (miles/vehicle)</t>
  </si>
  <si>
    <t>Avlo</t>
  </si>
  <si>
    <t>LDV-psgr</t>
  </si>
  <si>
    <t>HDV-psgr</t>
  </si>
  <si>
    <t>rail-psgr</t>
  </si>
  <si>
    <t>ships-psgr</t>
  </si>
  <si>
    <t>LDV-frgt</t>
  </si>
  <si>
    <t>HDV-frgt</t>
  </si>
  <si>
    <t>aircraft-frgt</t>
  </si>
  <si>
    <t>rail-frgt</t>
  </si>
  <si>
    <t>ships-frgt</t>
  </si>
  <si>
    <t>Fuel Economy (passenger*miles/BTU)</t>
  </si>
  <si>
    <t>Fuel Economy (freight ton*miles/BTU)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</si>
</sst>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00E+00"/>
    <numFmt numFmtId="166" formatCode="0.0%"/>
    <numFmt numFmtId="167" formatCode="0.0000E+00"/>
    <numFmt numFmtId="168" formatCode="#,##0.0"/>
    <numFmt numFmtId="169" formatCode="&quot;(R)&quot;\ #,##0;&quot;(R) -&quot;#,##0;&quot;(R) &quot;\ 0"/>
    <numFmt numFmtId="170" formatCode="###0.00_)"/>
    <numFmt numFmtId="171" formatCode="#,##0_)"/>
  </numFmts>
  <fonts count="53">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s>
  <fills count="4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0" tint="-0.34998626667073579"/>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9" fillId="4" borderId="0"/>
    <xf numFmtId="0" fontId="9" fillId="5" borderId="0"/>
    <xf numFmtId="0" fontId="9" fillId="6" borderId="0"/>
    <xf numFmtId="0" fontId="9" fillId="7" borderId="0"/>
    <xf numFmtId="0" fontId="9" fillId="8" borderId="0"/>
    <xf numFmtId="0" fontId="9" fillId="9" borderId="0"/>
    <xf numFmtId="0" fontId="9" fillId="10" borderId="0"/>
    <xf numFmtId="0" fontId="9" fillId="11" borderId="0"/>
    <xf numFmtId="0" fontId="9" fillId="12" borderId="0"/>
    <xf numFmtId="0" fontId="9" fillId="7" borderId="0"/>
    <xf numFmtId="0" fontId="9" fillId="10" borderId="0"/>
    <xf numFmtId="0" fontId="9" fillId="13" borderId="0"/>
    <xf numFmtId="0" fontId="10" fillId="14" borderId="0"/>
    <xf numFmtId="0" fontId="10" fillId="11" borderId="0"/>
    <xf numFmtId="0" fontId="10" fillId="12" borderId="0"/>
    <xf numFmtId="0" fontId="10" fillId="15" borderId="0"/>
    <xf numFmtId="0" fontId="10" fillId="16" borderId="0"/>
    <xf numFmtId="0" fontId="10" fillId="17" borderId="0"/>
    <xf numFmtId="0" fontId="10" fillId="18" borderId="0"/>
    <xf numFmtId="0" fontId="10" fillId="19" borderId="0"/>
    <xf numFmtId="0" fontId="10" fillId="20" borderId="0"/>
    <xf numFmtId="0" fontId="10" fillId="15" borderId="0"/>
    <xf numFmtId="0" fontId="10" fillId="16" borderId="0"/>
    <xf numFmtId="0" fontId="10" fillId="21" borderId="0"/>
    <xf numFmtId="0" fontId="11" fillId="5" borderId="0"/>
    <xf numFmtId="0" fontId="3" fillId="0" borderId="4">
      <alignment wrapText="1"/>
    </xf>
    <xf numFmtId="0" fontId="12" fillId="22" borderId="6"/>
    <xf numFmtId="0" fontId="13" fillId="23" borderId="7"/>
    <xf numFmtId="0" fontId="14" fillId="0" borderId="0">
      <alignment horizontal="center" vertical="center" wrapText="1"/>
    </xf>
    <xf numFmtId="43" fontId="15" fillId="0" borderId="0"/>
    <xf numFmtId="43" fontId="1" fillId="0" borderId="0"/>
    <xf numFmtId="43" fontId="9" fillId="0" borderId="0"/>
    <xf numFmtId="43" fontId="15" fillId="0" borderId="0"/>
    <xf numFmtId="43" fontId="1" fillId="0" borderId="0"/>
    <xf numFmtId="43" fontId="1" fillId="0" borderId="0"/>
    <xf numFmtId="43" fontId="1" fillId="0" borderId="0"/>
    <xf numFmtId="43" fontId="1" fillId="0" borderId="0"/>
    <xf numFmtId="0" fontId="16" fillId="0" borderId="0">
      <alignment horizontal="left" vertical="center" wrapText="1"/>
    </xf>
    <xf numFmtId="44" fontId="1" fillId="0" borderId="0"/>
    <xf numFmtId="44" fontId="1" fillId="0" borderId="0"/>
    <xf numFmtId="44" fontId="15" fillId="0" borderId="0"/>
    <xf numFmtId="170" fontId="17" fillId="0" borderId="8">
      <alignment horizontal="right"/>
    </xf>
    <xf numFmtId="170" fontId="18" fillId="0" borderId="8">
      <alignment horizontal="right"/>
    </xf>
    <xf numFmtId="171" fontId="19" fillId="0" borderId="8">
      <alignment horizontal="right" vertical="center"/>
    </xf>
    <xf numFmtId="49" fontId="20" fillId="0" borderId="8">
      <alignment horizontal="left" vertical="center"/>
    </xf>
    <xf numFmtId="170" fontId="17" fillId="0" borderId="8">
      <alignment horizontal="right"/>
    </xf>
    <xf numFmtId="0" fontId="21" fillId="0" borderId="0"/>
    <xf numFmtId="0" fontId="3" fillId="0" borderId="0"/>
    <xf numFmtId="0" fontId="3" fillId="0" borderId="2">
      <alignment wrapText="1"/>
    </xf>
    <xf numFmtId="0" fontId="22" fillId="6" borderId="0"/>
    <xf numFmtId="0" fontId="5" fillId="0" borderId="5">
      <alignment wrapText="1"/>
    </xf>
    <xf numFmtId="0" fontId="23" fillId="0" borderId="9"/>
    <xf numFmtId="0" fontId="24" fillId="0" borderId="10"/>
    <xf numFmtId="0" fontId="25" fillId="0" borderId="11"/>
    <xf numFmtId="0" fontId="25" fillId="0" borderId="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lignment vertical="top"/>
      <protection locked="0"/>
    </xf>
    <xf numFmtId="0" fontId="31" fillId="9" borderId="6"/>
    <xf numFmtId="0" fontId="32" fillId="0" borderId="14"/>
    <xf numFmtId="0" fontId="33" fillId="25" borderId="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xf numFmtId="0" fontId="15" fillId="26" borderId="15"/>
    <xf numFmtId="0" fontId="35" fillId="22" borderId="16"/>
    <xf numFmtId="0" fontId="5" fillId="0" borderId="3">
      <alignment wrapText="1"/>
    </xf>
    <xf numFmtId="9" fontId="1" fillId="0" borderId="0"/>
    <xf numFmtId="9" fontId="1" fillId="0" borderId="0"/>
    <xf numFmtId="9" fontId="15" fillId="0" borderId="0"/>
    <xf numFmtId="9" fontId="15" fillId="0" borderId="0"/>
    <xf numFmtId="9" fontId="1" fillId="0" borderId="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70" fontId="19" fillId="0" borderId="0">
      <alignment horizontal="right"/>
    </xf>
    <xf numFmtId="0" fontId="28" fillId="27" borderId="0">
      <alignment horizontal="centerContinuous" vertical="center" wrapText="1"/>
    </xf>
    <xf numFmtId="0" fontId="28" fillId="0" borderId="17">
      <alignment horizontal="left" vertical="center"/>
    </xf>
    <xf numFmtId="0" fontId="7" fillId="0" borderId="0">
      <alignment horizontal="left"/>
    </xf>
    <xf numFmtId="0" fontId="39" fillId="0" borderId="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xf numFmtId="0" fontId="42" fillId="0" borderId="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2" fillId="0" borderId="0"/>
    <xf numFmtId="43" fontId="1" fillId="0" borderId="0"/>
    <xf numFmtId="9" fontId="1" fillId="0" borderId="0"/>
  </cellStyleXfs>
  <cellXfs count="133">
    <xf numFmtId="0" fontId="0" fillId="0" borderId="0" xfId="0"/>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Border="1" applyAlignment="1">
      <alignment horizontal="left" indent="1"/>
    </xf>
    <xf numFmtId="3" fontId="48" fillId="0" borderId="0" xfId="50" applyNumberFormat="1" applyFont="1" applyBorder="1" applyAlignment="1">
      <alignment horizontal="left" vertical="top" indent="1"/>
    </xf>
    <xf numFmtId="3" fontId="49" fillId="0" borderId="0" xfId="50" applyNumberFormat="1" applyFont="1" applyBorder="1" applyAlignment="1">
      <alignment horizontal="left"/>
    </xf>
    <xf numFmtId="0" fontId="2" fillId="28" borderId="0" xfId="0" applyFont="1" applyFill="1"/>
    <xf numFmtId="0" fontId="8" fillId="0" borderId="0" xfId="0" applyFont="1"/>
    <xf numFmtId="0" fontId="6" fillId="0" borderId="0" xfId="0" applyFont="1"/>
    <xf numFmtId="0" fontId="4" fillId="0" borderId="0" xfId="0" applyFont="1"/>
    <xf numFmtId="9" fontId="0" fillId="0" borderId="0" xfId="0" applyNumberFormat="1"/>
    <xf numFmtId="0" fontId="52" fillId="0" borderId="0" xfId="153"/>
    <xf numFmtId="0" fontId="0" fillId="28" borderId="0" xfId="0" applyFill="1"/>
    <xf numFmtId="0" fontId="2" fillId="29" borderId="0" xfId="0" applyFont="1" applyFill="1"/>
    <xf numFmtId="0" fontId="6" fillId="30" borderId="0" xfId="1" applyFont="1" applyFill="1"/>
    <xf numFmtId="9" fontId="0" fillId="0" borderId="0" xfId="155"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0" fontId="2" fillId="0" borderId="0" xfId="0" applyFont="1"/>
    <xf numFmtId="11" fontId="0" fillId="0" borderId="0" xfId="154" applyNumberFormat="1" applyFont="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0" fontId="0" fillId="0" borderId="4" xfId="4" applyFont="1" applyAlignment="1">
      <alignmen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32" borderId="0" xfId="0" applyFill="1"/>
    <xf numFmtId="0" fontId="0" fillId="0" borderId="0" xfId="0" applyAlignment="1">
      <alignment horizontal="left" wrapText="1"/>
    </xf>
    <xf numFmtId="0" fontId="0" fillId="34" borderId="0" xfId="0" applyFill="1"/>
    <xf numFmtId="11" fontId="0" fillId="0" borderId="0" xfId="0" applyNumberFormat="1"/>
    <xf numFmtId="3" fontId="0" fillId="0" borderId="4" xfId="4" applyNumberFormat="1" applyFont="1" applyAlignment="1">
      <alignment horizontal="right" wrapText="1"/>
    </xf>
    <xf numFmtId="10" fontId="0" fillId="0" borderId="0" xfId="0" applyNumberFormat="1"/>
    <xf numFmtId="0" fontId="49" fillId="0" borderId="0" xfId="0" applyFont="1"/>
    <xf numFmtId="0" fontId="49" fillId="0" borderId="0" xfId="0" applyFont="1" applyAlignment="1">
      <alignment horizontal="left"/>
    </xf>
    <xf numFmtId="0" fontId="50"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Border="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Border="1" applyAlignment="1">
      <alignment horizontal="right"/>
    </xf>
    <xf numFmtId="3" fontId="49" fillId="0" borderId="0" xfId="0" applyNumberFormat="1" applyFont="1" applyAlignment="1">
      <alignment horizontal="right"/>
    </xf>
    <xf numFmtId="0" fontId="44" fillId="0" borderId="0" xfId="133" applyFont="1" applyAlignme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49" fillId="0" borderId="0" xfId="0" applyNumberFormat="1" applyFont="1"/>
    <xf numFmtId="0" fontId="48" fillId="0" borderId="0" xfId="50" applyNumberFormat="1" applyFont="1" applyBorder="1" applyAlignment="1">
      <alignment horizontal="right"/>
    </xf>
    <xf numFmtId="3" fontId="15" fillId="0" borderId="0" xfId="0" applyNumberFormat="1" applyFont="1"/>
    <xf numFmtId="4" fontId="15" fillId="0" borderId="0" xfId="0" applyNumberFormat="1" applyFont="1"/>
    <xf numFmtId="3" fontId="49" fillId="0" borderId="20" xfId="0" applyNumberFormat="1" applyFont="1" applyBorder="1" applyAlignment="1">
      <alignment horizontal="right"/>
    </xf>
    <xf numFmtId="3" fontId="49" fillId="0" borderId="20" xfId="50" applyNumberFormat="1" applyFont="1" applyBorder="1" applyAlignment="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2" fillId="34" borderId="0" xfId="0" applyFont="1" applyFill="1"/>
    <xf numFmtId="0" fontId="0" fillId="36" borderId="0" xfId="0" applyFill="1"/>
    <xf numFmtId="0" fontId="2" fillId="0" borderId="0" xfId="0" applyFont="1" applyAlignment="1">
      <alignment horizontal="right"/>
    </xf>
    <xf numFmtId="0" fontId="0" fillId="0" borderId="24" xfId="0" applyBorder="1"/>
    <xf numFmtId="0" fontId="0" fillId="0" borderId="25" xfId="0" applyBorder="1"/>
    <xf numFmtId="0" fontId="2" fillId="29" borderId="22" xfId="0" applyFont="1" applyFill="1" applyBorder="1"/>
    <xf numFmtId="0" fontId="2" fillId="29" borderId="23" xfId="0" applyFont="1" applyFill="1" applyBorder="1"/>
    <xf numFmtId="0" fontId="2" fillId="29" borderId="24" xfId="0" applyFont="1" applyFill="1" applyBorder="1"/>
    <xf numFmtId="0" fontId="2" fillId="29" borderId="25" xfId="0" applyFont="1" applyFill="1" applyBorder="1"/>
    <xf numFmtId="0" fontId="0" fillId="0" borderId="26" xfId="0" applyBorder="1"/>
    <xf numFmtId="0" fontId="0" fillId="0" borderId="27" xfId="0" applyBorder="1"/>
    <xf numFmtId="0" fontId="0" fillId="0" borderId="0" xfId="0" applyAlignment="1">
      <alignment wrapText="1"/>
    </xf>
    <xf numFmtId="0" fontId="0" fillId="0" borderId="0" xfId="0" applyAlignment="1">
      <alignment horizontal="right"/>
    </xf>
    <xf numFmtId="0" fontId="0" fillId="0" borderId="29" xfId="0" applyBorder="1"/>
    <xf numFmtId="1" fontId="0" fillId="0" borderId="0" xfId="0" applyNumberFormat="1"/>
    <xf numFmtId="0" fontId="0" fillId="0" borderId="0" xfId="0"/>
    <xf numFmtId="0" fontId="0" fillId="0" borderId="30" xfId="0" applyBorder="1"/>
    <xf numFmtId="0" fontId="0" fillId="0" borderId="31" xfId="0" applyBorder="1"/>
    <xf numFmtId="1" fontId="0" fillId="0" borderId="13" xfId="0" applyNumberFormat="1" applyBorder="1"/>
    <xf numFmtId="0" fontId="0" fillId="0" borderId="13" xfId="0" applyBorder="1"/>
    <xf numFmtId="0" fontId="0" fillId="0" borderId="32" xfId="0" applyBorder="1"/>
    <xf numFmtId="0" fontId="2" fillId="37" borderId="31" xfId="0" applyFont="1" applyFill="1" applyBorder="1"/>
    <xf numFmtId="0" fontId="2" fillId="37" borderId="13" xfId="0" applyFont="1" applyFill="1" applyBorder="1"/>
    <xf numFmtId="0" fontId="2" fillId="37" borderId="32" xfId="0" applyFont="1" applyFill="1" applyBorder="1"/>
    <xf numFmtId="0" fontId="2" fillId="37" borderId="33" xfId="0" applyFont="1" applyFill="1" applyBorder="1"/>
    <xf numFmtId="0" fontId="2" fillId="37" borderId="34" xfId="0" applyFont="1" applyFill="1" applyBorder="1"/>
    <xf numFmtId="0" fontId="2" fillId="37" borderId="35" xfId="0" applyFont="1" applyFill="1" applyBorder="1"/>
    <xf numFmtId="0" fontId="0" fillId="38" borderId="36" xfId="0" applyFill="1" applyBorder="1"/>
    <xf numFmtId="0" fontId="0" fillId="38" borderId="37" xfId="0" applyFill="1" applyBorder="1"/>
    <xf numFmtId="0" fontId="2" fillId="39" borderId="28" xfId="0" applyFont="1" applyFill="1" applyBorder="1" applyAlignment="1">
      <alignment horizontal="center"/>
    </xf>
    <xf numFmtId="0" fontId="0" fillId="39" borderId="28" xfId="0" applyFill="1" applyBorder="1"/>
    <xf numFmtId="0" fontId="2" fillId="40" borderId="33" xfId="0" applyFont="1" applyFill="1" applyBorder="1"/>
    <xf numFmtId="0" fontId="0" fillId="40" borderId="35" xfId="0" applyFill="1" applyBorder="1"/>
    <xf numFmtId="0" fontId="44" fillId="0" borderId="0" xfId="0" applyFont="1"/>
    <xf numFmtId="166" fontId="0" fillId="0" borderId="4" xfId="4" applyNumberFormat="1" applyFont="1" applyAlignment="1">
      <alignment horizontal="right" wrapText="1"/>
    </xf>
    <xf numFmtId="168" fontId="0" fillId="0" borderId="4" xfId="4" applyNumberFormat="1" applyFont="1" applyAlignment="1">
      <alignment horizontal="right" wrapText="1"/>
    </xf>
    <xf numFmtId="166" fontId="5" fillId="0" borderId="3" xfId="3" applyNumberFormat="1" applyAlignment="1">
      <alignment horizontal="right" wrapText="1"/>
    </xf>
    <xf numFmtId="169" fontId="49" fillId="0" borderId="0" xfId="0" applyNumberFormat="1" applyFont="1" applyAlignment="1">
      <alignment horizontal="right"/>
    </xf>
    <xf numFmtId="164" fontId="0" fillId="0" borderId="0" xfId="0" applyNumberFormat="1"/>
    <xf numFmtId="166" fontId="0" fillId="0" borderId="0" xfId="0" applyNumberFormat="1"/>
    <xf numFmtId="167" fontId="0" fillId="0" borderId="0" xfId="154" applyNumberFormat="1" applyFont="1"/>
    <xf numFmtId="165" fontId="0" fillId="0" borderId="0" xfId="0" applyNumberFormat="1"/>
    <xf numFmtId="165" fontId="0" fillId="33" borderId="0" xfId="0" applyNumberFormat="1" applyFill="1"/>
    <xf numFmtId="165" fontId="0" fillId="31" borderId="0" xfId="0" applyNumberFormat="1" applyFill="1"/>
    <xf numFmtId="167" fontId="0" fillId="0" borderId="0" xfId="0" applyNumberFormat="1"/>
    <xf numFmtId="0" fontId="3" fillId="0" borderId="2" xfId="2" applyAlignment="1">
      <alignment wrapText="1"/>
    </xf>
    <xf numFmtId="0" fontId="0" fillId="0" borderId="2" xfId="0" applyBorder="1"/>
    <xf numFmtId="49" fontId="44" fillId="0" borderId="0" xfId="0" applyNumberFormat="1" applyFont="1" applyAlignment="1">
      <alignment wrapText="1"/>
    </xf>
    <xf numFmtId="0" fontId="15" fillId="0" borderId="0" xfId="0" applyFont="1"/>
    <xf numFmtId="0" fontId="51" fillId="0" borderId="20" xfId="0" applyFont="1" applyBorder="1" applyAlignment="1">
      <alignment horizontal="left" wrapText="1"/>
    </xf>
    <xf numFmtId="0" fontId="0" fillId="0" borderId="20" xfId="0" applyBorder="1"/>
    <xf numFmtId="0" fontId="46" fillId="0" borderId="19" xfId="131" applyFont="1" applyBorder="1" applyAlignment="1">
      <alignment wrapText="1"/>
    </xf>
    <xf numFmtId="0" fontId="0" fillId="0" borderId="19" xfId="0" applyBorder="1"/>
    <xf numFmtId="3" fontId="44" fillId="0" borderId="0" xfId="50" applyNumberFormat="1" applyFont="1" applyBorder="1" applyAlignment="1">
      <alignment horizontal="center" wrapText="1"/>
    </xf>
    <xf numFmtId="0" fontId="44" fillId="0" borderId="0" xfId="0" applyFont="1" applyAlignment="1">
      <alignment horizontal="center"/>
    </xf>
    <xf numFmtId="0" fontId="44" fillId="0" borderId="0" xfId="0" applyFont="1"/>
    <xf numFmtId="49" fontId="46" fillId="0" borderId="0" xfId="0" applyNumberFormat="1" applyFont="1" applyAlignment="1">
      <alignment wrapText="1"/>
    </xf>
    <xf numFmtId="49" fontId="45" fillId="0" borderId="0" xfId="0" applyNumberFormat="1" applyFont="1" applyAlignment="1">
      <alignment wrapText="1"/>
    </xf>
    <xf numFmtId="0" fontId="44" fillId="0" borderId="0" xfId="133" applyFont="1" applyAlignment="1">
      <alignment horizontal="left"/>
    </xf>
    <xf numFmtId="0" fontId="44" fillId="0" borderId="0" xfId="0" applyFont="1" applyAlignment="1">
      <alignment wrapText="1"/>
    </xf>
    <xf numFmtId="0" fontId="45" fillId="0" borderId="0" xfId="131" applyFont="1" applyAlignment="1">
      <alignment wrapText="1"/>
    </xf>
    <xf numFmtId="0" fontId="44" fillId="0" borderId="0" xfId="133" applyFont="1" applyAlignment="1">
      <alignment wrapText="1"/>
    </xf>
    <xf numFmtId="0" fontId="46" fillId="0" borderId="0" xfId="131" applyFont="1" applyAlignment="1">
      <alignment wrapText="1"/>
    </xf>
    <xf numFmtId="0" fontId="44" fillId="0" borderId="0" xfId="133" applyFont="1" applyAlignment="1">
      <alignment horizontal="left" wrapText="1"/>
    </xf>
    <xf numFmtId="0" fontId="45" fillId="0" borderId="0" xfId="0"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6" fillId="0" borderId="0" xfId="133" applyFont="1" applyAlignment="1">
      <alignment wrapText="1"/>
    </xf>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4"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3"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workbookViewId="0"/>
  </sheetViews>
  <sheetFormatPr baseColWidth="10" defaultColWidth="8.83203125" defaultRowHeight="15"/>
  <cols>
    <col min="1" max="1" width="13.5" style="80" customWidth="1"/>
    <col min="2" max="2" width="107.5" style="80" customWidth="1"/>
  </cols>
  <sheetData>
    <row r="1" spans="1:2">
      <c r="A1" s="24" t="s">
        <v>0</v>
      </c>
    </row>
    <row r="3" spans="1:2">
      <c r="A3" s="24" t="s">
        <v>1</v>
      </c>
      <c r="B3" s="1" t="s">
        <v>2</v>
      </c>
    </row>
    <row r="4" spans="1:2">
      <c r="B4" t="s">
        <v>3</v>
      </c>
    </row>
    <row r="5" spans="1:2">
      <c r="B5" s="3">
        <v>2019</v>
      </c>
    </row>
    <row r="6" spans="1:2">
      <c r="B6" t="s">
        <v>4</v>
      </c>
    </row>
    <row r="7" spans="1:2">
      <c r="B7" t="s">
        <v>5</v>
      </c>
    </row>
    <row r="8" spans="1:2">
      <c r="B8" t="s">
        <v>6</v>
      </c>
    </row>
    <row r="10" spans="1:2">
      <c r="B10" t="s">
        <v>7</v>
      </c>
    </row>
    <row r="11" spans="1:2">
      <c r="B11" s="3">
        <v>2018</v>
      </c>
    </row>
    <row r="12" spans="1:2">
      <c r="B12" t="s">
        <v>8</v>
      </c>
    </row>
    <row r="13" spans="1:2">
      <c r="B13" s="15" t="s">
        <v>9</v>
      </c>
    </row>
    <row r="14" spans="1:2">
      <c r="B14" t="s">
        <v>10</v>
      </c>
    </row>
    <row r="16" spans="1:2">
      <c r="B16" t="s">
        <v>11</v>
      </c>
    </row>
    <row r="17" spans="1:2">
      <c r="B17" s="3">
        <v>2013</v>
      </c>
    </row>
    <row r="18" spans="1:2">
      <c r="B18" t="s">
        <v>12</v>
      </c>
    </row>
    <row r="19" spans="1:2">
      <c r="B19" t="s">
        <v>13</v>
      </c>
    </row>
    <row r="20" spans="1:2">
      <c r="B20" t="s">
        <v>14</v>
      </c>
    </row>
    <row r="22" spans="1:2">
      <c r="B22" t="s">
        <v>15</v>
      </c>
    </row>
    <row r="23" spans="1:2">
      <c r="B23" s="3">
        <v>2015</v>
      </c>
    </row>
    <row r="24" spans="1:2">
      <c r="B24" t="s">
        <v>16</v>
      </c>
    </row>
    <row r="25" spans="1:2">
      <c r="B25" s="15" t="s">
        <v>17</v>
      </c>
    </row>
    <row r="27" spans="1:2">
      <c r="B27" t="s">
        <v>18</v>
      </c>
    </row>
    <row r="29" spans="1:2">
      <c r="A29" s="24" t="s">
        <v>19</v>
      </c>
    </row>
    <row r="30" spans="1:2">
      <c r="A30" t="s">
        <v>20</v>
      </c>
    </row>
    <row r="32" spans="1:2">
      <c r="A32" s="24" t="s">
        <v>21</v>
      </c>
    </row>
    <row r="33" spans="1:1">
      <c r="A33" s="6" t="s">
        <v>22</v>
      </c>
    </row>
    <row r="34" spans="1:1">
      <c r="A34" t="s">
        <v>23</v>
      </c>
    </row>
    <row r="35" spans="1:1">
      <c r="A35" t="s">
        <v>24</v>
      </c>
    </row>
    <row r="36" spans="1:1">
      <c r="A36" t="s">
        <v>25</v>
      </c>
    </row>
    <row r="37" spans="1:1">
      <c r="A37" t="s">
        <v>26</v>
      </c>
    </row>
    <row r="38" spans="1:1">
      <c r="A38" t="s">
        <v>27</v>
      </c>
    </row>
    <row r="39" spans="1:1">
      <c r="A39" t="s">
        <v>28</v>
      </c>
    </row>
    <row r="41" spans="1:1">
      <c r="A41" s="24" t="s">
        <v>29</v>
      </c>
    </row>
    <row r="42" spans="1:1">
      <c r="A42" s="6" t="s">
        <v>30</v>
      </c>
    </row>
    <row r="43" spans="1:1">
      <c r="A43" t="s">
        <v>31</v>
      </c>
    </row>
    <row r="44" spans="1:1">
      <c r="A44" t="s">
        <v>32</v>
      </c>
    </row>
    <row r="45" spans="1:1">
      <c r="A45" t="s">
        <v>33</v>
      </c>
    </row>
    <row r="46" spans="1:1">
      <c r="A46" t="s">
        <v>27</v>
      </c>
    </row>
    <row r="47" spans="1:1">
      <c r="A47" t="s">
        <v>28</v>
      </c>
    </row>
    <row r="48" spans="1:1">
      <c r="A48" t="s">
        <v>34</v>
      </c>
    </row>
    <row r="49" spans="1:1">
      <c r="A49" t="s">
        <v>35</v>
      </c>
    </row>
    <row r="50" spans="1:1">
      <c r="A50" t="s">
        <v>36</v>
      </c>
    </row>
    <row r="51" spans="1:1">
      <c r="A51" t="s">
        <v>37</v>
      </c>
    </row>
    <row r="52" spans="1:1">
      <c r="A52" t="s">
        <v>38</v>
      </c>
    </row>
    <row r="54" spans="1:1">
      <c r="A54" s="24" t="s">
        <v>39</v>
      </c>
    </row>
    <row r="55" spans="1:1">
      <c r="A55" s="6" t="s">
        <v>40</v>
      </c>
    </row>
    <row r="56" spans="1:1">
      <c r="A56" t="s">
        <v>41</v>
      </c>
    </row>
    <row r="58" spans="1:1">
      <c r="A58" t="s">
        <v>42</v>
      </c>
    </row>
    <row r="59" spans="1:1">
      <c r="A59" t="s">
        <v>43</v>
      </c>
    </row>
    <row r="61" spans="1:1">
      <c r="A61" s="24" t="s">
        <v>44</v>
      </c>
    </row>
    <row r="62" spans="1:1">
      <c r="A62" s="6" t="s">
        <v>45</v>
      </c>
    </row>
    <row r="63" spans="1:1">
      <c r="A63" t="s">
        <v>46</v>
      </c>
    </row>
    <row r="64" spans="1:1">
      <c r="A64" t="s">
        <v>47</v>
      </c>
    </row>
    <row r="65" spans="1:1">
      <c r="A65" t="s">
        <v>48</v>
      </c>
    </row>
    <row r="67" spans="1:1">
      <c r="A67" s="24" t="s">
        <v>49</v>
      </c>
    </row>
    <row r="68" spans="1:1">
      <c r="A68" s="6" t="s">
        <v>50</v>
      </c>
    </row>
    <row r="69" spans="1:1">
      <c r="A69" t="s">
        <v>51</v>
      </c>
    </row>
    <row r="71" spans="1:1">
      <c r="A71" s="24" t="s">
        <v>52</v>
      </c>
    </row>
    <row r="72" spans="1:1">
      <c r="A72" s="6" t="s">
        <v>53</v>
      </c>
    </row>
    <row r="73" spans="1:1">
      <c r="A73" t="s">
        <v>54</v>
      </c>
    </row>
    <row r="74" spans="1:1">
      <c r="A74" t="s">
        <v>55</v>
      </c>
    </row>
    <row r="75" spans="1:1">
      <c r="A75" t="s">
        <v>33</v>
      </c>
    </row>
    <row r="77" spans="1:1">
      <c r="A77" s="24" t="s">
        <v>56</v>
      </c>
    </row>
    <row r="78" spans="1:1">
      <c r="A78" s="6" t="s">
        <v>57</v>
      </c>
    </row>
    <row r="79" spans="1:1">
      <c r="A79" t="s">
        <v>58</v>
      </c>
    </row>
    <row r="80" spans="1:1">
      <c r="A80" t="s">
        <v>59</v>
      </c>
    </row>
    <row r="82" spans="1:1">
      <c r="A82" s="24" t="s">
        <v>60</v>
      </c>
    </row>
    <row r="83" spans="1:1">
      <c r="A83" s="6" t="s">
        <v>61</v>
      </c>
    </row>
    <row r="84" spans="1:1">
      <c r="A84" t="s">
        <v>62</v>
      </c>
    </row>
    <row r="85" spans="1:1">
      <c r="A85" t="s">
        <v>63</v>
      </c>
    </row>
    <row r="86" spans="1:1">
      <c r="A86" t="s">
        <v>64</v>
      </c>
    </row>
    <row r="87" spans="1:1">
      <c r="A87" t="s">
        <v>65</v>
      </c>
    </row>
    <row r="88" spans="1:1">
      <c r="A88" t="s">
        <v>66</v>
      </c>
    </row>
    <row r="89" spans="1:1">
      <c r="A89" t="s">
        <v>67</v>
      </c>
    </row>
    <row r="91" spans="1:1">
      <c r="A91" s="24" t="s">
        <v>68</v>
      </c>
    </row>
    <row r="92" spans="1:1">
      <c r="A92" s="6" t="s">
        <v>69</v>
      </c>
    </row>
    <row r="93" spans="1:1">
      <c r="A93" t="s">
        <v>70</v>
      </c>
    </row>
    <row r="94" spans="1:1">
      <c r="A94" t="s">
        <v>71</v>
      </c>
    </row>
    <row r="95" spans="1:1">
      <c r="A95" t="s">
        <v>72</v>
      </c>
    </row>
    <row r="96" spans="1:1">
      <c r="A96" t="s">
        <v>73</v>
      </c>
    </row>
    <row r="97" spans="1:2">
      <c r="A97" t="s">
        <v>27</v>
      </c>
    </row>
    <row r="98" spans="1:2">
      <c r="A98" t="s">
        <v>28</v>
      </c>
    </row>
    <row r="100" spans="1:2">
      <c r="A100" s="24" t="s">
        <v>74</v>
      </c>
    </row>
    <row r="101" spans="1:2">
      <c r="A101" t="s">
        <v>75</v>
      </c>
    </row>
    <row r="103" spans="1:2">
      <c r="A103" s="10" t="s">
        <v>76</v>
      </c>
      <c r="B103" s="16"/>
    </row>
    <row r="104" spans="1:2">
      <c r="A104" t="s">
        <v>77</v>
      </c>
    </row>
    <row r="105" spans="1:2">
      <c r="A105" t="s">
        <v>78</v>
      </c>
    </row>
    <row r="106" spans="1:2">
      <c r="A106" t="s">
        <v>79</v>
      </c>
    </row>
    <row r="108" spans="1:2">
      <c r="A108">
        <f>10^9</f>
        <v>1000000000</v>
      </c>
    </row>
    <row r="109" spans="1:2">
      <c r="A109">
        <f>10^12</f>
        <v>1000000000000</v>
      </c>
    </row>
  </sheetData>
  <hyperlinks>
    <hyperlink ref="B25"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sheetViews>
  <sheetFormatPr baseColWidth="10" defaultColWidth="8.83203125" defaultRowHeight="15" customHeight="1"/>
  <cols>
    <col min="1" max="1" width="31.83203125" style="80" customWidth="1"/>
    <col min="2" max="2" width="45.6640625" style="80" customWidth="1"/>
  </cols>
  <sheetData>
    <row r="1" spans="1:35" ht="15" customHeight="1" thickBot="1">
      <c r="B1" s="26" t="s">
        <v>80</v>
      </c>
      <c r="C1" s="27">
        <v>2019</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row>
    <row r="2" spans="1:35" ht="15" customHeight="1" thickTop="1"/>
    <row r="3" spans="1:35" ht="15" customHeight="1">
      <c r="C3" s="11" t="s">
        <v>81</v>
      </c>
      <c r="D3" s="11" t="s">
        <v>82</v>
      </c>
      <c r="E3" s="11"/>
      <c r="F3" s="11"/>
      <c r="G3" s="11"/>
    </row>
    <row r="4" spans="1:35" ht="15" customHeight="1">
      <c r="C4" s="11" t="s">
        <v>83</v>
      </c>
      <c r="D4" s="11" t="s">
        <v>84</v>
      </c>
      <c r="E4" s="11"/>
      <c r="F4" s="11"/>
      <c r="G4" s="11" t="s">
        <v>85</v>
      </c>
    </row>
    <row r="5" spans="1:35" ht="15" customHeight="1">
      <c r="C5" s="11" t="s">
        <v>86</v>
      </c>
      <c r="D5" s="11" t="s">
        <v>87</v>
      </c>
      <c r="E5" s="11"/>
      <c r="F5" s="11"/>
      <c r="G5" s="11"/>
    </row>
    <row r="6" spans="1:35" ht="15" customHeight="1">
      <c r="C6" s="11" t="s">
        <v>88</v>
      </c>
      <c r="D6" s="11"/>
      <c r="E6" s="11" t="s">
        <v>89</v>
      </c>
      <c r="F6" s="11"/>
      <c r="G6" s="11"/>
    </row>
    <row r="10" spans="1:35" ht="15" customHeight="1">
      <c r="A10" s="12" t="s">
        <v>90</v>
      </c>
      <c r="B10" s="28" t="s">
        <v>91</v>
      </c>
    </row>
    <row r="11" spans="1:35" ht="15" customHeight="1">
      <c r="B11" s="26"/>
    </row>
    <row r="12" spans="1:35" ht="15" customHeight="1">
      <c r="B12" s="26"/>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t="s">
        <v>92</v>
      </c>
    </row>
    <row r="13" spans="1:35" ht="15" customHeight="1" thickBot="1">
      <c r="B13" s="27" t="s">
        <v>93</v>
      </c>
      <c r="C13" s="27">
        <v>2019</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27">
        <v>2050</v>
      </c>
    </row>
    <row r="14" spans="1:35" ht="15" customHeight="1" thickTop="1"/>
    <row r="15" spans="1:35" ht="15" customHeight="1">
      <c r="B15" s="29" t="s">
        <v>94</v>
      </c>
    </row>
    <row r="16" spans="1:35" ht="15" customHeight="1">
      <c r="B16" s="29" t="s">
        <v>95</v>
      </c>
    </row>
    <row r="17" spans="1:35" ht="15" customHeight="1">
      <c r="B17" s="29" t="s">
        <v>96</v>
      </c>
    </row>
    <row r="18" spans="1:35" ht="15" customHeight="1">
      <c r="A18" s="12" t="s">
        <v>97</v>
      </c>
      <c r="B18" s="30" t="s">
        <v>98</v>
      </c>
      <c r="C18" s="37">
        <v>2917.2534179999998</v>
      </c>
      <c r="D18" s="37">
        <v>2975.1254880000001</v>
      </c>
      <c r="E18" s="37">
        <v>3025.3583979999999</v>
      </c>
      <c r="F18" s="37">
        <v>3062.7468260000001</v>
      </c>
      <c r="G18" s="37">
        <v>3083.977539</v>
      </c>
      <c r="H18" s="37">
        <v>3096.5910640000002</v>
      </c>
      <c r="I18" s="37">
        <v>3105.9812010000001</v>
      </c>
      <c r="J18" s="37">
        <v>3125.5920409999999</v>
      </c>
      <c r="K18" s="37">
        <v>3146.880615</v>
      </c>
      <c r="L18" s="37">
        <v>3167.633057</v>
      </c>
      <c r="M18" s="37">
        <v>3188.2370609999998</v>
      </c>
      <c r="N18" s="37">
        <v>3209.845703</v>
      </c>
      <c r="O18" s="37">
        <v>3233.3459469999998</v>
      </c>
      <c r="P18" s="37">
        <v>3252.6281739999999</v>
      </c>
      <c r="Q18" s="37">
        <v>3271.139404</v>
      </c>
      <c r="R18" s="37">
        <v>3285.1403810000002</v>
      </c>
      <c r="S18" s="37">
        <v>3295.6909179999998</v>
      </c>
      <c r="T18" s="37">
        <v>3311.9399410000001</v>
      </c>
      <c r="U18" s="37">
        <v>3327.9958499999998</v>
      </c>
      <c r="V18" s="37">
        <v>3344.2626949999999</v>
      </c>
      <c r="W18" s="37">
        <v>3361.544922</v>
      </c>
      <c r="X18" s="37">
        <v>3379.7543949999999</v>
      </c>
      <c r="Y18" s="37">
        <v>3396.2570799999999</v>
      </c>
      <c r="Z18" s="37">
        <v>3413.8405760000001</v>
      </c>
      <c r="AA18" s="37">
        <v>3432.0297850000002</v>
      </c>
      <c r="AB18" s="37">
        <v>3451.1577149999998</v>
      </c>
      <c r="AC18" s="37">
        <v>3472.0922850000002</v>
      </c>
      <c r="AD18" s="37">
        <v>3496.9057619999999</v>
      </c>
      <c r="AE18" s="37">
        <v>3524.3183589999999</v>
      </c>
      <c r="AF18" s="37">
        <v>3555.436768</v>
      </c>
      <c r="AG18" s="37">
        <v>3588.8325199999999</v>
      </c>
      <c r="AH18" s="37">
        <v>3624.4035640000002</v>
      </c>
      <c r="AI18" s="99">
        <v>7.0260000000000001E-3</v>
      </c>
    </row>
    <row r="19" spans="1:35" ht="15" customHeight="1">
      <c r="A19" s="12" t="s">
        <v>99</v>
      </c>
      <c r="B19" s="30" t="s">
        <v>100</v>
      </c>
      <c r="C19" s="37">
        <v>99.321113999999994</v>
      </c>
      <c r="D19" s="37">
        <v>100.61537199999999</v>
      </c>
      <c r="E19" s="37">
        <v>102.27555099999999</v>
      </c>
      <c r="F19" s="37">
        <v>103.794495</v>
      </c>
      <c r="G19" s="37">
        <v>104.99791</v>
      </c>
      <c r="H19" s="37">
        <v>105.845024</v>
      </c>
      <c r="I19" s="37">
        <v>106.78964999999999</v>
      </c>
      <c r="J19" s="37">
        <v>107.83586099999999</v>
      </c>
      <c r="K19" s="37">
        <v>109.086189</v>
      </c>
      <c r="L19" s="37">
        <v>110.314789</v>
      </c>
      <c r="M19" s="37">
        <v>111.61691999999999</v>
      </c>
      <c r="N19" s="37">
        <v>112.770866</v>
      </c>
      <c r="O19" s="37">
        <v>114.262428</v>
      </c>
      <c r="P19" s="37">
        <v>115.52301</v>
      </c>
      <c r="Q19" s="37">
        <v>116.879272</v>
      </c>
      <c r="R19" s="37">
        <v>118.14617200000001</v>
      </c>
      <c r="S19" s="37">
        <v>119.40303</v>
      </c>
      <c r="T19" s="37">
        <v>120.80527499999999</v>
      </c>
      <c r="U19" s="37">
        <v>122.152451</v>
      </c>
      <c r="V19" s="37">
        <v>123.496872</v>
      </c>
      <c r="W19" s="37">
        <v>124.85643</v>
      </c>
      <c r="X19" s="37">
        <v>126.275398</v>
      </c>
      <c r="Y19" s="37">
        <v>127.716537</v>
      </c>
      <c r="Z19" s="37">
        <v>129.18461600000001</v>
      </c>
      <c r="AA19" s="37">
        <v>130.70700099999999</v>
      </c>
      <c r="AB19" s="37">
        <v>132.37408400000001</v>
      </c>
      <c r="AC19" s="37">
        <v>134.19018600000001</v>
      </c>
      <c r="AD19" s="37">
        <v>136.27534499999999</v>
      </c>
      <c r="AE19" s="37">
        <v>138.142303</v>
      </c>
      <c r="AF19" s="37">
        <v>140.203461</v>
      </c>
      <c r="AG19" s="37">
        <v>142.34049999999999</v>
      </c>
      <c r="AH19" s="37">
        <v>144.479523</v>
      </c>
      <c r="AI19" s="99">
        <v>1.2163E-2</v>
      </c>
    </row>
    <row r="20" spans="1:35" ht="15" customHeight="1">
      <c r="A20" s="12" t="s">
        <v>101</v>
      </c>
      <c r="B20" s="30" t="s">
        <v>102</v>
      </c>
      <c r="C20" s="37">
        <v>299.98956299999998</v>
      </c>
      <c r="D20" s="37">
        <v>302.99670400000002</v>
      </c>
      <c r="E20" s="37">
        <v>307.861176</v>
      </c>
      <c r="F20" s="37">
        <v>312.26748700000002</v>
      </c>
      <c r="G20" s="37">
        <v>316.85519399999998</v>
      </c>
      <c r="H20" s="37">
        <v>319.636932</v>
      </c>
      <c r="I20" s="37">
        <v>322.737976</v>
      </c>
      <c r="J20" s="37">
        <v>325.800049</v>
      </c>
      <c r="K20" s="37">
        <v>329.40594499999997</v>
      </c>
      <c r="L20" s="37">
        <v>332.56686400000001</v>
      </c>
      <c r="M20" s="37">
        <v>335.87530500000003</v>
      </c>
      <c r="N20" s="37">
        <v>338.360657</v>
      </c>
      <c r="O20" s="37">
        <v>342.56182899999999</v>
      </c>
      <c r="P20" s="37">
        <v>345.996307</v>
      </c>
      <c r="Q20" s="37">
        <v>349.88958700000001</v>
      </c>
      <c r="R20" s="37">
        <v>353.15029900000002</v>
      </c>
      <c r="S20" s="37">
        <v>356.89837599999998</v>
      </c>
      <c r="T20" s="37">
        <v>360.95452899999998</v>
      </c>
      <c r="U20" s="37">
        <v>364.40631100000002</v>
      </c>
      <c r="V20" s="37">
        <v>367.98541299999999</v>
      </c>
      <c r="W20" s="37">
        <v>371.46130399999998</v>
      </c>
      <c r="X20" s="37">
        <v>375.17526199999998</v>
      </c>
      <c r="Y20" s="37">
        <v>378.96575899999999</v>
      </c>
      <c r="Z20" s="37">
        <v>382.97610500000002</v>
      </c>
      <c r="AA20" s="37">
        <v>386.869507</v>
      </c>
      <c r="AB20" s="37">
        <v>391.47946200000001</v>
      </c>
      <c r="AC20" s="37">
        <v>396.56829800000003</v>
      </c>
      <c r="AD20" s="37">
        <v>402.70736699999998</v>
      </c>
      <c r="AE20" s="37">
        <v>407.39862099999999</v>
      </c>
      <c r="AF20" s="37">
        <v>413.09304800000001</v>
      </c>
      <c r="AG20" s="37">
        <v>419.04983499999997</v>
      </c>
      <c r="AH20" s="37">
        <v>425.07647700000001</v>
      </c>
      <c r="AI20" s="99">
        <v>1.1306E-2</v>
      </c>
    </row>
    <row r="21" spans="1:35" ht="15" customHeight="1">
      <c r="B21" s="29" t="s">
        <v>103</v>
      </c>
    </row>
    <row r="22" spans="1:35" ht="15" customHeight="1">
      <c r="A22" s="12" t="s">
        <v>104</v>
      </c>
      <c r="B22" s="30" t="s">
        <v>105</v>
      </c>
      <c r="C22" s="37">
        <v>210.13850400000001</v>
      </c>
      <c r="D22" s="37">
        <v>211.126205</v>
      </c>
      <c r="E22" s="37">
        <v>212.116165</v>
      </c>
      <c r="F22" s="37">
        <v>213.08595299999999</v>
      </c>
      <c r="G22" s="37">
        <v>214.01353499999999</v>
      </c>
      <c r="H22" s="37">
        <v>214.96095299999999</v>
      </c>
      <c r="I22" s="37">
        <v>215.98413099999999</v>
      </c>
      <c r="J22" s="37">
        <v>216.989777</v>
      </c>
      <c r="K22" s="37">
        <v>217.98005699999999</v>
      </c>
      <c r="L22" s="37">
        <v>218.98109400000001</v>
      </c>
      <c r="M22" s="37">
        <v>219.96804800000001</v>
      </c>
      <c r="N22" s="37">
        <v>220.90673799999999</v>
      </c>
      <c r="O22" s="37">
        <v>221.807053</v>
      </c>
      <c r="P22" s="37">
        <v>222.678833</v>
      </c>
      <c r="Q22" s="37">
        <v>223.455963</v>
      </c>
      <c r="R22" s="37">
        <v>224.19052099999999</v>
      </c>
      <c r="S22" s="37">
        <v>224.88494900000001</v>
      </c>
      <c r="T22" s="37">
        <v>225.54260300000001</v>
      </c>
      <c r="U22" s="37">
        <v>226.167709</v>
      </c>
      <c r="V22" s="37">
        <v>226.76289399999999</v>
      </c>
      <c r="W22" s="37">
        <v>227.33021500000001</v>
      </c>
      <c r="X22" s="37">
        <v>227.87237500000001</v>
      </c>
      <c r="Y22" s="37">
        <v>228.39172400000001</v>
      </c>
      <c r="Z22" s="37">
        <v>228.89146400000001</v>
      </c>
      <c r="AA22" s="37">
        <v>229.376724</v>
      </c>
      <c r="AB22" s="37">
        <v>229.852081</v>
      </c>
      <c r="AC22" s="37">
        <v>230.323227</v>
      </c>
      <c r="AD22" s="37">
        <v>230.79690600000001</v>
      </c>
      <c r="AE22" s="37">
        <v>231.280609</v>
      </c>
      <c r="AF22" s="37">
        <v>231.78066999999999</v>
      </c>
      <c r="AG22" s="37">
        <v>232.30583200000001</v>
      </c>
      <c r="AH22" s="37">
        <v>232.850571</v>
      </c>
      <c r="AI22" s="99">
        <v>3.3159999999999999E-3</v>
      </c>
    </row>
    <row r="23" spans="1:35" ht="15" customHeight="1">
      <c r="A23" s="12" t="s">
        <v>106</v>
      </c>
      <c r="B23" s="30" t="s">
        <v>107</v>
      </c>
      <c r="C23" s="37">
        <v>41.270718000000002</v>
      </c>
      <c r="D23" s="37">
        <v>41.874930999999997</v>
      </c>
      <c r="E23" s="37">
        <v>42.455513000000003</v>
      </c>
      <c r="F23" s="37">
        <v>42.941440999999998</v>
      </c>
      <c r="G23" s="37">
        <v>43.403492</v>
      </c>
      <c r="H23" s="37">
        <v>43.866782999999998</v>
      </c>
      <c r="I23" s="37">
        <v>44.310471</v>
      </c>
      <c r="J23" s="37">
        <v>44.751930000000002</v>
      </c>
      <c r="K23" s="37">
        <v>45.177658000000001</v>
      </c>
      <c r="L23" s="37">
        <v>45.617381999999999</v>
      </c>
      <c r="M23" s="37">
        <v>46.05724</v>
      </c>
      <c r="N23" s="37">
        <v>46.402245000000001</v>
      </c>
      <c r="O23" s="37">
        <v>46.841445999999998</v>
      </c>
      <c r="P23" s="37">
        <v>47.267837999999998</v>
      </c>
      <c r="Q23" s="37">
        <v>47.680484999999997</v>
      </c>
      <c r="R23" s="37">
        <v>48.055225</v>
      </c>
      <c r="S23" s="37">
        <v>48.435218999999996</v>
      </c>
      <c r="T23" s="37">
        <v>48.803921000000003</v>
      </c>
      <c r="U23" s="37">
        <v>49.166313000000002</v>
      </c>
      <c r="V23" s="37">
        <v>49.530780999999998</v>
      </c>
      <c r="W23" s="37">
        <v>49.890510999999996</v>
      </c>
      <c r="X23" s="37">
        <v>50.244216999999999</v>
      </c>
      <c r="Y23" s="37">
        <v>50.573273</v>
      </c>
      <c r="Z23" s="37">
        <v>50.897018000000003</v>
      </c>
      <c r="AA23" s="37">
        <v>51.222712999999999</v>
      </c>
      <c r="AB23" s="37">
        <v>51.549354999999998</v>
      </c>
      <c r="AC23" s="37">
        <v>51.873221999999998</v>
      </c>
      <c r="AD23" s="37">
        <v>52.227497</v>
      </c>
      <c r="AE23" s="37">
        <v>52.585467999999999</v>
      </c>
      <c r="AF23" s="37">
        <v>52.972960999999998</v>
      </c>
      <c r="AG23" s="37">
        <v>53.355491999999998</v>
      </c>
      <c r="AH23" s="37">
        <v>53.757781999999999</v>
      </c>
      <c r="AI23" s="99">
        <v>8.5629999999999994E-3</v>
      </c>
    </row>
    <row r="24" spans="1:35" ht="15" customHeight="1">
      <c r="B24" s="29" t="s">
        <v>108</v>
      </c>
    </row>
    <row r="25" spans="1:35" ht="15" customHeight="1">
      <c r="A25" s="12" t="s">
        <v>109</v>
      </c>
      <c r="B25" s="30" t="s">
        <v>110</v>
      </c>
      <c r="C25" s="37">
        <v>1222.993408</v>
      </c>
      <c r="D25" s="37">
        <v>1245.38501</v>
      </c>
      <c r="E25" s="37">
        <v>1270.2579350000001</v>
      </c>
      <c r="F25" s="37">
        <v>1290.457764</v>
      </c>
      <c r="G25" s="37">
        <v>1307.1331789999999</v>
      </c>
      <c r="H25" s="37">
        <v>1325.8835449999999</v>
      </c>
      <c r="I25" s="37">
        <v>1346.39978</v>
      </c>
      <c r="J25" s="37">
        <v>1366.3946530000001</v>
      </c>
      <c r="K25" s="37">
        <v>1386.9772949999999</v>
      </c>
      <c r="L25" s="37">
        <v>1409.3758539999999</v>
      </c>
      <c r="M25" s="37">
        <v>1434.0158690000001</v>
      </c>
      <c r="N25" s="37">
        <v>1459.4761960000001</v>
      </c>
      <c r="O25" s="37">
        <v>1485.517212</v>
      </c>
      <c r="P25" s="37">
        <v>1512.3081050000001</v>
      </c>
      <c r="Q25" s="37">
        <v>1538.8709719999999</v>
      </c>
      <c r="R25" s="37">
        <v>1563.6232910000001</v>
      </c>
      <c r="S25" s="37">
        <v>1587.8289789999999</v>
      </c>
      <c r="T25" s="37">
        <v>1613.7332759999999</v>
      </c>
      <c r="U25" s="37">
        <v>1640.1088870000001</v>
      </c>
      <c r="V25" s="37">
        <v>1667.4398189999999</v>
      </c>
      <c r="W25" s="37">
        <v>1695.8133539999999</v>
      </c>
      <c r="X25" s="37">
        <v>1724.8636469999999</v>
      </c>
      <c r="Y25" s="37">
        <v>1752.975586</v>
      </c>
      <c r="Z25" s="37">
        <v>1781.3413089999999</v>
      </c>
      <c r="AA25" s="37">
        <v>1810.3131100000001</v>
      </c>
      <c r="AB25" s="37">
        <v>1840.630981</v>
      </c>
      <c r="AC25" s="37">
        <v>1874.0067140000001</v>
      </c>
      <c r="AD25" s="37">
        <v>1909.959595</v>
      </c>
      <c r="AE25" s="37">
        <v>1947.451172</v>
      </c>
      <c r="AF25" s="37">
        <v>1987.4025879999999</v>
      </c>
      <c r="AG25" s="37">
        <v>2028.573975</v>
      </c>
      <c r="AH25" s="37">
        <v>2071.0893550000001</v>
      </c>
      <c r="AI25" s="99">
        <v>1.7138E-2</v>
      </c>
    </row>
    <row r="26" spans="1:35" ht="15" customHeight="1">
      <c r="B26" s="29" t="s">
        <v>111</v>
      </c>
    </row>
    <row r="27" spans="1:35" ht="15" customHeight="1">
      <c r="A27" s="12" t="s">
        <v>112</v>
      </c>
      <c r="B27" s="30" t="s">
        <v>113</v>
      </c>
      <c r="C27" s="37">
        <v>1807.96228</v>
      </c>
      <c r="D27" s="37">
        <v>1730.8404539999999</v>
      </c>
      <c r="E27" s="37">
        <v>1660.033447</v>
      </c>
      <c r="F27" s="37">
        <v>1651.259399</v>
      </c>
      <c r="G27" s="37">
        <v>1652.7242429999999</v>
      </c>
      <c r="H27" s="37">
        <v>1638.4692379999999</v>
      </c>
      <c r="I27" s="37">
        <v>1604.7768550000001</v>
      </c>
      <c r="J27" s="37">
        <v>1643.9995120000001</v>
      </c>
      <c r="K27" s="37">
        <v>1652.7871090000001</v>
      </c>
      <c r="L27" s="37">
        <v>1662.7436520000001</v>
      </c>
      <c r="M27" s="37">
        <v>1655.604004</v>
      </c>
      <c r="N27" s="37">
        <v>1648.302124</v>
      </c>
      <c r="O27" s="37">
        <v>1654.8007809999999</v>
      </c>
      <c r="P27" s="37">
        <v>1663.8508300000001</v>
      </c>
      <c r="Q27" s="37">
        <v>1673.9210210000001</v>
      </c>
      <c r="R27" s="37">
        <v>1684.4979249999999</v>
      </c>
      <c r="S27" s="37">
        <v>1686.8079829999999</v>
      </c>
      <c r="T27" s="37">
        <v>1698.2738039999999</v>
      </c>
      <c r="U27" s="37">
        <v>1704.6904300000001</v>
      </c>
      <c r="V27" s="37">
        <v>1701.2554929999999</v>
      </c>
      <c r="W27" s="37">
        <v>1711.9681399999999</v>
      </c>
      <c r="X27" s="37">
        <v>1715.1282960000001</v>
      </c>
      <c r="Y27" s="37">
        <v>1722.2583010000001</v>
      </c>
      <c r="Z27" s="37">
        <v>1735.240356</v>
      </c>
      <c r="AA27" s="37">
        <v>1747.2885739999999</v>
      </c>
      <c r="AB27" s="37">
        <v>1760.9610600000001</v>
      </c>
      <c r="AC27" s="37">
        <v>1777.279663</v>
      </c>
      <c r="AD27" s="37">
        <v>1802.0692140000001</v>
      </c>
      <c r="AE27" s="37">
        <v>1818.081543</v>
      </c>
      <c r="AF27" s="37">
        <v>1839.2490230000001</v>
      </c>
      <c r="AG27" s="37">
        <v>1861.996948</v>
      </c>
      <c r="AH27" s="37">
        <v>1888.5421140000001</v>
      </c>
      <c r="AI27" s="99">
        <v>1.408E-3</v>
      </c>
    </row>
    <row r="28" spans="1:35" ht="15" customHeight="1">
      <c r="A28" s="12" t="s">
        <v>114</v>
      </c>
      <c r="B28" s="30" t="s">
        <v>115</v>
      </c>
      <c r="C28" s="37">
        <v>416.68075599999997</v>
      </c>
      <c r="D28" s="37">
        <v>409.15490699999998</v>
      </c>
      <c r="E28" s="37">
        <v>404.529877</v>
      </c>
      <c r="F28" s="37">
        <v>396.47796599999998</v>
      </c>
      <c r="G28" s="37">
        <v>388.98980699999998</v>
      </c>
      <c r="H28" s="37">
        <v>379.45697000000001</v>
      </c>
      <c r="I28" s="37">
        <v>370.07324199999999</v>
      </c>
      <c r="J28" s="37">
        <v>361.44610599999999</v>
      </c>
      <c r="K28" s="37">
        <v>352.76406900000001</v>
      </c>
      <c r="L28" s="37">
        <v>343.56066900000002</v>
      </c>
      <c r="M28" s="37">
        <v>333.81878699999999</v>
      </c>
      <c r="N28" s="37">
        <v>323.794983</v>
      </c>
      <c r="O28" s="37">
        <v>320.25204500000001</v>
      </c>
      <c r="P28" s="37">
        <v>316.14532500000001</v>
      </c>
      <c r="Q28" s="37">
        <v>312.65210000000002</v>
      </c>
      <c r="R28" s="37">
        <v>308.385468</v>
      </c>
      <c r="S28" s="37">
        <v>304.23715199999998</v>
      </c>
      <c r="T28" s="37">
        <v>300.63772599999999</v>
      </c>
      <c r="U28" s="37">
        <v>296.55325299999998</v>
      </c>
      <c r="V28" s="37">
        <v>292.41882299999997</v>
      </c>
      <c r="W28" s="37">
        <v>288.76394699999997</v>
      </c>
      <c r="X28" s="37">
        <v>284.95684799999998</v>
      </c>
      <c r="Y28" s="37">
        <v>283.66168199999998</v>
      </c>
      <c r="Z28" s="37">
        <v>282.64859000000001</v>
      </c>
      <c r="AA28" s="37">
        <v>281.33288599999997</v>
      </c>
      <c r="AB28" s="37">
        <v>280.511841</v>
      </c>
      <c r="AC28" s="37">
        <v>279.87280299999998</v>
      </c>
      <c r="AD28" s="37">
        <v>280.18786599999999</v>
      </c>
      <c r="AE28" s="37">
        <v>279.40164199999998</v>
      </c>
      <c r="AF28" s="37">
        <v>279.350281</v>
      </c>
      <c r="AG28" s="37">
        <v>279.69216899999998</v>
      </c>
      <c r="AH28" s="37">
        <v>280.25091600000002</v>
      </c>
      <c r="AI28" s="99">
        <v>-1.2713E-2</v>
      </c>
    </row>
    <row r="30" spans="1:35" ht="15" customHeight="1">
      <c r="B30" s="29" t="s">
        <v>116</v>
      </c>
    </row>
    <row r="31" spans="1:35" ht="15" customHeight="1">
      <c r="B31" s="29" t="s">
        <v>117</v>
      </c>
    </row>
    <row r="32" spans="1:35" ht="15" customHeight="1">
      <c r="A32" s="12" t="s">
        <v>118</v>
      </c>
      <c r="B32" s="30" t="s">
        <v>119</v>
      </c>
      <c r="C32" s="100">
        <v>34.359935999999998</v>
      </c>
      <c r="D32" s="100">
        <v>35.284824</v>
      </c>
      <c r="E32" s="100">
        <v>36.831001000000001</v>
      </c>
      <c r="F32" s="100">
        <v>38.399506000000002</v>
      </c>
      <c r="G32" s="100">
        <v>40.110416000000001</v>
      </c>
      <c r="H32" s="100">
        <v>41.695168000000002</v>
      </c>
      <c r="I32" s="100">
        <v>43.801582000000003</v>
      </c>
      <c r="J32" s="100">
        <v>43.785815999999997</v>
      </c>
      <c r="K32" s="100">
        <v>43.851311000000003</v>
      </c>
      <c r="L32" s="100">
        <v>43.924210000000002</v>
      </c>
      <c r="M32" s="100">
        <v>44.014651999999998</v>
      </c>
      <c r="N32" s="100">
        <v>44.196795999999999</v>
      </c>
      <c r="O32" s="100">
        <v>44.303348999999997</v>
      </c>
      <c r="P32" s="100">
        <v>44.390171000000002</v>
      </c>
      <c r="Q32" s="100">
        <v>44.493732000000001</v>
      </c>
      <c r="R32" s="100">
        <v>44.608539999999998</v>
      </c>
      <c r="S32" s="100">
        <v>44.698715</v>
      </c>
      <c r="T32" s="100">
        <v>44.789574000000002</v>
      </c>
      <c r="U32" s="100">
        <v>44.882373999999999</v>
      </c>
      <c r="V32" s="100">
        <v>44.963428</v>
      </c>
      <c r="W32" s="100">
        <v>45.039088999999997</v>
      </c>
      <c r="X32" s="100">
        <v>45.114040000000003</v>
      </c>
      <c r="Y32" s="100">
        <v>45.192309999999999</v>
      </c>
      <c r="Z32" s="100">
        <v>45.257289999999998</v>
      </c>
      <c r="AA32" s="100">
        <v>45.303879000000002</v>
      </c>
      <c r="AB32" s="100">
        <v>45.340485000000001</v>
      </c>
      <c r="AC32" s="100">
        <v>45.390273999999998</v>
      </c>
      <c r="AD32" s="100">
        <v>45.422103999999997</v>
      </c>
      <c r="AE32" s="100">
        <v>45.456977999999999</v>
      </c>
      <c r="AF32" s="100">
        <v>45.479819999999997</v>
      </c>
      <c r="AG32" s="100">
        <v>45.506923999999998</v>
      </c>
      <c r="AH32" s="100">
        <v>45.514235999999997</v>
      </c>
      <c r="AI32" s="99">
        <v>9.11E-3</v>
      </c>
    </row>
    <row r="33" spans="1:35" ht="15" customHeight="1">
      <c r="A33" s="12" t="s">
        <v>120</v>
      </c>
      <c r="B33" s="30" t="s">
        <v>121</v>
      </c>
      <c r="C33" s="100">
        <v>40.551155000000001</v>
      </c>
      <c r="D33" s="100">
        <v>42.338371000000002</v>
      </c>
      <c r="E33" s="100">
        <v>44.294533000000001</v>
      </c>
      <c r="F33" s="100">
        <v>46.414017000000001</v>
      </c>
      <c r="G33" s="100">
        <v>48.711933000000002</v>
      </c>
      <c r="H33" s="100">
        <v>50.082985000000001</v>
      </c>
      <c r="I33" s="100">
        <v>52.773457000000001</v>
      </c>
      <c r="J33" s="100">
        <v>52.773730999999998</v>
      </c>
      <c r="K33" s="100">
        <v>52.786338999999998</v>
      </c>
      <c r="L33" s="100">
        <v>52.786338999999998</v>
      </c>
      <c r="M33" s="100">
        <v>52.798622000000002</v>
      </c>
      <c r="N33" s="100">
        <v>52.841563999999998</v>
      </c>
      <c r="O33" s="100">
        <v>52.841563999999998</v>
      </c>
      <c r="P33" s="100">
        <v>52.841563999999998</v>
      </c>
      <c r="Q33" s="100">
        <v>52.841563999999998</v>
      </c>
      <c r="R33" s="100">
        <v>52.841563999999998</v>
      </c>
      <c r="S33" s="100">
        <v>52.841563999999998</v>
      </c>
      <c r="T33" s="100">
        <v>52.841563999999998</v>
      </c>
      <c r="U33" s="100">
        <v>52.841563999999998</v>
      </c>
      <c r="V33" s="100">
        <v>52.841563999999998</v>
      </c>
      <c r="W33" s="100">
        <v>52.841563999999998</v>
      </c>
      <c r="X33" s="100">
        <v>52.842728000000001</v>
      </c>
      <c r="Y33" s="100">
        <v>52.844788000000001</v>
      </c>
      <c r="Z33" s="100">
        <v>52.844788000000001</v>
      </c>
      <c r="AA33" s="100">
        <v>52.844788000000001</v>
      </c>
      <c r="AB33" s="100">
        <v>52.844788000000001</v>
      </c>
      <c r="AC33" s="100">
        <v>52.847529999999999</v>
      </c>
      <c r="AD33" s="100">
        <v>52.847529999999999</v>
      </c>
      <c r="AE33" s="100">
        <v>52.848723999999997</v>
      </c>
      <c r="AF33" s="100">
        <v>52.848723999999997</v>
      </c>
      <c r="AG33" s="100">
        <v>52.849879999999999</v>
      </c>
      <c r="AH33" s="100">
        <v>52.849879999999999</v>
      </c>
      <c r="AI33" s="99">
        <v>8.5819999999999994E-3</v>
      </c>
    </row>
    <row r="34" spans="1:35" ht="15" customHeight="1">
      <c r="A34" s="12" t="s">
        <v>122</v>
      </c>
      <c r="B34" s="30" t="s">
        <v>123</v>
      </c>
      <c r="C34" s="100">
        <v>30.299700000000001</v>
      </c>
      <c r="D34" s="100">
        <v>30.889185000000001</v>
      </c>
      <c r="E34" s="100">
        <v>32.380001</v>
      </c>
      <c r="F34" s="100">
        <v>33.779899999999998</v>
      </c>
      <c r="G34" s="100">
        <v>35.309071000000003</v>
      </c>
      <c r="H34" s="100">
        <v>36.976478999999998</v>
      </c>
      <c r="I34" s="100">
        <v>38.765255000000003</v>
      </c>
      <c r="J34" s="100">
        <v>38.772990999999998</v>
      </c>
      <c r="K34" s="100">
        <v>38.772990999999998</v>
      </c>
      <c r="L34" s="100">
        <v>38.772990999999998</v>
      </c>
      <c r="M34" s="100">
        <v>38.772990999999998</v>
      </c>
      <c r="N34" s="100">
        <v>38.772990999999998</v>
      </c>
      <c r="O34" s="100">
        <v>38.772990999999998</v>
      </c>
      <c r="P34" s="100">
        <v>38.772990999999998</v>
      </c>
      <c r="Q34" s="100">
        <v>38.772990999999998</v>
      </c>
      <c r="R34" s="100">
        <v>38.772990999999998</v>
      </c>
      <c r="S34" s="100">
        <v>38.772990999999998</v>
      </c>
      <c r="T34" s="100">
        <v>38.772990999999998</v>
      </c>
      <c r="U34" s="100">
        <v>38.772990999999998</v>
      </c>
      <c r="V34" s="100">
        <v>38.772990999999998</v>
      </c>
      <c r="W34" s="100">
        <v>38.772990999999998</v>
      </c>
      <c r="X34" s="100">
        <v>38.772990999999998</v>
      </c>
      <c r="Y34" s="100">
        <v>38.772990999999998</v>
      </c>
      <c r="Z34" s="100">
        <v>38.772990999999998</v>
      </c>
      <c r="AA34" s="100">
        <v>38.772990999999998</v>
      </c>
      <c r="AB34" s="100">
        <v>38.772990999999998</v>
      </c>
      <c r="AC34" s="100">
        <v>38.772990999999998</v>
      </c>
      <c r="AD34" s="100">
        <v>38.772990999999998</v>
      </c>
      <c r="AE34" s="100">
        <v>38.772990999999998</v>
      </c>
      <c r="AF34" s="100">
        <v>38.772990999999998</v>
      </c>
      <c r="AG34" s="100">
        <v>38.772990999999998</v>
      </c>
      <c r="AH34" s="100">
        <v>38.773014000000003</v>
      </c>
      <c r="AI34" s="99">
        <v>7.986E-3</v>
      </c>
    </row>
    <row r="35" spans="1:35" ht="15" customHeight="1">
      <c r="A35" s="12" t="s">
        <v>124</v>
      </c>
      <c r="B35" s="30" t="s">
        <v>125</v>
      </c>
      <c r="C35" s="100">
        <v>35.348213000000001</v>
      </c>
      <c r="D35" s="100">
        <v>36.238525000000003</v>
      </c>
      <c r="E35" s="100">
        <v>37.596539</v>
      </c>
      <c r="F35" s="100">
        <v>39.379330000000003</v>
      </c>
      <c r="G35" s="100">
        <v>40.901978</v>
      </c>
      <c r="H35" s="100">
        <v>42.360343999999998</v>
      </c>
      <c r="I35" s="100">
        <v>44.567290999999997</v>
      </c>
      <c r="J35" s="100">
        <v>44.831283999999997</v>
      </c>
      <c r="K35" s="100">
        <v>44.934002</v>
      </c>
      <c r="L35" s="100">
        <v>45.040806000000003</v>
      </c>
      <c r="M35" s="100">
        <v>45.183762000000002</v>
      </c>
      <c r="N35" s="100">
        <v>45.495753999999998</v>
      </c>
      <c r="O35" s="100">
        <v>45.787571</v>
      </c>
      <c r="P35" s="100">
        <v>46.034675999999997</v>
      </c>
      <c r="Q35" s="100">
        <v>46.317447999999999</v>
      </c>
      <c r="R35" s="100">
        <v>46.60257</v>
      </c>
      <c r="S35" s="100">
        <v>46.849384000000001</v>
      </c>
      <c r="T35" s="100">
        <v>47.060443999999997</v>
      </c>
      <c r="U35" s="100">
        <v>47.280040999999997</v>
      </c>
      <c r="V35" s="100">
        <v>47.481696999999997</v>
      </c>
      <c r="W35" s="100">
        <v>47.659728999999999</v>
      </c>
      <c r="X35" s="100">
        <v>47.830649999999999</v>
      </c>
      <c r="Y35" s="100">
        <v>47.980514999999997</v>
      </c>
      <c r="Z35" s="100">
        <v>48.108443999999999</v>
      </c>
      <c r="AA35" s="100">
        <v>48.197189000000002</v>
      </c>
      <c r="AB35" s="100">
        <v>48.262737000000001</v>
      </c>
      <c r="AC35" s="100">
        <v>48.354900000000001</v>
      </c>
      <c r="AD35" s="100">
        <v>48.425739</v>
      </c>
      <c r="AE35" s="100">
        <v>48.504185</v>
      </c>
      <c r="AF35" s="100">
        <v>48.562854999999999</v>
      </c>
      <c r="AG35" s="100">
        <v>48.634819</v>
      </c>
      <c r="AH35" s="100">
        <v>48.674247999999999</v>
      </c>
      <c r="AI35" s="99">
        <v>1.0373E-2</v>
      </c>
    </row>
    <row r="36" spans="1:35" ht="15" customHeight="1">
      <c r="A36" s="12" t="s">
        <v>126</v>
      </c>
      <c r="B36" s="30" t="s">
        <v>127</v>
      </c>
      <c r="C36" s="100">
        <v>42.356316</v>
      </c>
      <c r="D36" s="100">
        <v>43.482601000000003</v>
      </c>
      <c r="E36" s="100">
        <v>45.545634999999997</v>
      </c>
      <c r="F36" s="100">
        <v>47.835650999999999</v>
      </c>
      <c r="G36" s="100">
        <v>49.962463</v>
      </c>
      <c r="H36" s="100">
        <v>51.477432</v>
      </c>
      <c r="I36" s="100">
        <v>54.131186999999997</v>
      </c>
      <c r="J36" s="100">
        <v>54.288181000000002</v>
      </c>
      <c r="K36" s="100">
        <v>54.274036000000002</v>
      </c>
      <c r="L36" s="100">
        <v>54.345481999999997</v>
      </c>
      <c r="M36" s="100">
        <v>54.476520999999998</v>
      </c>
      <c r="N36" s="100">
        <v>54.755726000000003</v>
      </c>
      <c r="O36" s="100">
        <v>55.198650000000001</v>
      </c>
      <c r="P36" s="100">
        <v>55.546596999999998</v>
      </c>
      <c r="Q36" s="100">
        <v>55.910609999999998</v>
      </c>
      <c r="R36" s="100">
        <v>56.268237999999997</v>
      </c>
      <c r="S36" s="100">
        <v>56.616008999999998</v>
      </c>
      <c r="T36" s="100">
        <v>56.875309000000001</v>
      </c>
      <c r="U36" s="100">
        <v>57.153564000000003</v>
      </c>
      <c r="V36" s="100">
        <v>57.421860000000002</v>
      </c>
      <c r="W36" s="100">
        <v>57.643833000000001</v>
      </c>
      <c r="X36" s="100">
        <v>57.841147999999997</v>
      </c>
      <c r="Y36" s="100">
        <v>57.984363999999999</v>
      </c>
      <c r="Z36" s="100">
        <v>58.118862</v>
      </c>
      <c r="AA36" s="100">
        <v>58.223202000000001</v>
      </c>
      <c r="AB36" s="100">
        <v>58.303882999999999</v>
      </c>
      <c r="AC36" s="100">
        <v>58.397022</v>
      </c>
      <c r="AD36" s="100">
        <v>58.512680000000003</v>
      </c>
      <c r="AE36" s="100">
        <v>58.621887000000001</v>
      </c>
      <c r="AF36" s="100">
        <v>58.738182000000002</v>
      </c>
      <c r="AG36" s="100">
        <v>58.859608000000001</v>
      </c>
      <c r="AH36" s="100">
        <v>58.987617</v>
      </c>
      <c r="AI36" s="99">
        <v>1.0741000000000001E-2</v>
      </c>
    </row>
    <row r="37" spans="1:35" ht="15" customHeight="1">
      <c r="A37" s="12" t="s">
        <v>128</v>
      </c>
      <c r="B37" s="30" t="s">
        <v>129</v>
      </c>
      <c r="C37" s="100">
        <v>30.865908000000001</v>
      </c>
      <c r="D37" s="100">
        <v>31.724129000000001</v>
      </c>
      <c r="E37" s="100">
        <v>32.910632999999997</v>
      </c>
      <c r="F37" s="100">
        <v>34.543072000000002</v>
      </c>
      <c r="G37" s="100">
        <v>35.889904000000001</v>
      </c>
      <c r="H37" s="100">
        <v>37.32349</v>
      </c>
      <c r="I37" s="100">
        <v>39.265720000000002</v>
      </c>
      <c r="J37" s="100">
        <v>39.595291000000003</v>
      </c>
      <c r="K37" s="100">
        <v>39.653728000000001</v>
      </c>
      <c r="L37" s="100">
        <v>39.666462000000003</v>
      </c>
      <c r="M37" s="100">
        <v>39.683132000000001</v>
      </c>
      <c r="N37" s="100">
        <v>39.748066000000001</v>
      </c>
      <c r="O37" s="100">
        <v>39.797893999999999</v>
      </c>
      <c r="P37" s="100">
        <v>39.852974000000003</v>
      </c>
      <c r="Q37" s="100">
        <v>39.920296</v>
      </c>
      <c r="R37" s="100">
        <v>39.970134999999999</v>
      </c>
      <c r="S37" s="100">
        <v>40.005046999999998</v>
      </c>
      <c r="T37" s="100">
        <v>40.026470000000003</v>
      </c>
      <c r="U37" s="100">
        <v>40.043441999999999</v>
      </c>
      <c r="V37" s="100">
        <v>40.056137</v>
      </c>
      <c r="W37" s="100">
        <v>40.064692999999998</v>
      </c>
      <c r="X37" s="100">
        <v>40.075218</v>
      </c>
      <c r="Y37" s="100">
        <v>40.075614999999999</v>
      </c>
      <c r="Z37" s="100">
        <v>40.069695000000003</v>
      </c>
      <c r="AA37" s="100">
        <v>40.055481</v>
      </c>
      <c r="AB37" s="100">
        <v>40.038029000000002</v>
      </c>
      <c r="AC37" s="100">
        <v>40.029407999999997</v>
      </c>
      <c r="AD37" s="100">
        <v>40.008018</v>
      </c>
      <c r="AE37" s="100">
        <v>39.996074999999998</v>
      </c>
      <c r="AF37" s="100">
        <v>39.972541999999997</v>
      </c>
      <c r="AG37" s="100">
        <v>39.958122000000003</v>
      </c>
      <c r="AH37" s="100">
        <v>39.929473999999999</v>
      </c>
      <c r="AI37" s="99">
        <v>8.3400000000000002E-3</v>
      </c>
    </row>
    <row r="38" spans="1:35" ht="15" customHeight="1">
      <c r="A38" s="12" t="s">
        <v>130</v>
      </c>
      <c r="B38" s="30" t="s">
        <v>131</v>
      </c>
      <c r="C38" s="100">
        <v>34.962322</v>
      </c>
      <c r="D38" s="100">
        <v>35.991081000000001</v>
      </c>
      <c r="E38" s="100">
        <v>37.288235</v>
      </c>
      <c r="F38" s="100">
        <v>39.051093999999999</v>
      </c>
      <c r="G38" s="100">
        <v>40.553646000000001</v>
      </c>
      <c r="H38" s="100">
        <v>41.976016999999999</v>
      </c>
      <c r="I38" s="100">
        <v>44.120575000000002</v>
      </c>
      <c r="J38" s="100">
        <v>44.336227000000001</v>
      </c>
      <c r="K38" s="100">
        <v>44.414065999999998</v>
      </c>
      <c r="L38" s="100">
        <v>44.500385000000001</v>
      </c>
      <c r="M38" s="100">
        <v>44.615799000000003</v>
      </c>
      <c r="N38" s="100">
        <v>44.876506999999997</v>
      </c>
      <c r="O38" s="100">
        <v>45.111603000000002</v>
      </c>
      <c r="P38" s="100">
        <v>45.306648000000003</v>
      </c>
      <c r="Q38" s="100">
        <v>45.531081999999998</v>
      </c>
      <c r="R38" s="100">
        <v>45.754570000000001</v>
      </c>
      <c r="S38" s="100">
        <v>45.942371000000001</v>
      </c>
      <c r="T38" s="100">
        <v>46.099640000000001</v>
      </c>
      <c r="U38" s="100">
        <v>46.263412000000002</v>
      </c>
      <c r="V38" s="100">
        <v>46.411850000000001</v>
      </c>
      <c r="W38" s="100">
        <v>46.541386000000003</v>
      </c>
      <c r="X38" s="100">
        <v>46.666012000000002</v>
      </c>
      <c r="Y38" s="100">
        <v>46.777721</v>
      </c>
      <c r="Z38" s="100">
        <v>46.871037000000001</v>
      </c>
      <c r="AA38" s="100">
        <v>46.931049000000002</v>
      </c>
      <c r="AB38" s="100">
        <v>46.971848000000001</v>
      </c>
      <c r="AC38" s="100">
        <v>47.034362999999999</v>
      </c>
      <c r="AD38" s="100">
        <v>47.077263000000002</v>
      </c>
      <c r="AE38" s="100">
        <v>47.126358000000003</v>
      </c>
      <c r="AF38" s="100">
        <v>47.158011999999999</v>
      </c>
      <c r="AG38" s="100">
        <v>47.200370999999997</v>
      </c>
      <c r="AH38" s="100">
        <v>47.214767000000002</v>
      </c>
      <c r="AI38" s="99">
        <v>9.7389999999999994E-3</v>
      </c>
    </row>
    <row r="39" spans="1:35" ht="15" customHeight="1">
      <c r="A39" s="12" t="s">
        <v>132</v>
      </c>
      <c r="B39" s="30" t="s">
        <v>133</v>
      </c>
      <c r="C39" s="100">
        <v>41.715885</v>
      </c>
      <c r="D39" s="100">
        <v>42.872379000000002</v>
      </c>
      <c r="E39" s="100">
        <v>44.733494</v>
      </c>
      <c r="F39" s="100">
        <v>46.957068999999997</v>
      </c>
      <c r="G39" s="100">
        <v>49.003487</v>
      </c>
      <c r="H39" s="100">
        <v>50.415680000000002</v>
      </c>
      <c r="I39" s="100">
        <v>52.908669000000003</v>
      </c>
      <c r="J39" s="100">
        <v>53.035347000000002</v>
      </c>
      <c r="K39" s="100">
        <v>53.002814999999998</v>
      </c>
      <c r="L39" s="100">
        <v>53.031281</v>
      </c>
      <c r="M39" s="100">
        <v>53.101596999999998</v>
      </c>
      <c r="N39" s="100">
        <v>53.283951000000002</v>
      </c>
      <c r="O39" s="100">
        <v>53.593539999999997</v>
      </c>
      <c r="P39" s="100">
        <v>53.827370000000002</v>
      </c>
      <c r="Q39" s="100">
        <v>54.068119000000003</v>
      </c>
      <c r="R39" s="100">
        <v>54.300162999999998</v>
      </c>
      <c r="S39" s="100">
        <v>54.521735999999997</v>
      </c>
      <c r="T39" s="100">
        <v>54.675041</v>
      </c>
      <c r="U39" s="100">
        <v>54.843936999999997</v>
      </c>
      <c r="V39" s="100">
        <v>55.006740999999998</v>
      </c>
      <c r="W39" s="100">
        <v>55.136218999999997</v>
      </c>
      <c r="X39" s="100">
        <v>55.248565999999997</v>
      </c>
      <c r="Y39" s="100">
        <v>55.326115000000001</v>
      </c>
      <c r="Z39" s="100">
        <v>55.397579</v>
      </c>
      <c r="AA39" s="100">
        <v>55.445976000000002</v>
      </c>
      <c r="AB39" s="100">
        <v>55.477283</v>
      </c>
      <c r="AC39" s="100">
        <v>55.516716000000002</v>
      </c>
      <c r="AD39" s="100">
        <v>55.571734999999997</v>
      </c>
      <c r="AE39" s="100">
        <v>55.621513</v>
      </c>
      <c r="AF39" s="100">
        <v>55.67548</v>
      </c>
      <c r="AG39" s="100">
        <v>55.732970999999999</v>
      </c>
      <c r="AH39" s="100">
        <v>55.794552000000003</v>
      </c>
      <c r="AI39" s="99">
        <v>9.4249999999999994E-3</v>
      </c>
    </row>
    <row r="40" spans="1:35" ht="15" customHeight="1">
      <c r="A40" s="12" t="s">
        <v>134</v>
      </c>
      <c r="B40" s="30" t="s">
        <v>135</v>
      </c>
      <c r="C40" s="100">
        <v>30.612513</v>
      </c>
      <c r="D40" s="100">
        <v>31.651661000000001</v>
      </c>
      <c r="E40" s="100">
        <v>32.830523999999997</v>
      </c>
      <c r="F40" s="100">
        <v>34.456524000000002</v>
      </c>
      <c r="G40" s="100">
        <v>35.799854000000003</v>
      </c>
      <c r="H40" s="100">
        <v>37.227469999999997</v>
      </c>
      <c r="I40" s="100">
        <v>39.151051000000002</v>
      </c>
      <c r="J40" s="100">
        <v>39.426971000000002</v>
      </c>
      <c r="K40" s="100">
        <v>39.465645000000002</v>
      </c>
      <c r="L40" s="100">
        <v>39.475208000000002</v>
      </c>
      <c r="M40" s="100">
        <v>39.488101999999998</v>
      </c>
      <c r="N40" s="100">
        <v>39.541682999999999</v>
      </c>
      <c r="O40" s="100">
        <v>39.581786999999998</v>
      </c>
      <c r="P40" s="100">
        <v>39.624954000000002</v>
      </c>
      <c r="Q40" s="100">
        <v>39.679687999999999</v>
      </c>
      <c r="R40" s="100">
        <v>39.716709000000002</v>
      </c>
      <c r="S40" s="100">
        <v>39.740402000000003</v>
      </c>
      <c r="T40" s="100">
        <v>39.750675000000001</v>
      </c>
      <c r="U40" s="100">
        <v>39.756599000000001</v>
      </c>
      <c r="V40" s="100">
        <v>39.759041000000003</v>
      </c>
      <c r="W40" s="100">
        <v>39.758136999999998</v>
      </c>
      <c r="X40" s="100">
        <v>39.759655000000002</v>
      </c>
      <c r="Y40" s="100">
        <v>39.754989999999999</v>
      </c>
      <c r="Z40" s="100">
        <v>39.745635999999998</v>
      </c>
      <c r="AA40" s="100">
        <v>39.729228999999997</v>
      </c>
      <c r="AB40" s="100">
        <v>39.710048999999998</v>
      </c>
      <c r="AC40" s="100">
        <v>39.698334000000003</v>
      </c>
      <c r="AD40" s="100">
        <v>39.675387999999998</v>
      </c>
      <c r="AE40" s="100">
        <v>39.66048</v>
      </c>
      <c r="AF40" s="100">
        <v>39.635680999999998</v>
      </c>
      <c r="AG40" s="100">
        <v>39.618450000000003</v>
      </c>
      <c r="AH40" s="100">
        <v>39.589142000000002</v>
      </c>
      <c r="AI40" s="99">
        <v>8.3300000000000006E-3</v>
      </c>
    </row>
    <row r="41" spans="1:35" ht="15" customHeight="1">
      <c r="A41" s="12" t="s">
        <v>136</v>
      </c>
      <c r="B41" s="30" t="s">
        <v>137</v>
      </c>
      <c r="C41" s="100">
        <v>28.524006</v>
      </c>
      <c r="D41" s="100">
        <v>29.363092000000002</v>
      </c>
      <c r="E41" s="100">
        <v>30.420794000000001</v>
      </c>
      <c r="F41" s="100">
        <v>31.858644000000002</v>
      </c>
      <c r="G41" s="100">
        <v>33.084071999999999</v>
      </c>
      <c r="H41" s="100">
        <v>34.244456999999997</v>
      </c>
      <c r="I41" s="100">
        <v>35.994076</v>
      </c>
      <c r="J41" s="100">
        <v>36.169978999999998</v>
      </c>
      <c r="K41" s="100">
        <v>36.233745999999996</v>
      </c>
      <c r="L41" s="100">
        <v>36.304462000000001</v>
      </c>
      <c r="M41" s="100">
        <v>36.398952000000001</v>
      </c>
      <c r="N41" s="100">
        <v>36.612296999999998</v>
      </c>
      <c r="O41" s="100">
        <v>36.804462000000001</v>
      </c>
      <c r="P41" s="100">
        <v>36.963898</v>
      </c>
      <c r="Q41" s="100">
        <v>37.147385</v>
      </c>
      <c r="R41" s="100">
        <v>37.330143</v>
      </c>
      <c r="S41" s="100">
        <v>37.483685000000001</v>
      </c>
      <c r="T41" s="100">
        <v>37.612338999999999</v>
      </c>
      <c r="U41" s="100">
        <v>37.746299999999998</v>
      </c>
      <c r="V41" s="100">
        <v>37.867699000000002</v>
      </c>
      <c r="W41" s="100">
        <v>37.973671000000003</v>
      </c>
      <c r="X41" s="100">
        <v>38.075637999999998</v>
      </c>
      <c r="Y41" s="100">
        <v>38.167079999999999</v>
      </c>
      <c r="Z41" s="100">
        <v>38.243473000000002</v>
      </c>
      <c r="AA41" s="100">
        <v>38.292617999999997</v>
      </c>
      <c r="AB41" s="100">
        <v>38.326034999999997</v>
      </c>
      <c r="AC41" s="100">
        <v>38.377234999999999</v>
      </c>
      <c r="AD41" s="100">
        <v>38.412345999999999</v>
      </c>
      <c r="AE41" s="100">
        <v>38.452530000000003</v>
      </c>
      <c r="AF41" s="100">
        <v>38.478436000000002</v>
      </c>
      <c r="AG41" s="100">
        <v>38.513092</v>
      </c>
      <c r="AH41" s="100">
        <v>38.524833999999998</v>
      </c>
      <c r="AI41" s="99">
        <v>9.7420000000000007E-3</v>
      </c>
    </row>
    <row r="42" spans="1:35" ht="15" customHeight="1">
      <c r="A42" s="12" t="s">
        <v>138</v>
      </c>
      <c r="B42" s="30" t="s">
        <v>139</v>
      </c>
      <c r="C42" s="100">
        <v>34.065807</v>
      </c>
      <c r="D42" s="100">
        <v>35.010216</v>
      </c>
      <c r="E42" s="100">
        <v>36.530028999999999</v>
      </c>
      <c r="F42" s="100">
        <v>38.345837000000003</v>
      </c>
      <c r="G42" s="100">
        <v>40.016972000000003</v>
      </c>
      <c r="H42" s="100">
        <v>41.170189000000001</v>
      </c>
      <c r="I42" s="100">
        <v>43.205997000000004</v>
      </c>
      <c r="J42" s="100">
        <v>43.309448000000003</v>
      </c>
      <c r="K42" s="100">
        <v>43.282879000000001</v>
      </c>
      <c r="L42" s="100">
        <v>43.306125999999999</v>
      </c>
      <c r="M42" s="100">
        <v>43.363548000000002</v>
      </c>
      <c r="N42" s="100">
        <v>43.512459</v>
      </c>
      <c r="O42" s="100">
        <v>43.765273999999998</v>
      </c>
      <c r="P42" s="100">
        <v>43.956223000000001</v>
      </c>
      <c r="Q42" s="100">
        <v>44.152824000000003</v>
      </c>
      <c r="R42" s="100">
        <v>44.342315999999997</v>
      </c>
      <c r="S42" s="100">
        <v>44.523254000000001</v>
      </c>
      <c r="T42" s="100">
        <v>44.648445000000002</v>
      </c>
      <c r="U42" s="100">
        <v>44.786369000000001</v>
      </c>
      <c r="V42" s="100">
        <v>44.919314999999997</v>
      </c>
      <c r="W42" s="100">
        <v>45.025050999999998</v>
      </c>
      <c r="X42" s="100">
        <v>45.116795000000003</v>
      </c>
      <c r="Y42" s="100">
        <v>45.180121999999997</v>
      </c>
      <c r="Z42" s="100">
        <v>45.238480000000003</v>
      </c>
      <c r="AA42" s="100">
        <v>45.278004000000003</v>
      </c>
      <c r="AB42" s="100">
        <v>45.303566000000004</v>
      </c>
      <c r="AC42" s="100">
        <v>45.335769999999997</v>
      </c>
      <c r="AD42" s="100">
        <v>45.380699</v>
      </c>
      <c r="AE42" s="100">
        <v>45.421348999999999</v>
      </c>
      <c r="AF42" s="100">
        <v>45.465420000000002</v>
      </c>
      <c r="AG42" s="100">
        <v>45.512366999999998</v>
      </c>
      <c r="AH42" s="100">
        <v>45.562652999999997</v>
      </c>
      <c r="AI42" s="99">
        <v>9.4249999999999994E-3</v>
      </c>
    </row>
    <row r="43" spans="1:35" ht="15" customHeight="1">
      <c r="A43" s="12" t="s">
        <v>140</v>
      </c>
      <c r="B43" s="30" t="s">
        <v>141</v>
      </c>
      <c r="C43" s="100">
        <v>24.960156999999999</v>
      </c>
      <c r="D43" s="100">
        <v>25.807435999999999</v>
      </c>
      <c r="E43" s="100">
        <v>26.768633000000001</v>
      </c>
      <c r="F43" s="100">
        <v>28.094404000000001</v>
      </c>
      <c r="G43" s="100">
        <v>29.189699000000001</v>
      </c>
      <c r="H43" s="100">
        <v>30.353718000000001</v>
      </c>
      <c r="I43" s="100">
        <v>31.922125000000001</v>
      </c>
      <c r="J43" s="100">
        <v>32.147098999999997</v>
      </c>
      <c r="K43" s="100">
        <v>32.178631000000003</v>
      </c>
      <c r="L43" s="100">
        <v>32.186427999999999</v>
      </c>
      <c r="M43" s="100">
        <v>32.196941000000002</v>
      </c>
      <c r="N43" s="100">
        <v>32.240631</v>
      </c>
      <c r="O43" s="100">
        <v>32.273327000000002</v>
      </c>
      <c r="P43" s="100">
        <v>32.308525000000003</v>
      </c>
      <c r="Q43" s="100">
        <v>32.353152999999999</v>
      </c>
      <c r="R43" s="100">
        <v>32.383338999999999</v>
      </c>
      <c r="S43" s="100">
        <v>32.402656999999998</v>
      </c>
      <c r="T43" s="100">
        <v>32.411034000000001</v>
      </c>
      <c r="U43" s="100">
        <v>32.415863000000002</v>
      </c>
      <c r="V43" s="100">
        <v>32.417853999999998</v>
      </c>
      <c r="W43" s="100">
        <v>32.417118000000002</v>
      </c>
      <c r="X43" s="100">
        <v>32.418354000000001</v>
      </c>
      <c r="Y43" s="100">
        <v>32.414551000000003</v>
      </c>
      <c r="Z43" s="100">
        <v>32.406925000000001</v>
      </c>
      <c r="AA43" s="100">
        <v>32.393546999999998</v>
      </c>
      <c r="AB43" s="100">
        <v>32.377907</v>
      </c>
      <c r="AC43" s="100">
        <v>32.368355000000001</v>
      </c>
      <c r="AD43" s="100">
        <v>32.349648000000002</v>
      </c>
      <c r="AE43" s="100">
        <v>32.337490000000003</v>
      </c>
      <c r="AF43" s="100">
        <v>32.317272000000003</v>
      </c>
      <c r="AG43" s="100">
        <v>32.303223000000003</v>
      </c>
      <c r="AH43" s="100">
        <v>32.279324000000003</v>
      </c>
      <c r="AI43" s="99">
        <v>8.3300000000000006E-3</v>
      </c>
    </row>
    <row r="44" spans="1:35" ht="15" customHeight="1">
      <c r="A44" s="12" t="s">
        <v>142</v>
      </c>
      <c r="B44" s="30" t="s">
        <v>143</v>
      </c>
      <c r="C44" s="100">
        <v>23.821982999999999</v>
      </c>
      <c r="D44" s="100">
        <v>24.306308999999999</v>
      </c>
      <c r="E44" s="100">
        <v>24.833947999999999</v>
      </c>
      <c r="F44" s="100">
        <v>25.423760999999999</v>
      </c>
      <c r="G44" s="100">
        <v>26.058413000000002</v>
      </c>
      <c r="H44" s="100">
        <v>26.717703</v>
      </c>
      <c r="I44" s="100">
        <v>27.428259000000001</v>
      </c>
      <c r="J44" s="100">
        <v>28.114606999999999</v>
      </c>
      <c r="K44" s="100">
        <v>28.770239</v>
      </c>
      <c r="L44" s="100">
        <v>29.396702000000001</v>
      </c>
      <c r="M44" s="100">
        <v>29.996196999999999</v>
      </c>
      <c r="N44" s="100">
        <v>30.570719</v>
      </c>
      <c r="O44" s="100">
        <v>31.119152</v>
      </c>
      <c r="P44" s="100">
        <v>31.645043999999999</v>
      </c>
      <c r="Q44" s="100">
        <v>32.146507</v>
      </c>
      <c r="R44" s="100">
        <v>32.624386000000001</v>
      </c>
      <c r="S44" s="100">
        <v>33.076698</v>
      </c>
      <c r="T44" s="100">
        <v>33.502513999999998</v>
      </c>
      <c r="U44" s="100">
        <v>33.899712000000001</v>
      </c>
      <c r="V44" s="100">
        <v>34.266941000000003</v>
      </c>
      <c r="W44" s="100">
        <v>34.603637999999997</v>
      </c>
      <c r="X44" s="100">
        <v>34.907772000000001</v>
      </c>
      <c r="Y44" s="100">
        <v>35.185284000000003</v>
      </c>
      <c r="Z44" s="100">
        <v>35.43647</v>
      </c>
      <c r="AA44" s="100">
        <v>35.660904000000002</v>
      </c>
      <c r="AB44" s="100">
        <v>35.862267000000003</v>
      </c>
      <c r="AC44" s="100">
        <v>36.047432000000001</v>
      </c>
      <c r="AD44" s="100">
        <v>36.213295000000002</v>
      </c>
      <c r="AE44" s="100">
        <v>36.364738000000003</v>
      </c>
      <c r="AF44" s="100">
        <v>36.501759</v>
      </c>
      <c r="AG44" s="100">
        <v>36.625895999999997</v>
      </c>
      <c r="AH44" s="100">
        <v>36.736789999999999</v>
      </c>
      <c r="AI44" s="99">
        <v>1.4071E-2</v>
      </c>
    </row>
    <row r="45" spans="1:35" ht="15" customHeight="1">
      <c r="A45" s="12" t="s">
        <v>144</v>
      </c>
      <c r="B45" s="30" t="s">
        <v>145</v>
      </c>
      <c r="C45" s="100">
        <v>15.062469</v>
      </c>
      <c r="D45" s="100">
        <v>15.147629</v>
      </c>
      <c r="E45" s="100">
        <v>15.353208</v>
      </c>
      <c r="F45" s="100">
        <v>15.505561</v>
      </c>
      <c r="G45" s="100">
        <v>15.702185999999999</v>
      </c>
      <c r="H45" s="100">
        <v>15.942138999999999</v>
      </c>
      <c r="I45" s="100">
        <v>16.225162999999998</v>
      </c>
      <c r="J45" s="100">
        <v>16.512391999999998</v>
      </c>
      <c r="K45" s="100">
        <v>16.752602</v>
      </c>
      <c r="L45" s="100">
        <v>16.764824000000001</v>
      </c>
      <c r="M45" s="100">
        <v>16.822996</v>
      </c>
      <c r="N45" s="100">
        <v>16.881540000000001</v>
      </c>
      <c r="O45" s="100">
        <v>16.860873999999999</v>
      </c>
      <c r="P45" s="100">
        <v>16.878285999999999</v>
      </c>
      <c r="Q45" s="100">
        <v>16.873719999999999</v>
      </c>
      <c r="R45" s="100">
        <v>16.871492</v>
      </c>
      <c r="S45" s="100">
        <v>16.868994000000001</v>
      </c>
      <c r="T45" s="100">
        <v>16.856480000000001</v>
      </c>
      <c r="U45" s="100">
        <v>16.837173</v>
      </c>
      <c r="V45" s="100">
        <v>16.819607000000001</v>
      </c>
      <c r="W45" s="100">
        <v>16.810314000000002</v>
      </c>
      <c r="X45" s="100">
        <v>16.793268000000001</v>
      </c>
      <c r="Y45" s="100">
        <v>16.786476</v>
      </c>
      <c r="Z45" s="100">
        <v>16.779654000000001</v>
      </c>
      <c r="AA45" s="100">
        <v>16.770454000000001</v>
      </c>
      <c r="AB45" s="100">
        <v>16.760960000000001</v>
      </c>
      <c r="AC45" s="100">
        <v>16.751949</v>
      </c>
      <c r="AD45" s="100">
        <v>16.717970000000001</v>
      </c>
      <c r="AE45" s="100">
        <v>16.720061999999999</v>
      </c>
      <c r="AF45" s="100">
        <v>16.725259999999999</v>
      </c>
      <c r="AG45" s="100">
        <v>16.741181999999998</v>
      </c>
      <c r="AH45" s="100">
        <v>16.761585</v>
      </c>
      <c r="AI45" s="99">
        <v>3.454E-3</v>
      </c>
    </row>
    <row r="46" spans="1:35" ht="15" customHeight="1">
      <c r="A46" s="12" t="s">
        <v>146</v>
      </c>
      <c r="B46" s="30" t="s">
        <v>147</v>
      </c>
      <c r="C46" s="100">
        <v>13.941457</v>
      </c>
      <c r="D46" s="100">
        <v>14.109275999999999</v>
      </c>
      <c r="E46" s="100">
        <v>14.278264999999999</v>
      </c>
      <c r="F46" s="100">
        <v>14.458361999999999</v>
      </c>
      <c r="G46" s="100">
        <v>14.638702</v>
      </c>
      <c r="H46" s="100">
        <v>14.82142</v>
      </c>
      <c r="I46" s="100">
        <v>14.962795</v>
      </c>
      <c r="J46" s="100">
        <v>15.119911</v>
      </c>
      <c r="K46" s="100">
        <v>15.285099000000001</v>
      </c>
      <c r="L46" s="100">
        <v>15.439226</v>
      </c>
      <c r="M46" s="100">
        <v>15.589396000000001</v>
      </c>
      <c r="N46" s="100">
        <v>15.729022000000001</v>
      </c>
      <c r="O46" s="100">
        <v>15.855642</v>
      </c>
      <c r="P46" s="100">
        <v>15.968056000000001</v>
      </c>
      <c r="Q46" s="100">
        <v>16.066538000000001</v>
      </c>
      <c r="R46" s="100">
        <v>16.149981</v>
      </c>
      <c r="S46" s="100">
        <v>16.228159000000002</v>
      </c>
      <c r="T46" s="100">
        <v>16.297737000000001</v>
      </c>
      <c r="U46" s="100">
        <v>16.352411</v>
      </c>
      <c r="V46" s="100">
        <v>16.404261000000002</v>
      </c>
      <c r="W46" s="100">
        <v>16.450655000000001</v>
      </c>
      <c r="X46" s="100">
        <v>16.489477000000001</v>
      </c>
      <c r="Y46" s="100">
        <v>16.521460999999999</v>
      </c>
      <c r="Z46" s="100">
        <v>16.556208000000002</v>
      </c>
      <c r="AA46" s="100">
        <v>16.577981999999999</v>
      </c>
      <c r="AB46" s="100">
        <v>16.592866999999998</v>
      </c>
      <c r="AC46" s="100">
        <v>16.605879000000002</v>
      </c>
      <c r="AD46" s="100">
        <v>16.594866</v>
      </c>
      <c r="AE46" s="100">
        <v>16.608923000000001</v>
      </c>
      <c r="AF46" s="100">
        <v>16.628026999999999</v>
      </c>
      <c r="AG46" s="100">
        <v>16.649794</v>
      </c>
      <c r="AH46" s="100">
        <v>16.673071</v>
      </c>
      <c r="AI46" s="99">
        <v>5.7889999999999999E-3</v>
      </c>
    </row>
    <row r="47" spans="1:35" ht="15" customHeight="1">
      <c r="A47" s="12" t="s">
        <v>148</v>
      </c>
      <c r="B47" s="30" t="s">
        <v>149</v>
      </c>
      <c r="C47" s="100">
        <v>7.1191649999999997</v>
      </c>
      <c r="D47" s="100">
        <v>7.1709399999999999</v>
      </c>
      <c r="E47" s="100">
        <v>7.2359859999999996</v>
      </c>
      <c r="F47" s="100">
        <v>7.3072999999999997</v>
      </c>
      <c r="G47" s="100">
        <v>7.3885160000000001</v>
      </c>
      <c r="H47" s="100">
        <v>7.4812799999999999</v>
      </c>
      <c r="I47" s="100">
        <v>7.5863670000000001</v>
      </c>
      <c r="J47" s="100">
        <v>7.7038349999999998</v>
      </c>
      <c r="K47" s="100">
        <v>7.8342210000000003</v>
      </c>
      <c r="L47" s="100">
        <v>7.9678849999999999</v>
      </c>
      <c r="M47" s="100">
        <v>8.1082149999999995</v>
      </c>
      <c r="N47" s="100">
        <v>8.2517910000000008</v>
      </c>
      <c r="O47" s="100">
        <v>8.3964689999999997</v>
      </c>
      <c r="P47" s="100">
        <v>8.5377449999999993</v>
      </c>
      <c r="Q47" s="100">
        <v>8.6695860000000007</v>
      </c>
      <c r="R47" s="100">
        <v>8.7911870000000008</v>
      </c>
      <c r="S47" s="100">
        <v>8.9024380000000001</v>
      </c>
      <c r="T47" s="100">
        <v>9.0043740000000003</v>
      </c>
      <c r="U47" s="100">
        <v>9.0969149999999992</v>
      </c>
      <c r="V47" s="100">
        <v>9.1809999999999992</v>
      </c>
      <c r="W47" s="100">
        <v>9.2583680000000008</v>
      </c>
      <c r="X47" s="100">
        <v>9.3276850000000007</v>
      </c>
      <c r="Y47" s="100">
        <v>9.3914950000000008</v>
      </c>
      <c r="Z47" s="100">
        <v>9.4486720000000002</v>
      </c>
      <c r="AA47" s="100">
        <v>9.5002829999999996</v>
      </c>
      <c r="AB47" s="100">
        <v>9.5474910000000008</v>
      </c>
      <c r="AC47" s="100">
        <v>9.591628</v>
      </c>
      <c r="AD47" s="100">
        <v>9.6341230000000007</v>
      </c>
      <c r="AE47" s="100">
        <v>9.6755969999999998</v>
      </c>
      <c r="AF47" s="100">
        <v>9.7162889999999997</v>
      </c>
      <c r="AG47" s="100">
        <v>9.7564329999999995</v>
      </c>
      <c r="AH47" s="100">
        <v>9.7974809999999994</v>
      </c>
      <c r="AI47" s="99">
        <v>1.0354E-2</v>
      </c>
    </row>
    <row r="48" spans="1:35" ht="15" customHeight="1">
      <c r="B48" s="29" t="s">
        <v>150</v>
      </c>
    </row>
    <row r="49" spans="1:35" ht="15" customHeight="1">
      <c r="A49" s="12" t="s">
        <v>151</v>
      </c>
      <c r="B49" s="30" t="s">
        <v>152</v>
      </c>
      <c r="C49" s="100">
        <v>69.061408999999998</v>
      </c>
      <c r="D49" s="100">
        <v>69.384444999999999</v>
      </c>
      <c r="E49" s="100">
        <v>69.706733999999997</v>
      </c>
      <c r="F49" s="100">
        <v>70.035477</v>
      </c>
      <c r="G49" s="100">
        <v>70.376755000000003</v>
      </c>
      <c r="H49" s="100">
        <v>70.734436000000002</v>
      </c>
      <c r="I49" s="100">
        <v>71.082642000000007</v>
      </c>
      <c r="J49" s="100">
        <v>71.464614999999995</v>
      </c>
      <c r="K49" s="100">
        <v>71.895363000000003</v>
      </c>
      <c r="L49" s="100">
        <v>72.350364999999996</v>
      </c>
      <c r="M49" s="100">
        <v>72.824805999999995</v>
      </c>
      <c r="N49" s="100">
        <v>73.293342999999993</v>
      </c>
      <c r="O49" s="100">
        <v>73.757735999999994</v>
      </c>
      <c r="P49" s="100">
        <v>74.234024000000005</v>
      </c>
      <c r="Q49" s="100">
        <v>74.700492999999994</v>
      </c>
      <c r="R49" s="100">
        <v>75.177054999999996</v>
      </c>
      <c r="S49" s="100">
        <v>75.653640999999993</v>
      </c>
      <c r="T49" s="100">
        <v>76.137352000000007</v>
      </c>
      <c r="U49" s="100">
        <v>76.621902000000006</v>
      </c>
      <c r="V49" s="100">
        <v>77.107963999999996</v>
      </c>
      <c r="W49" s="100">
        <v>77.601532000000006</v>
      </c>
      <c r="X49" s="100">
        <v>78.099959999999996</v>
      </c>
      <c r="Y49" s="100">
        <v>78.565910000000002</v>
      </c>
      <c r="Z49" s="100">
        <v>79.031158000000005</v>
      </c>
      <c r="AA49" s="100">
        <v>79.489036999999996</v>
      </c>
      <c r="AB49" s="100">
        <v>79.918777000000006</v>
      </c>
      <c r="AC49" s="100">
        <v>80.345123000000001</v>
      </c>
      <c r="AD49" s="100">
        <v>80.761702999999997</v>
      </c>
      <c r="AE49" s="100">
        <v>81.177620000000005</v>
      </c>
      <c r="AF49" s="100">
        <v>81.591446000000005</v>
      </c>
      <c r="AG49" s="100">
        <v>81.990547000000007</v>
      </c>
      <c r="AH49" s="100">
        <v>82.372414000000006</v>
      </c>
      <c r="AI49" s="99">
        <v>5.7019999999999996E-3</v>
      </c>
    </row>
    <row r="50" spans="1:35" ht="15" customHeight="1">
      <c r="B50" s="29" t="s">
        <v>153</v>
      </c>
    </row>
    <row r="51" spans="1:35" ht="15" customHeight="1">
      <c r="A51" s="12" t="s">
        <v>154</v>
      </c>
      <c r="B51" s="30" t="s">
        <v>113</v>
      </c>
      <c r="C51" s="100">
        <v>3.4668839999999999</v>
      </c>
      <c r="D51" s="100">
        <v>3.4893709999999998</v>
      </c>
      <c r="E51" s="100">
        <v>3.512003</v>
      </c>
      <c r="F51" s="100">
        <v>3.5347819999999999</v>
      </c>
      <c r="G51" s="100">
        <v>3.5577100000000002</v>
      </c>
      <c r="H51" s="100">
        <v>3.5807850000000001</v>
      </c>
      <c r="I51" s="100">
        <v>3.6040100000000002</v>
      </c>
      <c r="J51" s="100">
        <v>3.627386</v>
      </c>
      <c r="K51" s="100">
        <v>3.6509140000000002</v>
      </c>
      <c r="L51" s="100">
        <v>3.6745939999999999</v>
      </c>
      <c r="M51" s="100">
        <v>3.6984279999999998</v>
      </c>
      <c r="N51" s="100">
        <v>3.7224159999999999</v>
      </c>
      <c r="O51" s="100">
        <v>3.7465600000000001</v>
      </c>
      <c r="P51" s="100">
        <v>3.7708599999999999</v>
      </c>
      <c r="Q51" s="100">
        <v>3.795318</v>
      </c>
      <c r="R51" s="100">
        <v>3.8199350000000001</v>
      </c>
      <c r="S51" s="100">
        <v>3.8447119999999999</v>
      </c>
      <c r="T51" s="100">
        <v>3.8696489999999999</v>
      </c>
      <c r="U51" s="100">
        <v>3.8947479999999999</v>
      </c>
      <c r="V51" s="100">
        <v>3.9200089999999999</v>
      </c>
      <c r="W51" s="100">
        <v>3.9454349999999998</v>
      </c>
      <c r="X51" s="100">
        <v>3.971025</v>
      </c>
      <c r="Y51" s="100">
        <v>3.9967820000000001</v>
      </c>
      <c r="Z51" s="100">
        <v>4.0227050000000002</v>
      </c>
      <c r="AA51" s="100">
        <v>4.0487970000000004</v>
      </c>
      <c r="AB51" s="100">
        <v>4.0750580000000003</v>
      </c>
      <c r="AC51" s="100">
        <v>4.1014889999999999</v>
      </c>
      <c r="AD51" s="100">
        <v>4.1280910000000004</v>
      </c>
      <c r="AE51" s="100">
        <v>4.1548660000000002</v>
      </c>
      <c r="AF51" s="100">
        <v>4.1818150000000003</v>
      </c>
      <c r="AG51" s="100">
        <v>4.208939</v>
      </c>
      <c r="AH51" s="100">
        <v>4.2362380000000002</v>
      </c>
      <c r="AI51" s="99">
        <v>6.4859999999999996E-3</v>
      </c>
    </row>
    <row r="52" spans="1:35" ht="15" customHeight="1">
      <c r="A52" s="12" t="s">
        <v>155</v>
      </c>
      <c r="B52" s="30" t="s">
        <v>115</v>
      </c>
      <c r="C52" s="100">
        <v>4.8133650000000001</v>
      </c>
      <c r="D52" s="100">
        <v>4.8419600000000003</v>
      </c>
      <c r="E52" s="100">
        <v>4.8707260000000003</v>
      </c>
      <c r="F52" s="100">
        <v>4.8996630000000003</v>
      </c>
      <c r="G52" s="100">
        <v>4.9287720000000004</v>
      </c>
      <c r="H52" s="100">
        <v>4.9580539999999997</v>
      </c>
      <c r="I52" s="100">
        <v>4.9875090000000002</v>
      </c>
      <c r="J52" s="100">
        <v>5.0171400000000004</v>
      </c>
      <c r="K52" s="100">
        <v>5.0469470000000003</v>
      </c>
      <c r="L52" s="100">
        <v>5.0769310000000001</v>
      </c>
      <c r="M52" s="100">
        <v>5.1070919999999997</v>
      </c>
      <c r="N52" s="100">
        <v>5.1374339999999998</v>
      </c>
      <c r="O52" s="100">
        <v>5.1679550000000001</v>
      </c>
      <c r="P52" s="100">
        <v>5.198658</v>
      </c>
      <c r="Q52" s="100">
        <v>5.2295429999999996</v>
      </c>
      <c r="R52" s="100">
        <v>5.2606109999999999</v>
      </c>
      <c r="S52" s="100">
        <v>5.2918640000000003</v>
      </c>
      <c r="T52" s="100">
        <v>5.3233030000000001</v>
      </c>
      <c r="U52" s="100">
        <v>5.3549290000000003</v>
      </c>
      <c r="V52" s="100">
        <v>5.3867419999999999</v>
      </c>
      <c r="W52" s="100">
        <v>5.4187450000000004</v>
      </c>
      <c r="X52" s="100">
        <v>5.4509379999999998</v>
      </c>
      <c r="Y52" s="100">
        <v>5.4833220000000003</v>
      </c>
      <c r="Z52" s="100">
        <v>5.515898</v>
      </c>
      <c r="AA52" s="100">
        <v>5.548667</v>
      </c>
      <c r="AB52" s="100">
        <v>5.5816319999999999</v>
      </c>
      <c r="AC52" s="100">
        <v>5.6147919999999996</v>
      </c>
      <c r="AD52" s="100">
        <v>5.6481500000000002</v>
      </c>
      <c r="AE52" s="100">
        <v>5.681705</v>
      </c>
      <c r="AF52" s="100">
        <v>5.7154600000000002</v>
      </c>
      <c r="AG52" s="100">
        <v>5.7494160000000001</v>
      </c>
      <c r="AH52" s="100">
        <v>5.7835729999999996</v>
      </c>
      <c r="AI52" s="99">
        <v>5.9410000000000001E-3</v>
      </c>
    </row>
    <row r="54" spans="1:35" ht="15" customHeight="1">
      <c r="B54" s="29" t="s">
        <v>156</v>
      </c>
    </row>
    <row r="55" spans="1:35" ht="15" customHeight="1">
      <c r="B55" s="29" t="s">
        <v>157</v>
      </c>
    </row>
    <row r="56" spans="1:35" ht="15" customHeight="1">
      <c r="A56" s="12" t="s">
        <v>158</v>
      </c>
      <c r="B56" s="30" t="s">
        <v>159</v>
      </c>
      <c r="C56" s="31">
        <v>15.312445</v>
      </c>
      <c r="D56" s="31">
        <v>15.30714</v>
      </c>
      <c r="E56" s="31">
        <v>15.236718</v>
      </c>
      <c r="F56" s="31">
        <v>15.068806</v>
      </c>
      <c r="G56" s="31">
        <v>14.804812999999999</v>
      </c>
      <c r="H56" s="31">
        <v>14.499307</v>
      </c>
      <c r="I56" s="31">
        <v>14.167157</v>
      </c>
      <c r="J56" s="31">
        <v>13.909196</v>
      </c>
      <c r="K56" s="31">
        <v>13.685458000000001</v>
      </c>
      <c r="L56" s="31">
        <v>13.482775999999999</v>
      </c>
      <c r="M56" s="31">
        <v>13.299863</v>
      </c>
      <c r="N56" s="31">
        <v>13.139068999999999</v>
      </c>
      <c r="O56" s="31">
        <v>13.002687</v>
      </c>
      <c r="P56" s="31">
        <v>12.863337</v>
      </c>
      <c r="Q56" s="31">
        <v>12.735182999999999</v>
      </c>
      <c r="R56" s="31">
        <v>12.602709000000001</v>
      </c>
      <c r="S56" s="31">
        <v>12.470579000000001</v>
      </c>
      <c r="T56" s="31">
        <v>12.372916</v>
      </c>
      <c r="U56" s="31">
        <v>12.287333</v>
      </c>
      <c r="V56" s="31">
        <v>12.215109</v>
      </c>
      <c r="W56" s="31">
        <v>12.15875</v>
      </c>
      <c r="X56" s="31">
        <v>12.118073000000001</v>
      </c>
      <c r="Y56" s="31">
        <v>12.081137</v>
      </c>
      <c r="Z56" s="31">
        <v>12.057517000000001</v>
      </c>
      <c r="AA56" s="31">
        <v>12.045367000000001</v>
      </c>
      <c r="AB56" s="31">
        <v>12.044356000000001</v>
      </c>
      <c r="AC56" s="31">
        <v>12.055040999999999</v>
      </c>
      <c r="AD56" s="31">
        <v>12.085419</v>
      </c>
      <c r="AE56" s="31">
        <v>12.129275</v>
      </c>
      <c r="AF56" s="31">
        <v>12.190246</v>
      </c>
      <c r="AG56" s="31">
        <v>12.262822999999999</v>
      </c>
      <c r="AH56" s="31">
        <v>12.346762</v>
      </c>
      <c r="AI56" s="99">
        <v>-6.9199999999999999E-3</v>
      </c>
    </row>
    <row r="57" spans="1:35" ht="15" customHeight="1">
      <c r="A57" s="12" t="s">
        <v>160</v>
      </c>
      <c r="B57" s="30" t="s">
        <v>161</v>
      </c>
      <c r="C57" s="31">
        <v>0.89102800000000004</v>
      </c>
      <c r="D57" s="31">
        <v>0.891903</v>
      </c>
      <c r="E57" s="31">
        <v>0.89588900000000005</v>
      </c>
      <c r="F57" s="31">
        <v>0.89786999999999995</v>
      </c>
      <c r="G57" s="31">
        <v>0.89709000000000005</v>
      </c>
      <c r="H57" s="31">
        <v>0.89317999999999997</v>
      </c>
      <c r="I57" s="31">
        <v>0.89263599999999999</v>
      </c>
      <c r="J57" s="31">
        <v>0.892015</v>
      </c>
      <c r="K57" s="31">
        <v>0.89260600000000001</v>
      </c>
      <c r="L57" s="31">
        <v>0.893648</v>
      </c>
      <c r="M57" s="31">
        <v>0.895486</v>
      </c>
      <c r="N57" s="31">
        <v>0.89671299999999998</v>
      </c>
      <c r="O57" s="31">
        <v>0.90131700000000003</v>
      </c>
      <c r="P57" s="31">
        <v>0.90484600000000004</v>
      </c>
      <c r="Q57" s="31">
        <v>0.90985700000000003</v>
      </c>
      <c r="R57" s="31">
        <v>0.914968</v>
      </c>
      <c r="S57" s="31">
        <v>0.92024600000000001</v>
      </c>
      <c r="T57" s="31">
        <v>0.92707899999999999</v>
      </c>
      <c r="U57" s="31">
        <v>0.93428299999999997</v>
      </c>
      <c r="V57" s="31">
        <v>0.94157999999999997</v>
      </c>
      <c r="W57" s="31">
        <v>0.94926100000000002</v>
      </c>
      <c r="X57" s="31">
        <v>0.957789</v>
      </c>
      <c r="Y57" s="31">
        <v>0.96684499999999995</v>
      </c>
      <c r="Z57" s="31">
        <v>0.97590600000000005</v>
      </c>
      <c r="AA57" s="31">
        <v>0.98611000000000004</v>
      </c>
      <c r="AB57" s="31">
        <v>0.99779099999999998</v>
      </c>
      <c r="AC57" s="31">
        <v>1.0106869999999999</v>
      </c>
      <c r="AD57" s="31">
        <v>1.027074</v>
      </c>
      <c r="AE57" s="31">
        <v>1.0402640000000001</v>
      </c>
      <c r="AF57" s="31">
        <v>1.0545720000000001</v>
      </c>
      <c r="AG57" s="31">
        <v>1.0692459999999999</v>
      </c>
      <c r="AH57" s="31">
        <v>1.083799</v>
      </c>
      <c r="AI57" s="99">
        <v>6.3379999999999999E-3</v>
      </c>
    </row>
    <row r="58" spans="1:35" ht="15" customHeight="1">
      <c r="A58" s="12" t="s">
        <v>162</v>
      </c>
      <c r="B58" s="30" t="s">
        <v>163</v>
      </c>
      <c r="C58" s="31">
        <v>0.23853099999999999</v>
      </c>
      <c r="D58" s="31">
        <v>0.23988999999999999</v>
      </c>
      <c r="E58" s="31">
        <v>0.241259</v>
      </c>
      <c r="F58" s="31">
        <v>0.24260899999999999</v>
      </c>
      <c r="G58" s="31">
        <v>0.24391299999999999</v>
      </c>
      <c r="H58" s="31">
        <v>0.245252</v>
      </c>
      <c r="I58" s="31">
        <v>0.24668399999999999</v>
      </c>
      <c r="J58" s="31">
        <v>0.24810399999999999</v>
      </c>
      <c r="K58" s="31">
        <v>0.24951599999999999</v>
      </c>
      <c r="L58" s="31">
        <v>0.25095299999999998</v>
      </c>
      <c r="M58" s="31">
        <v>0.25238300000000002</v>
      </c>
      <c r="N58" s="31">
        <v>0.25371700000000003</v>
      </c>
      <c r="O58" s="31">
        <v>0.25501000000000001</v>
      </c>
      <c r="P58" s="31">
        <v>0.25626900000000002</v>
      </c>
      <c r="Q58" s="31">
        <v>0.25740600000000002</v>
      </c>
      <c r="R58" s="31">
        <v>0.25848599999999999</v>
      </c>
      <c r="S58" s="31">
        <v>0.25950800000000002</v>
      </c>
      <c r="T58" s="31">
        <v>0.26046999999999998</v>
      </c>
      <c r="U58" s="31">
        <v>0.26137700000000003</v>
      </c>
      <c r="V58" s="31">
        <v>0.26222299999999998</v>
      </c>
      <c r="W58" s="31">
        <v>0.26300299999999999</v>
      </c>
      <c r="X58" s="31">
        <v>0.263714</v>
      </c>
      <c r="Y58" s="31">
        <v>0.264353</v>
      </c>
      <c r="Z58" s="31">
        <v>0.26492500000000002</v>
      </c>
      <c r="AA58" s="31">
        <v>0.26543899999999998</v>
      </c>
      <c r="AB58" s="31">
        <v>0.26590399999999997</v>
      </c>
      <c r="AC58" s="31">
        <v>0.26633299999999999</v>
      </c>
      <c r="AD58" s="31">
        <v>0.26674799999999999</v>
      </c>
      <c r="AE58" s="31">
        <v>0.267177</v>
      </c>
      <c r="AF58" s="31">
        <v>0.267648</v>
      </c>
      <c r="AG58" s="31">
        <v>0.268208</v>
      </c>
      <c r="AH58" s="31">
        <v>0.26887699999999998</v>
      </c>
      <c r="AI58" s="99">
        <v>3.8700000000000002E-3</v>
      </c>
    </row>
    <row r="59" spans="1:35" ht="15" customHeight="1">
      <c r="A59" s="12" t="s">
        <v>164</v>
      </c>
      <c r="B59" s="30" t="s">
        <v>165</v>
      </c>
      <c r="C59" s="31">
        <v>5.8809579999999997</v>
      </c>
      <c r="D59" s="31">
        <v>5.9040049999999997</v>
      </c>
      <c r="E59" s="31">
        <v>5.9517569999999997</v>
      </c>
      <c r="F59" s="31">
        <v>5.9839580000000003</v>
      </c>
      <c r="G59" s="31">
        <v>6.0106469999999996</v>
      </c>
      <c r="H59" s="31">
        <v>5.9934820000000002</v>
      </c>
      <c r="I59" s="31">
        <v>5.9729049999999999</v>
      </c>
      <c r="J59" s="31">
        <v>5.942755</v>
      </c>
      <c r="K59" s="31">
        <v>5.9138310000000001</v>
      </c>
      <c r="L59" s="31">
        <v>5.875737</v>
      </c>
      <c r="M59" s="31">
        <v>5.8369559999999998</v>
      </c>
      <c r="N59" s="31">
        <v>5.7832369999999997</v>
      </c>
      <c r="O59" s="31">
        <v>5.7600280000000001</v>
      </c>
      <c r="P59" s="31">
        <v>5.7273540000000001</v>
      </c>
      <c r="Q59" s="31">
        <v>5.709549</v>
      </c>
      <c r="R59" s="31">
        <v>5.6887650000000001</v>
      </c>
      <c r="S59" s="31">
        <v>5.6829890000000001</v>
      </c>
      <c r="T59" s="31">
        <v>5.6880410000000001</v>
      </c>
      <c r="U59" s="31">
        <v>5.6894450000000001</v>
      </c>
      <c r="V59" s="31">
        <v>5.6978169999999997</v>
      </c>
      <c r="W59" s="31">
        <v>5.7092549999999997</v>
      </c>
      <c r="X59" s="31">
        <v>5.7294109999999998</v>
      </c>
      <c r="Y59" s="31">
        <v>5.7541630000000001</v>
      </c>
      <c r="Z59" s="31">
        <v>5.7868459999999997</v>
      </c>
      <c r="AA59" s="31">
        <v>5.8210759999999997</v>
      </c>
      <c r="AB59" s="31">
        <v>5.8691979999999999</v>
      </c>
      <c r="AC59" s="31">
        <v>5.9272929999999997</v>
      </c>
      <c r="AD59" s="31">
        <v>6.0019349999999996</v>
      </c>
      <c r="AE59" s="31">
        <v>6.0561199999999999</v>
      </c>
      <c r="AF59" s="31">
        <v>6.1258460000000001</v>
      </c>
      <c r="AG59" s="31">
        <v>6.2000320000000002</v>
      </c>
      <c r="AH59" s="31">
        <v>6.2750170000000001</v>
      </c>
      <c r="AI59" s="99">
        <v>2.0939999999999999E-3</v>
      </c>
    </row>
    <row r="60" spans="1:35" ht="15" customHeight="1">
      <c r="A60" s="12" t="s">
        <v>166</v>
      </c>
      <c r="B60" s="30" t="s">
        <v>167</v>
      </c>
      <c r="C60" s="31">
        <v>4.9125000000000002E-2</v>
      </c>
      <c r="D60" s="31">
        <v>5.0001999999999998E-2</v>
      </c>
      <c r="E60" s="31">
        <v>5.0828999999999999E-2</v>
      </c>
      <c r="F60" s="31">
        <v>5.1513000000000003E-2</v>
      </c>
      <c r="G60" s="31">
        <v>5.2172999999999997E-2</v>
      </c>
      <c r="H60" s="31">
        <v>5.2830000000000002E-2</v>
      </c>
      <c r="I60" s="31">
        <v>5.3461000000000002E-2</v>
      </c>
      <c r="J60" s="31">
        <v>5.4087999999999997E-2</v>
      </c>
      <c r="K60" s="31">
        <v>5.4688000000000001E-2</v>
      </c>
      <c r="L60" s="31">
        <v>5.5315000000000003E-2</v>
      </c>
      <c r="M60" s="31">
        <v>5.5939999999999997E-2</v>
      </c>
      <c r="N60" s="31">
        <v>5.6411000000000003E-2</v>
      </c>
      <c r="O60" s="31">
        <v>5.7056999999999997E-2</v>
      </c>
      <c r="P60" s="31">
        <v>5.7682999999999998E-2</v>
      </c>
      <c r="Q60" s="31">
        <v>5.8288E-2</v>
      </c>
      <c r="R60" s="31">
        <v>5.8840999999999997E-2</v>
      </c>
      <c r="S60" s="31">
        <v>5.9416999999999998E-2</v>
      </c>
      <c r="T60" s="31">
        <v>5.9977000000000003E-2</v>
      </c>
      <c r="U60" s="31">
        <v>6.0532000000000002E-2</v>
      </c>
      <c r="V60" s="31">
        <v>6.1099000000000001E-2</v>
      </c>
      <c r="W60" s="31">
        <v>6.1667E-2</v>
      </c>
      <c r="X60" s="31">
        <v>6.2233999999999998E-2</v>
      </c>
      <c r="Y60" s="31">
        <v>6.2771999999999994E-2</v>
      </c>
      <c r="Z60" s="31">
        <v>6.3311000000000006E-2</v>
      </c>
      <c r="AA60" s="31">
        <v>6.3864000000000004E-2</v>
      </c>
      <c r="AB60" s="31">
        <v>6.4421999999999993E-2</v>
      </c>
      <c r="AC60" s="31">
        <v>6.4971000000000001E-2</v>
      </c>
      <c r="AD60" s="31">
        <v>6.5568000000000001E-2</v>
      </c>
      <c r="AE60" s="31">
        <v>6.6151000000000001E-2</v>
      </c>
      <c r="AF60" s="31">
        <v>6.6765000000000005E-2</v>
      </c>
      <c r="AG60" s="31">
        <v>6.7348000000000005E-2</v>
      </c>
      <c r="AH60" s="31">
        <v>6.7945000000000005E-2</v>
      </c>
      <c r="AI60" s="99">
        <v>1.0517E-2</v>
      </c>
    </row>
    <row r="61" spans="1:35" ht="15" customHeight="1">
      <c r="A61" s="12" t="s">
        <v>168</v>
      </c>
      <c r="B61" s="30" t="s">
        <v>169</v>
      </c>
      <c r="C61" s="31">
        <v>0.52149500000000004</v>
      </c>
      <c r="D61" s="31">
        <v>0.49603199999999997</v>
      </c>
      <c r="E61" s="31">
        <v>0.47267399999999998</v>
      </c>
      <c r="F61" s="31">
        <v>0.46714600000000001</v>
      </c>
      <c r="G61" s="31">
        <v>0.46454699999999999</v>
      </c>
      <c r="H61" s="31">
        <v>0.45757300000000001</v>
      </c>
      <c r="I61" s="31">
        <v>0.44527499999999998</v>
      </c>
      <c r="J61" s="31">
        <v>0.45321899999999998</v>
      </c>
      <c r="K61" s="31">
        <v>0.45270500000000002</v>
      </c>
      <c r="L61" s="31">
        <v>0.45249699999999998</v>
      </c>
      <c r="M61" s="31">
        <v>0.44765100000000002</v>
      </c>
      <c r="N61" s="31">
        <v>0.44280399999999998</v>
      </c>
      <c r="O61" s="31">
        <v>0.44168499999999999</v>
      </c>
      <c r="P61" s="31">
        <v>0.44123899999999999</v>
      </c>
      <c r="Q61" s="31">
        <v>0.44104900000000002</v>
      </c>
      <c r="R61" s="31">
        <v>0.44097599999999998</v>
      </c>
      <c r="S61" s="31">
        <v>0.43873499999999999</v>
      </c>
      <c r="T61" s="31">
        <v>0.43886999999999998</v>
      </c>
      <c r="U61" s="31">
        <v>0.43769000000000002</v>
      </c>
      <c r="V61" s="31">
        <v>0.43399300000000002</v>
      </c>
      <c r="W61" s="31">
        <v>0.43391099999999999</v>
      </c>
      <c r="X61" s="31">
        <v>0.43191099999999999</v>
      </c>
      <c r="Y61" s="31">
        <v>0.43091099999999999</v>
      </c>
      <c r="Z61" s="31">
        <v>0.43136200000000002</v>
      </c>
      <c r="AA61" s="31">
        <v>0.431558</v>
      </c>
      <c r="AB61" s="31">
        <v>0.43213200000000002</v>
      </c>
      <c r="AC61" s="31">
        <v>0.43332599999999999</v>
      </c>
      <c r="AD61" s="31">
        <v>0.43653799999999998</v>
      </c>
      <c r="AE61" s="31">
        <v>0.437579</v>
      </c>
      <c r="AF61" s="31">
        <v>0.43982100000000002</v>
      </c>
      <c r="AG61" s="31">
        <v>0.44239099999999998</v>
      </c>
      <c r="AH61" s="31">
        <v>0.44580599999999998</v>
      </c>
      <c r="AI61" s="99">
        <v>-5.0460000000000001E-3</v>
      </c>
    </row>
    <row r="62" spans="1:35" ht="15" customHeight="1">
      <c r="A62" s="12" t="s">
        <v>170</v>
      </c>
      <c r="B62" s="30" t="s">
        <v>171</v>
      </c>
      <c r="C62" s="31">
        <v>8.9409000000000002E-2</v>
      </c>
      <c r="D62" s="31">
        <v>8.7946999999999997E-2</v>
      </c>
      <c r="E62" s="31">
        <v>8.5824999999999999E-2</v>
      </c>
      <c r="F62" s="31">
        <v>8.3143999999999996E-2</v>
      </c>
      <c r="G62" s="31">
        <v>8.1043000000000004E-2</v>
      </c>
      <c r="H62" s="31">
        <v>7.8539999999999999E-2</v>
      </c>
      <c r="I62" s="31">
        <v>7.6103000000000004E-2</v>
      </c>
      <c r="J62" s="31">
        <v>7.3851E-2</v>
      </c>
      <c r="K62" s="31">
        <v>7.1606000000000003E-2</v>
      </c>
      <c r="L62" s="31">
        <v>6.9278000000000006E-2</v>
      </c>
      <c r="M62" s="31">
        <v>6.6864999999999994E-2</v>
      </c>
      <c r="N62" s="31">
        <v>6.4421000000000006E-2</v>
      </c>
      <c r="O62" s="31">
        <v>6.3281000000000004E-2</v>
      </c>
      <c r="P62" s="31">
        <v>6.2044000000000002E-2</v>
      </c>
      <c r="Q62" s="31">
        <v>6.0933000000000001E-2</v>
      </c>
      <c r="R62" s="31">
        <v>5.9680999999999998E-2</v>
      </c>
      <c r="S62" s="31">
        <v>5.8471000000000002E-2</v>
      </c>
      <c r="T62" s="31">
        <v>5.7384999999999999E-2</v>
      </c>
      <c r="U62" s="31">
        <v>5.6209000000000002E-2</v>
      </c>
      <c r="V62" s="31">
        <v>5.5024999999999998E-2</v>
      </c>
      <c r="W62" s="31">
        <v>5.3933000000000002E-2</v>
      </c>
      <c r="X62" s="31">
        <v>5.2831000000000003E-2</v>
      </c>
      <c r="Y62" s="31">
        <v>5.2283000000000003E-2</v>
      </c>
      <c r="Z62" s="31">
        <v>5.1791999999999998E-2</v>
      </c>
      <c r="AA62" s="31">
        <v>5.1248000000000002E-2</v>
      </c>
      <c r="AB62" s="31">
        <v>5.0798999999999997E-2</v>
      </c>
      <c r="AC62" s="31">
        <v>5.0387000000000001E-2</v>
      </c>
      <c r="AD62" s="31">
        <v>5.0148999999999999E-2</v>
      </c>
      <c r="AE62" s="31">
        <v>4.9715000000000002E-2</v>
      </c>
      <c r="AF62" s="31">
        <v>4.9415000000000001E-2</v>
      </c>
      <c r="AG62" s="31">
        <v>4.9187000000000002E-2</v>
      </c>
      <c r="AH62" s="31">
        <v>4.8996999999999999E-2</v>
      </c>
      <c r="AI62" s="99">
        <v>-1.9214999999999999E-2</v>
      </c>
    </row>
    <row r="63" spans="1:35" ht="15" customHeight="1">
      <c r="A63" s="12" t="s">
        <v>172</v>
      </c>
      <c r="B63" s="30" t="s">
        <v>173</v>
      </c>
      <c r="C63" s="31">
        <v>0.92732700000000001</v>
      </c>
      <c r="D63" s="31">
        <v>1.0088379999999999</v>
      </c>
      <c r="E63" s="31">
        <v>0.97111599999999998</v>
      </c>
      <c r="F63" s="31">
        <v>0.88697199999999998</v>
      </c>
      <c r="G63" s="31">
        <v>0.89194899999999999</v>
      </c>
      <c r="H63" s="31">
        <v>0.87592300000000001</v>
      </c>
      <c r="I63" s="31">
        <v>0.889297</v>
      </c>
      <c r="J63" s="31">
        <v>0.86436500000000005</v>
      </c>
      <c r="K63" s="31">
        <v>0.87566699999999997</v>
      </c>
      <c r="L63" s="31">
        <v>0.87673500000000004</v>
      </c>
      <c r="M63" s="31">
        <v>0.86275199999999996</v>
      </c>
      <c r="N63" s="31">
        <v>0.87661100000000003</v>
      </c>
      <c r="O63" s="31">
        <v>0.87746100000000005</v>
      </c>
      <c r="P63" s="31">
        <v>0.86594400000000005</v>
      </c>
      <c r="Q63" s="31">
        <v>0.87606399999999995</v>
      </c>
      <c r="R63" s="31">
        <v>0.87610900000000003</v>
      </c>
      <c r="S63" s="31">
        <v>0.87291200000000002</v>
      </c>
      <c r="T63" s="31">
        <v>0.86272700000000002</v>
      </c>
      <c r="U63" s="31">
        <v>0.869371</v>
      </c>
      <c r="V63" s="31">
        <v>0.85895600000000005</v>
      </c>
      <c r="W63" s="31">
        <v>0.85843599999999998</v>
      </c>
      <c r="X63" s="31">
        <v>0.864699</v>
      </c>
      <c r="Y63" s="31">
        <v>0.85375100000000004</v>
      </c>
      <c r="Z63" s="31">
        <v>0.85230899999999998</v>
      </c>
      <c r="AA63" s="31">
        <v>0.84980699999999998</v>
      </c>
      <c r="AB63" s="31">
        <v>0.84660400000000002</v>
      </c>
      <c r="AC63" s="31">
        <v>0.84451500000000002</v>
      </c>
      <c r="AD63" s="31">
        <v>0.843746</v>
      </c>
      <c r="AE63" s="31">
        <v>0.841557</v>
      </c>
      <c r="AF63" s="31">
        <v>0.84054899999999999</v>
      </c>
      <c r="AG63" s="31">
        <v>0.83998899999999999</v>
      </c>
      <c r="AH63" s="31">
        <v>0.84009100000000003</v>
      </c>
      <c r="AI63" s="99">
        <v>-3.1819999999999999E-3</v>
      </c>
    </row>
    <row r="64" spans="1:35" ht="15" customHeight="1">
      <c r="A64" s="12" t="s">
        <v>174</v>
      </c>
      <c r="B64" s="30" t="s">
        <v>175</v>
      </c>
      <c r="C64" s="31">
        <v>0.24548700000000001</v>
      </c>
      <c r="D64" s="31">
        <v>0.24624699999999999</v>
      </c>
      <c r="E64" s="31">
        <v>0.246891</v>
      </c>
      <c r="F64" s="31">
        <v>0.247228</v>
      </c>
      <c r="G64" s="31">
        <v>0.24740100000000001</v>
      </c>
      <c r="H64" s="31">
        <v>0.247561</v>
      </c>
      <c r="I64" s="31">
        <v>0.247747</v>
      </c>
      <c r="J64" s="31">
        <v>0.24787200000000001</v>
      </c>
      <c r="K64" s="31">
        <v>0.247948</v>
      </c>
      <c r="L64" s="31">
        <v>0.248034</v>
      </c>
      <c r="M64" s="31">
        <v>0.24811900000000001</v>
      </c>
      <c r="N64" s="31">
        <v>0.24812799999999999</v>
      </c>
      <c r="O64" s="31">
        <v>0.24811900000000001</v>
      </c>
      <c r="P64" s="31">
        <v>0.24807899999999999</v>
      </c>
      <c r="Q64" s="31">
        <v>0.247943</v>
      </c>
      <c r="R64" s="31">
        <v>0.24770400000000001</v>
      </c>
      <c r="S64" s="31">
        <v>0.24738199999999999</v>
      </c>
      <c r="T64" s="31">
        <v>0.24705099999999999</v>
      </c>
      <c r="U64" s="31">
        <v>0.246672</v>
      </c>
      <c r="V64" s="31">
        <v>0.24627099999999999</v>
      </c>
      <c r="W64" s="31">
        <v>0.24584500000000001</v>
      </c>
      <c r="X64" s="31">
        <v>0.245364</v>
      </c>
      <c r="Y64" s="31">
        <v>0.244837</v>
      </c>
      <c r="Z64" s="31">
        <v>0.24424299999999999</v>
      </c>
      <c r="AA64" s="31">
        <v>0.24363599999999999</v>
      </c>
      <c r="AB64" s="31">
        <v>0.243037</v>
      </c>
      <c r="AC64" s="31">
        <v>0.24246699999999999</v>
      </c>
      <c r="AD64" s="31">
        <v>0.241926</v>
      </c>
      <c r="AE64" s="31">
        <v>0.24138699999999999</v>
      </c>
      <c r="AF64" s="31">
        <v>0.24085799999999999</v>
      </c>
      <c r="AG64" s="31">
        <v>0.240316</v>
      </c>
      <c r="AH64" s="31">
        <v>0.23976</v>
      </c>
      <c r="AI64" s="99">
        <v>-7.6099999999999996E-4</v>
      </c>
    </row>
    <row r="65" spans="1:35" ht="15" customHeight="1">
      <c r="A65" s="12" t="s">
        <v>176</v>
      </c>
      <c r="B65" s="30" t="s">
        <v>177</v>
      </c>
      <c r="C65" s="31">
        <v>2.6409440000000002</v>
      </c>
      <c r="D65" s="31">
        <v>2.6730670000000001</v>
      </c>
      <c r="E65" s="31">
        <v>2.70635</v>
      </c>
      <c r="F65" s="31">
        <v>2.7321909999999998</v>
      </c>
      <c r="G65" s="31">
        <v>2.7524329999999999</v>
      </c>
      <c r="H65" s="31">
        <v>2.7760940000000001</v>
      </c>
      <c r="I65" s="31">
        <v>2.803131</v>
      </c>
      <c r="J65" s="31">
        <v>2.8286799999999999</v>
      </c>
      <c r="K65" s="31">
        <v>2.8535170000000001</v>
      </c>
      <c r="L65" s="31">
        <v>2.8798110000000001</v>
      </c>
      <c r="M65" s="31">
        <v>2.9085220000000001</v>
      </c>
      <c r="N65" s="31">
        <v>2.9371990000000001</v>
      </c>
      <c r="O65" s="31">
        <v>2.9673980000000002</v>
      </c>
      <c r="P65" s="31">
        <v>2.997719</v>
      </c>
      <c r="Q65" s="31">
        <v>3.0276000000000001</v>
      </c>
      <c r="R65" s="31">
        <v>3.0532080000000001</v>
      </c>
      <c r="S65" s="31">
        <v>3.0776520000000001</v>
      </c>
      <c r="T65" s="31">
        <v>3.1044260000000001</v>
      </c>
      <c r="U65" s="31">
        <v>3.132126</v>
      </c>
      <c r="V65" s="31">
        <v>3.1603249999999998</v>
      </c>
      <c r="W65" s="31">
        <v>3.1898339999999998</v>
      </c>
      <c r="X65" s="31">
        <v>3.220148</v>
      </c>
      <c r="Y65" s="31">
        <v>3.2501730000000002</v>
      </c>
      <c r="Z65" s="31">
        <v>3.2799529999999999</v>
      </c>
      <c r="AA65" s="31">
        <v>3.3107310000000001</v>
      </c>
      <c r="AB65" s="31">
        <v>3.34457</v>
      </c>
      <c r="AC65" s="31">
        <v>3.3831250000000002</v>
      </c>
      <c r="AD65" s="31">
        <v>3.4260440000000001</v>
      </c>
      <c r="AE65" s="31">
        <v>3.4711810000000001</v>
      </c>
      <c r="AF65" s="31">
        <v>3.5203720000000001</v>
      </c>
      <c r="AG65" s="31">
        <v>3.5717430000000001</v>
      </c>
      <c r="AH65" s="31">
        <v>3.6248130000000001</v>
      </c>
      <c r="AI65" s="99">
        <v>1.0267E-2</v>
      </c>
    </row>
    <row r="66" spans="1:35" ht="15" customHeight="1">
      <c r="A66" s="12" t="s">
        <v>178</v>
      </c>
      <c r="B66" s="30" t="s">
        <v>179</v>
      </c>
      <c r="C66" s="31">
        <v>0.51250099999999998</v>
      </c>
      <c r="D66" s="31">
        <v>0.52636899999999998</v>
      </c>
      <c r="E66" s="31">
        <v>0.51597700000000002</v>
      </c>
      <c r="F66" s="31">
        <v>0.504054</v>
      </c>
      <c r="G66" s="31">
        <v>0.48897299999999999</v>
      </c>
      <c r="H66" s="31">
        <v>0.47893000000000002</v>
      </c>
      <c r="I66" s="31">
        <v>0.47705999999999998</v>
      </c>
      <c r="J66" s="31">
        <v>0.475186</v>
      </c>
      <c r="K66" s="31">
        <v>0.47461300000000001</v>
      </c>
      <c r="L66" s="31">
        <v>0.47716599999999998</v>
      </c>
      <c r="M66" s="31">
        <v>0.47609899999999999</v>
      </c>
      <c r="N66" s="31">
        <v>0.47538999999999998</v>
      </c>
      <c r="O66" s="31">
        <v>0.47547800000000001</v>
      </c>
      <c r="P66" s="31">
        <v>0.47558800000000001</v>
      </c>
      <c r="Q66" s="31">
        <v>0.47572599999999998</v>
      </c>
      <c r="R66" s="31">
        <v>0.475885</v>
      </c>
      <c r="S66" s="31">
        <v>0.47606500000000002</v>
      </c>
      <c r="T66" s="31">
        <v>0.47626800000000002</v>
      </c>
      <c r="U66" s="31">
        <v>0.47649900000000001</v>
      </c>
      <c r="V66" s="31">
        <v>0.47674699999999998</v>
      </c>
      <c r="W66" s="31">
        <v>0.47701500000000002</v>
      </c>
      <c r="X66" s="31">
        <v>0.477302</v>
      </c>
      <c r="Y66" s="31">
        <v>0.47760000000000002</v>
      </c>
      <c r="Z66" s="31">
        <v>0.47791299999999998</v>
      </c>
      <c r="AA66" s="31">
        <v>0.47823700000000002</v>
      </c>
      <c r="AB66" s="31">
        <v>0.47857100000000002</v>
      </c>
      <c r="AC66" s="31">
        <v>0.47891499999999998</v>
      </c>
      <c r="AD66" s="31">
        <v>0.47926800000000003</v>
      </c>
      <c r="AE66" s="31">
        <v>0.47962700000000003</v>
      </c>
      <c r="AF66" s="31">
        <v>0.479993</v>
      </c>
      <c r="AG66" s="31">
        <v>0.48036400000000001</v>
      </c>
      <c r="AH66" s="31">
        <v>0.48074099999999997</v>
      </c>
      <c r="AI66" s="99">
        <v>-2.062E-3</v>
      </c>
    </row>
    <row r="67" spans="1:35" ht="15" customHeight="1">
      <c r="A67" s="12" t="s">
        <v>180</v>
      </c>
      <c r="B67" s="30" t="s">
        <v>181</v>
      </c>
      <c r="C67" s="31">
        <v>0.131469</v>
      </c>
      <c r="D67" s="31">
        <v>0.130998</v>
      </c>
      <c r="E67" s="31">
        <v>0.13061700000000001</v>
      </c>
      <c r="F67" s="31">
        <v>0.130166</v>
      </c>
      <c r="G67" s="31">
        <v>0.129716</v>
      </c>
      <c r="H67" s="31">
        <v>0.12923599999999999</v>
      </c>
      <c r="I67" s="31">
        <v>0.128717</v>
      </c>
      <c r="J67" s="31">
        <v>0.12820999999999999</v>
      </c>
      <c r="K67" s="31">
        <v>0.12773799999999999</v>
      </c>
      <c r="L67" s="31">
        <v>0.127329</v>
      </c>
      <c r="M67" s="31">
        <v>0.126997</v>
      </c>
      <c r="N67" s="31">
        <v>0.12667600000000001</v>
      </c>
      <c r="O67" s="31">
        <v>0.12639500000000001</v>
      </c>
      <c r="P67" s="31">
        <v>0.126142</v>
      </c>
      <c r="Q67" s="31">
        <v>0.12589600000000001</v>
      </c>
      <c r="R67" s="31">
        <v>0.12570400000000001</v>
      </c>
      <c r="S67" s="31">
        <v>0.12554999999999999</v>
      </c>
      <c r="T67" s="31">
        <v>0.12548999999999999</v>
      </c>
      <c r="U67" s="31">
        <v>0.12546399999999999</v>
      </c>
      <c r="V67" s="31">
        <v>0.125469</v>
      </c>
      <c r="W67" s="31">
        <v>0.12551200000000001</v>
      </c>
      <c r="X67" s="31">
        <v>0.125529</v>
      </c>
      <c r="Y67" s="31">
        <v>0.12553300000000001</v>
      </c>
      <c r="Z67" s="31">
        <v>0.125612</v>
      </c>
      <c r="AA67" s="31">
        <v>0.125667</v>
      </c>
      <c r="AB67" s="31">
        <v>0.12576499999999999</v>
      </c>
      <c r="AC67" s="31">
        <v>0.12594</v>
      </c>
      <c r="AD67" s="31">
        <v>0.12614400000000001</v>
      </c>
      <c r="AE67" s="31">
        <v>0.126361</v>
      </c>
      <c r="AF67" s="31">
        <v>0.12662699999999999</v>
      </c>
      <c r="AG67" s="31">
        <v>0.126863</v>
      </c>
      <c r="AH67" s="31">
        <v>0.127078</v>
      </c>
      <c r="AI67" s="99">
        <v>-1.0950000000000001E-3</v>
      </c>
    </row>
    <row r="68" spans="1:35" ht="15" customHeight="1">
      <c r="A68" s="12" t="s">
        <v>182</v>
      </c>
      <c r="B68" s="30" t="s">
        <v>183</v>
      </c>
      <c r="C68" s="31">
        <v>0.67192099999999999</v>
      </c>
      <c r="D68" s="31">
        <v>0.66721600000000003</v>
      </c>
      <c r="E68" s="31">
        <v>0.70137700000000003</v>
      </c>
      <c r="F68" s="31">
        <v>0.71380600000000005</v>
      </c>
      <c r="G68" s="31">
        <v>0.720885</v>
      </c>
      <c r="H68" s="31">
        <v>0.73513099999999998</v>
      </c>
      <c r="I68" s="31">
        <v>0.75184700000000004</v>
      </c>
      <c r="J68" s="31">
        <v>0.76075700000000002</v>
      </c>
      <c r="K68" s="31">
        <v>0.75591399999999997</v>
      </c>
      <c r="L68" s="31">
        <v>0.75647799999999998</v>
      </c>
      <c r="M68" s="31">
        <v>0.76330200000000004</v>
      </c>
      <c r="N68" s="31">
        <v>0.76538499999999998</v>
      </c>
      <c r="O68" s="31">
        <v>0.77258099999999996</v>
      </c>
      <c r="P68" s="31">
        <v>0.775926</v>
      </c>
      <c r="Q68" s="31">
        <v>0.77605999999999997</v>
      </c>
      <c r="R68" s="31">
        <v>0.77757399999999999</v>
      </c>
      <c r="S68" s="31">
        <v>0.78055399999999997</v>
      </c>
      <c r="T68" s="31">
        <v>0.79148700000000005</v>
      </c>
      <c r="U68" s="31">
        <v>0.79676000000000002</v>
      </c>
      <c r="V68" s="31">
        <v>0.80471300000000001</v>
      </c>
      <c r="W68" s="31">
        <v>0.81585600000000003</v>
      </c>
      <c r="X68" s="31">
        <v>0.82309900000000003</v>
      </c>
      <c r="Y68" s="31">
        <v>0.829399</v>
      </c>
      <c r="Z68" s="31">
        <v>0.84421900000000005</v>
      </c>
      <c r="AA68" s="31">
        <v>0.85306599999999999</v>
      </c>
      <c r="AB68" s="31">
        <v>0.86144500000000002</v>
      </c>
      <c r="AC68" s="31">
        <v>0.86952799999999997</v>
      </c>
      <c r="AD68" s="31">
        <v>0.87944999999999995</v>
      </c>
      <c r="AE68" s="31">
        <v>0.88793500000000003</v>
      </c>
      <c r="AF68" s="31">
        <v>0.89792799999999995</v>
      </c>
      <c r="AG68" s="31">
        <v>0.90513600000000005</v>
      </c>
      <c r="AH68" s="31">
        <v>0.912443</v>
      </c>
      <c r="AI68" s="99">
        <v>9.9190000000000007E-3</v>
      </c>
    </row>
    <row r="69" spans="1:35" ht="15" customHeight="1">
      <c r="A69" s="12" t="s">
        <v>184</v>
      </c>
      <c r="B69" s="29" t="s">
        <v>185</v>
      </c>
      <c r="C69" s="32">
        <v>28.112638</v>
      </c>
      <c r="D69" s="32">
        <v>28.229655999999999</v>
      </c>
      <c r="E69" s="32">
        <v>28.207280999999998</v>
      </c>
      <c r="F69" s="32">
        <v>28.009460000000001</v>
      </c>
      <c r="G69" s="32">
        <v>27.785589000000002</v>
      </c>
      <c r="H69" s="32">
        <v>27.463035999999999</v>
      </c>
      <c r="I69" s="32">
        <v>27.152018000000002</v>
      </c>
      <c r="J69" s="32">
        <v>26.878295999999999</v>
      </c>
      <c r="K69" s="32">
        <v>26.655809000000001</v>
      </c>
      <c r="L69" s="32">
        <v>26.445753</v>
      </c>
      <c r="M69" s="32">
        <v>26.240933999999999</v>
      </c>
      <c r="N69" s="32">
        <v>26.065761999999999</v>
      </c>
      <c r="O69" s="32">
        <v>25.948495999999999</v>
      </c>
      <c r="P69" s="32">
        <v>25.80217</v>
      </c>
      <c r="Q69" s="32">
        <v>25.701550999999998</v>
      </c>
      <c r="R69" s="32">
        <v>25.580608000000002</v>
      </c>
      <c r="S69" s="32">
        <v>25.470058000000002</v>
      </c>
      <c r="T69" s="32">
        <v>25.412188</v>
      </c>
      <c r="U69" s="32">
        <v>25.373760000000001</v>
      </c>
      <c r="V69" s="32">
        <v>25.339328999999999</v>
      </c>
      <c r="W69" s="32">
        <v>25.342278</v>
      </c>
      <c r="X69" s="32">
        <v>25.372105000000001</v>
      </c>
      <c r="Y69" s="32">
        <v>25.393758999999999</v>
      </c>
      <c r="Z69" s="32">
        <v>25.455908000000001</v>
      </c>
      <c r="AA69" s="32">
        <v>25.525803</v>
      </c>
      <c r="AB69" s="32">
        <v>25.624593999999998</v>
      </c>
      <c r="AC69" s="32">
        <v>25.752531000000001</v>
      </c>
      <c r="AD69" s="32">
        <v>25.930012000000001</v>
      </c>
      <c r="AE69" s="32">
        <v>26.094328000000001</v>
      </c>
      <c r="AF69" s="32">
        <v>26.300637999999999</v>
      </c>
      <c r="AG69" s="32">
        <v>26.523647</v>
      </c>
      <c r="AH69" s="32">
        <v>26.762129000000002</v>
      </c>
      <c r="AI69" s="101">
        <v>-1.5870000000000001E-3</v>
      </c>
    </row>
    <row r="71" spans="1:35" ht="15" customHeight="1">
      <c r="B71" s="29" t="s">
        <v>186</v>
      </c>
    </row>
    <row r="72" spans="1:35" ht="15" customHeight="1">
      <c r="A72" s="12" t="s">
        <v>187</v>
      </c>
      <c r="B72" s="30" t="s">
        <v>159</v>
      </c>
      <c r="C72" s="31">
        <v>8.2994579999999996</v>
      </c>
      <c r="D72" s="31">
        <v>8.2974309999999996</v>
      </c>
      <c r="E72" s="31">
        <v>8.2588670000000004</v>
      </c>
      <c r="F72" s="31">
        <v>8.1675760000000004</v>
      </c>
      <c r="G72" s="31">
        <v>8.0243540000000007</v>
      </c>
      <c r="H72" s="31">
        <v>7.8586140000000002</v>
      </c>
      <c r="I72" s="31">
        <v>7.6801620000000002</v>
      </c>
      <c r="J72" s="31">
        <v>7.5412800000000004</v>
      </c>
      <c r="K72" s="31">
        <v>7.4203780000000004</v>
      </c>
      <c r="L72" s="31">
        <v>7.3110980000000003</v>
      </c>
      <c r="M72" s="31">
        <v>7.2125899999999996</v>
      </c>
      <c r="N72" s="31">
        <v>7.1268469999999997</v>
      </c>
      <c r="O72" s="31">
        <v>7.0531100000000002</v>
      </c>
      <c r="P72" s="31">
        <v>6.9779020000000003</v>
      </c>
      <c r="Q72" s="31">
        <v>6.9087529999999999</v>
      </c>
      <c r="R72" s="31">
        <v>6.8371320000000004</v>
      </c>
      <c r="S72" s="31">
        <v>6.7657759999999998</v>
      </c>
      <c r="T72" s="31">
        <v>6.7127330000000001</v>
      </c>
      <c r="U72" s="31">
        <v>6.6661789999999996</v>
      </c>
      <c r="V72" s="31">
        <v>6.6268250000000002</v>
      </c>
      <c r="W72" s="31">
        <v>6.5956390000000003</v>
      </c>
      <c r="X72" s="31">
        <v>6.5729730000000002</v>
      </c>
      <c r="Y72" s="31">
        <v>6.552473</v>
      </c>
      <c r="Z72" s="31">
        <v>6.5389530000000002</v>
      </c>
      <c r="AA72" s="31">
        <v>6.5320929999999997</v>
      </c>
      <c r="AB72" s="31">
        <v>6.5313109999999996</v>
      </c>
      <c r="AC72" s="31">
        <v>6.536314</v>
      </c>
      <c r="AD72" s="31">
        <v>6.5523569999999998</v>
      </c>
      <c r="AE72" s="31">
        <v>6.5756370000000004</v>
      </c>
      <c r="AF72" s="31">
        <v>6.6085200000000004</v>
      </c>
      <c r="AG72" s="31">
        <v>6.6477279999999999</v>
      </c>
      <c r="AH72" s="31">
        <v>6.6932349999999996</v>
      </c>
      <c r="AI72" s="99">
        <v>-6.914E-3</v>
      </c>
    </row>
    <row r="73" spans="1:35" ht="15" customHeight="1">
      <c r="A73" s="12" t="s">
        <v>188</v>
      </c>
      <c r="B73" s="30" t="s">
        <v>161</v>
      </c>
      <c r="C73" s="31">
        <v>0.46364499999999997</v>
      </c>
      <c r="D73" s="31">
        <v>0.46393800000000002</v>
      </c>
      <c r="E73" s="31">
        <v>0.46578599999999998</v>
      </c>
      <c r="F73" s="31">
        <v>0.46665899999999999</v>
      </c>
      <c r="G73" s="31">
        <v>0.46610800000000002</v>
      </c>
      <c r="H73" s="31">
        <v>0.46401399999999998</v>
      </c>
      <c r="I73" s="31">
        <v>0.46384199999999998</v>
      </c>
      <c r="J73" s="31">
        <v>0.463561</v>
      </c>
      <c r="K73" s="31">
        <v>0.46387699999999998</v>
      </c>
      <c r="L73" s="31">
        <v>0.46449000000000001</v>
      </c>
      <c r="M73" s="31">
        <v>0.46555299999999999</v>
      </c>
      <c r="N73" s="31">
        <v>0.46645199999999998</v>
      </c>
      <c r="O73" s="31">
        <v>0.468995</v>
      </c>
      <c r="P73" s="31">
        <v>0.47097899999999998</v>
      </c>
      <c r="Q73" s="31">
        <v>0.47375400000000001</v>
      </c>
      <c r="R73" s="31">
        <v>0.476574</v>
      </c>
      <c r="S73" s="31">
        <v>0.47956399999999999</v>
      </c>
      <c r="T73" s="31">
        <v>0.48335600000000001</v>
      </c>
      <c r="U73" s="31">
        <v>0.48743799999999998</v>
      </c>
      <c r="V73" s="31">
        <v>0.49151800000000001</v>
      </c>
      <c r="W73" s="31">
        <v>0.49564900000000001</v>
      </c>
      <c r="X73" s="31">
        <v>0.500162</v>
      </c>
      <c r="Y73" s="31">
        <v>0.50509199999999999</v>
      </c>
      <c r="Z73" s="31">
        <v>0.50988299999999998</v>
      </c>
      <c r="AA73" s="31">
        <v>0.51541300000000001</v>
      </c>
      <c r="AB73" s="31">
        <v>0.52169200000000004</v>
      </c>
      <c r="AC73" s="31">
        <v>0.52834599999999998</v>
      </c>
      <c r="AD73" s="31">
        <v>0.53695999999999999</v>
      </c>
      <c r="AE73" s="31">
        <v>0.54386599999999996</v>
      </c>
      <c r="AF73" s="31">
        <v>0.55152599999999996</v>
      </c>
      <c r="AG73" s="31">
        <v>0.55940400000000001</v>
      </c>
      <c r="AH73" s="31">
        <v>0.56731500000000001</v>
      </c>
      <c r="AI73" s="99">
        <v>6.5310000000000003E-3</v>
      </c>
    </row>
    <row r="74" spans="1:35" ht="15" customHeight="1">
      <c r="A74" s="12" t="s">
        <v>189</v>
      </c>
      <c r="B74" s="30" t="s">
        <v>163</v>
      </c>
      <c r="C74" s="31">
        <v>0.115227</v>
      </c>
      <c r="D74" s="31">
        <v>0.115901</v>
      </c>
      <c r="E74" s="31">
        <v>0.116581</v>
      </c>
      <c r="F74" s="31">
        <v>0.11725099999999999</v>
      </c>
      <c r="G74" s="31">
        <v>0.117882</v>
      </c>
      <c r="H74" s="31">
        <v>0.118551</v>
      </c>
      <c r="I74" s="31">
        <v>0.11926</v>
      </c>
      <c r="J74" s="31">
        <v>0.11995</v>
      </c>
      <c r="K74" s="31">
        <v>0.120641</v>
      </c>
      <c r="L74" s="31">
        <v>0.12134</v>
      </c>
      <c r="M74" s="31">
        <v>0.122028</v>
      </c>
      <c r="N74" s="31">
        <v>0.122645</v>
      </c>
      <c r="O74" s="31">
        <v>0.12329</v>
      </c>
      <c r="P74" s="31">
        <v>0.123892</v>
      </c>
      <c r="Q74" s="31">
        <v>0.124421</v>
      </c>
      <c r="R74" s="31">
        <v>0.12492399999999999</v>
      </c>
      <c r="S74" s="31">
        <v>0.12542900000000001</v>
      </c>
      <c r="T74" s="31">
        <v>0.125889</v>
      </c>
      <c r="U74" s="31">
        <v>0.12637499999999999</v>
      </c>
      <c r="V74" s="31">
        <v>0.12679099999999999</v>
      </c>
      <c r="W74" s="31">
        <v>0.12717300000000001</v>
      </c>
      <c r="X74" s="31">
        <v>0.127473</v>
      </c>
      <c r="Y74" s="31">
        <v>0.12779799999999999</v>
      </c>
      <c r="Z74" s="31">
        <v>0.12806300000000001</v>
      </c>
      <c r="AA74" s="31">
        <v>0.12831100000000001</v>
      </c>
      <c r="AB74" s="31">
        <v>0.12853899999999999</v>
      </c>
      <c r="AC74" s="31">
        <v>0.12875300000000001</v>
      </c>
      <c r="AD74" s="31">
        <v>0.12895599999999999</v>
      </c>
      <c r="AE74" s="31">
        <v>0.12916</v>
      </c>
      <c r="AF74" s="31">
        <v>0.129386</v>
      </c>
      <c r="AG74" s="31">
        <v>0.12965699999999999</v>
      </c>
      <c r="AH74" s="31">
        <v>0.12998299999999999</v>
      </c>
      <c r="AI74" s="99">
        <v>3.895E-3</v>
      </c>
    </row>
    <row r="75" spans="1:35" ht="15" customHeight="1">
      <c r="A75" s="12" t="s">
        <v>190</v>
      </c>
      <c r="B75" s="30" t="s">
        <v>165</v>
      </c>
      <c r="C75" s="31">
        <v>2.827296</v>
      </c>
      <c r="D75" s="31">
        <v>2.8381769999999999</v>
      </c>
      <c r="E75" s="31">
        <v>2.8615330000000001</v>
      </c>
      <c r="F75" s="31">
        <v>2.8774790000000001</v>
      </c>
      <c r="G75" s="31">
        <v>2.8904100000000001</v>
      </c>
      <c r="H75" s="31">
        <v>2.883003</v>
      </c>
      <c r="I75" s="31">
        <v>2.873901</v>
      </c>
      <c r="J75" s="31">
        <v>2.859937</v>
      </c>
      <c r="K75" s="31">
        <v>2.8467769999999999</v>
      </c>
      <c r="L75" s="31">
        <v>2.829164</v>
      </c>
      <c r="M75" s="31">
        <v>2.8111160000000002</v>
      </c>
      <c r="N75" s="31">
        <v>2.7852190000000001</v>
      </c>
      <c r="O75" s="31">
        <v>2.7753410000000001</v>
      </c>
      <c r="P75" s="31">
        <v>2.7602579999999999</v>
      </c>
      <c r="Q75" s="31">
        <v>2.7520319999999998</v>
      </c>
      <c r="R75" s="31">
        <v>2.7423989999999998</v>
      </c>
      <c r="S75" s="31">
        <v>2.740685</v>
      </c>
      <c r="T75" s="31">
        <v>2.7438159999999998</v>
      </c>
      <c r="U75" s="31">
        <v>2.7465440000000001</v>
      </c>
      <c r="V75" s="31">
        <v>2.7515149999999999</v>
      </c>
      <c r="W75" s="31">
        <v>2.7579820000000002</v>
      </c>
      <c r="X75" s="31">
        <v>2.7674479999999999</v>
      </c>
      <c r="Y75" s="31">
        <v>2.7806380000000002</v>
      </c>
      <c r="Z75" s="31">
        <v>2.797015</v>
      </c>
      <c r="AA75" s="31">
        <v>2.8143769999999999</v>
      </c>
      <c r="AB75" s="31">
        <v>2.8386049999999998</v>
      </c>
      <c r="AC75" s="31">
        <v>2.8677969999999999</v>
      </c>
      <c r="AD75" s="31">
        <v>2.9048660000000002</v>
      </c>
      <c r="AE75" s="31">
        <v>2.9319310000000001</v>
      </c>
      <c r="AF75" s="31">
        <v>2.966593</v>
      </c>
      <c r="AG75" s="31">
        <v>3.0034960000000002</v>
      </c>
      <c r="AH75" s="31">
        <v>3.0408949999999999</v>
      </c>
      <c r="AI75" s="99">
        <v>2.3519999999999999E-3</v>
      </c>
    </row>
    <row r="76" spans="1:35" ht="15" customHeight="1">
      <c r="A76" s="12" t="s">
        <v>191</v>
      </c>
      <c r="B76" s="30" t="s">
        <v>167</v>
      </c>
      <c r="C76" s="31">
        <v>2.3255000000000001E-2</v>
      </c>
      <c r="D76" s="31">
        <v>2.3671000000000001E-2</v>
      </c>
      <c r="E76" s="31">
        <v>2.4065E-2</v>
      </c>
      <c r="F76" s="31">
        <v>2.4389999999999998E-2</v>
      </c>
      <c r="G76" s="31">
        <v>2.4702999999999999E-2</v>
      </c>
      <c r="H76" s="31">
        <v>2.5016E-2</v>
      </c>
      <c r="I76" s="31">
        <v>2.5316999999999999E-2</v>
      </c>
      <c r="J76" s="31">
        <v>2.5614000000000001E-2</v>
      </c>
      <c r="K76" s="31">
        <v>2.5898999999999998E-2</v>
      </c>
      <c r="L76" s="31">
        <v>2.6196000000000001E-2</v>
      </c>
      <c r="M76" s="31">
        <v>2.6491000000000001E-2</v>
      </c>
      <c r="N76" s="31">
        <v>2.6709E-2</v>
      </c>
      <c r="O76" s="31">
        <v>2.7018E-2</v>
      </c>
      <c r="P76" s="31">
        <v>2.7313E-2</v>
      </c>
      <c r="Q76" s="31">
        <v>2.7597E-2</v>
      </c>
      <c r="R76" s="31">
        <v>2.7855999999999999E-2</v>
      </c>
      <c r="S76" s="31">
        <v>2.8129999999999999E-2</v>
      </c>
      <c r="T76" s="31">
        <v>2.8393000000000002E-2</v>
      </c>
      <c r="U76" s="31">
        <v>2.8663000000000001E-2</v>
      </c>
      <c r="V76" s="31">
        <v>2.8931999999999999E-2</v>
      </c>
      <c r="W76" s="31">
        <v>2.9201999999999999E-2</v>
      </c>
      <c r="X76" s="31">
        <v>2.9463E-2</v>
      </c>
      <c r="Y76" s="31">
        <v>2.972E-2</v>
      </c>
      <c r="Z76" s="31">
        <v>2.9973E-2</v>
      </c>
      <c r="AA76" s="31">
        <v>3.0235000000000001E-2</v>
      </c>
      <c r="AB76" s="31">
        <v>3.0498999999999998E-2</v>
      </c>
      <c r="AC76" s="31">
        <v>3.0761E-2</v>
      </c>
      <c r="AD76" s="31">
        <v>3.1043000000000001E-2</v>
      </c>
      <c r="AE76" s="31">
        <v>3.1319E-2</v>
      </c>
      <c r="AF76" s="31">
        <v>3.1608999999999998E-2</v>
      </c>
      <c r="AG76" s="31">
        <v>3.1884999999999997E-2</v>
      </c>
      <c r="AH76" s="31">
        <v>3.2168000000000002E-2</v>
      </c>
      <c r="AI76" s="99">
        <v>1.0521000000000001E-2</v>
      </c>
    </row>
    <row r="77" spans="1:35" ht="15" customHeight="1">
      <c r="A77" s="12" t="s">
        <v>192</v>
      </c>
      <c r="B77" s="30" t="s">
        <v>169</v>
      </c>
      <c r="C77" s="31">
        <v>0.24742500000000001</v>
      </c>
      <c r="D77" s="31">
        <v>0.235349</v>
      </c>
      <c r="E77" s="31">
        <v>0.22429399999999999</v>
      </c>
      <c r="F77" s="31">
        <v>0.22170300000000001</v>
      </c>
      <c r="G77" s="31">
        <v>0.22045799999999999</v>
      </c>
      <c r="H77" s="31">
        <v>0.21718599999999999</v>
      </c>
      <c r="I77" s="31">
        <v>0.211368</v>
      </c>
      <c r="J77" s="31">
        <v>0.21512300000000001</v>
      </c>
      <c r="K77" s="31">
        <v>0.21487100000000001</v>
      </c>
      <c r="L77" s="31">
        <v>0.214751</v>
      </c>
      <c r="M77" s="31">
        <v>0.21241499999999999</v>
      </c>
      <c r="N77" s="31">
        <v>0.21002999999999999</v>
      </c>
      <c r="O77" s="31">
        <v>0.20951500000000001</v>
      </c>
      <c r="P77" s="31">
        <v>0.20926700000000001</v>
      </c>
      <c r="Q77" s="31">
        <v>0.209119</v>
      </c>
      <c r="R77" s="31">
        <v>0.20902899999999999</v>
      </c>
      <c r="S77" s="31">
        <v>0.20796100000000001</v>
      </c>
      <c r="T77" s="31">
        <v>0.20799300000000001</v>
      </c>
      <c r="U77" s="31">
        <v>0.20749400000000001</v>
      </c>
      <c r="V77" s="31">
        <v>0.20572799999999999</v>
      </c>
      <c r="W77" s="31">
        <v>0.205676</v>
      </c>
      <c r="X77" s="31">
        <v>0.20463999999999999</v>
      </c>
      <c r="Y77" s="31">
        <v>0.20417199999999999</v>
      </c>
      <c r="Z77" s="31">
        <v>0.20435200000000001</v>
      </c>
      <c r="AA77" s="31">
        <v>0.204426</v>
      </c>
      <c r="AB77" s="31">
        <v>0.20468800000000001</v>
      </c>
      <c r="AC77" s="31">
        <v>0.20524800000000001</v>
      </c>
      <c r="AD77" s="31">
        <v>0.206758</v>
      </c>
      <c r="AE77" s="31">
        <v>0.207232</v>
      </c>
      <c r="AF77" s="31">
        <v>0.20827699999999999</v>
      </c>
      <c r="AG77" s="31">
        <v>0.209481</v>
      </c>
      <c r="AH77" s="31">
        <v>0.211086</v>
      </c>
      <c r="AI77" s="99">
        <v>-5.1110000000000001E-3</v>
      </c>
    </row>
    <row r="78" spans="1:35" ht="15" customHeight="1">
      <c r="A78" s="12" t="s">
        <v>193</v>
      </c>
      <c r="B78" s="30" t="s">
        <v>171</v>
      </c>
      <c r="C78" s="31">
        <v>4.2333000000000003E-2</v>
      </c>
      <c r="D78" s="31">
        <v>4.1603000000000001E-2</v>
      </c>
      <c r="E78" s="31">
        <v>4.0634999999999998E-2</v>
      </c>
      <c r="F78" s="31">
        <v>3.9399999999999998E-2</v>
      </c>
      <c r="G78" s="31">
        <v>3.8405000000000002E-2</v>
      </c>
      <c r="H78" s="31">
        <v>3.7228999999999998E-2</v>
      </c>
      <c r="I78" s="31">
        <v>3.6080000000000001E-2</v>
      </c>
      <c r="J78" s="31">
        <v>3.5014000000000003E-2</v>
      </c>
      <c r="K78" s="31">
        <v>3.3952999999999997E-2</v>
      </c>
      <c r="L78" s="31">
        <v>3.2850999999999998E-2</v>
      </c>
      <c r="M78" s="31">
        <v>3.1706999999999999E-2</v>
      </c>
      <c r="N78" s="31">
        <v>3.0539E-2</v>
      </c>
      <c r="O78" s="31">
        <v>3.0006000000000001E-2</v>
      </c>
      <c r="P78" s="31">
        <v>2.9419000000000001E-2</v>
      </c>
      <c r="Q78" s="31">
        <v>2.8888E-2</v>
      </c>
      <c r="R78" s="31">
        <v>2.8289999999999999E-2</v>
      </c>
      <c r="S78" s="31">
        <v>2.7720000000000002E-2</v>
      </c>
      <c r="T78" s="31">
        <v>2.7203999999999999E-2</v>
      </c>
      <c r="U78" s="31">
        <v>2.666E-2</v>
      </c>
      <c r="V78" s="31">
        <v>2.6100999999999999E-2</v>
      </c>
      <c r="W78" s="31">
        <v>2.5585E-2</v>
      </c>
      <c r="X78" s="31">
        <v>2.5052000000000001E-2</v>
      </c>
      <c r="Y78" s="31">
        <v>2.4795000000000001E-2</v>
      </c>
      <c r="Z78" s="31">
        <v>2.4559000000000001E-2</v>
      </c>
      <c r="AA78" s="31">
        <v>2.4299999999999999E-2</v>
      </c>
      <c r="AB78" s="31">
        <v>2.4087999999999998E-2</v>
      </c>
      <c r="AC78" s="31">
        <v>2.3893000000000001E-2</v>
      </c>
      <c r="AD78" s="31">
        <v>2.3781E-2</v>
      </c>
      <c r="AE78" s="31">
        <v>2.3574000000000001E-2</v>
      </c>
      <c r="AF78" s="31">
        <v>2.3429999999999999E-2</v>
      </c>
      <c r="AG78" s="31">
        <v>2.3321999999999999E-2</v>
      </c>
      <c r="AH78" s="31">
        <v>2.3231000000000002E-2</v>
      </c>
      <c r="AI78" s="99">
        <v>-1.9171000000000001E-2</v>
      </c>
    </row>
    <row r="79" spans="1:35" ht="15" customHeight="1">
      <c r="A79" s="12" t="s">
        <v>194</v>
      </c>
      <c r="B79" s="30" t="s">
        <v>173</v>
      </c>
      <c r="C79" s="31">
        <v>0.41904400000000003</v>
      </c>
      <c r="D79" s="31">
        <v>0.45932400000000001</v>
      </c>
      <c r="E79" s="31">
        <v>0.44025500000000001</v>
      </c>
      <c r="F79" s="31">
        <v>0.39814699999999997</v>
      </c>
      <c r="G79" s="31">
        <v>0.4</v>
      </c>
      <c r="H79" s="31">
        <v>0.39439400000000002</v>
      </c>
      <c r="I79" s="31">
        <v>0.39922200000000002</v>
      </c>
      <c r="J79" s="31">
        <v>0.39042500000000002</v>
      </c>
      <c r="K79" s="31">
        <v>0.394511</v>
      </c>
      <c r="L79" s="31">
        <v>0.39495000000000002</v>
      </c>
      <c r="M79" s="31">
        <v>0.39003300000000002</v>
      </c>
      <c r="N79" s="31">
        <v>0.394978</v>
      </c>
      <c r="O79" s="31">
        <v>0.39536399999999999</v>
      </c>
      <c r="P79" s="31">
        <v>0.39130700000000002</v>
      </c>
      <c r="Q79" s="31">
        <v>0.39493099999999998</v>
      </c>
      <c r="R79" s="31">
        <v>0.39496900000000001</v>
      </c>
      <c r="S79" s="31">
        <v>0.39388800000000002</v>
      </c>
      <c r="T79" s="31">
        <v>0.39029199999999997</v>
      </c>
      <c r="U79" s="31">
        <v>0.39277800000000002</v>
      </c>
      <c r="V79" s="31">
        <v>0.38911699999999999</v>
      </c>
      <c r="W79" s="31">
        <v>0.38897999999999999</v>
      </c>
      <c r="X79" s="31">
        <v>0.39118900000000001</v>
      </c>
      <c r="Y79" s="31">
        <v>0.387353</v>
      </c>
      <c r="Z79" s="31">
        <v>0.38686100000000001</v>
      </c>
      <c r="AA79" s="31">
        <v>0.38600800000000002</v>
      </c>
      <c r="AB79" s="31">
        <v>0.38491500000000001</v>
      </c>
      <c r="AC79" s="31">
        <v>0.38422600000000001</v>
      </c>
      <c r="AD79" s="31">
        <v>0.38400499999999999</v>
      </c>
      <c r="AE79" s="31">
        <v>0.38326900000000003</v>
      </c>
      <c r="AF79" s="31">
        <v>0.382965</v>
      </c>
      <c r="AG79" s="31">
        <v>0.38282300000000002</v>
      </c>
      <c r="AH79" s="31">
        <v>0.382909</v>
      </c>
      <c r="AI79" s="99">
        <v>-2.905E-3</v>
      </c>
    </row>
    <row r="80" spans="1:35" ht="15" customHeight="1">
      <c r="A80" s="12" t="s">
        <v>195</v>
      </c>
      <c r="B80" s="30" t="s">
        <v>175</v>
      </c>
      <c r="C80" s="31">
        <v>0.13308</v>
      </c>
      <c r="D80" s="31">
        <v>0.13350000000000001</v>
      </c>
      <c r="E80" s="31">
        <v>0.133858</v>
      </c>
      <c r="F80" s="31">
        <v>0.134049</v>
      </c>
      <c r="G80" s="31">
        <v>0.13415199999999999</v>
      </c>
      <c r="H80" s="31">
        <v>0.13424700000000001</v>
      </c>
      <c r="I80" s="31">
        <v>0.134378</v>
      </c>
      <c r="J80" s="31">
        <v>0.13447700000000001</v>
      </c>
      <c r="K80" s="31">
        <v>0.134548</v>
      </c>
      <c r="L80" s="31">
        <v>0.13462499999999999</v>
      </c>
      <c r="M80" s="31">
        <v>0.13470099999999999</v>
      </c>
      <c r="N80" s="31">
        <v>0.134737</v>
      </c>
      <c r="O80" s="31">
        <v>0.13476199999999999</v>
      </c>
      <c r="P80" s="31">
        <v>0.134771</v>
      </c>
      <c r="Q80" s="31">
        <v>0.13472700000000001</v>
      </c>
      <c r="R80" s="31">
        <v>0.134629</v>
      </c>
      <c r="S80" s="31">
        <v>0.13448399999999999</v>
      </c>
      <c r="T80" s="31">
        <v>0.134326</v>
      </c>
      <c r="U80" s="31">
        <v>0.13414300000000001</v>
      </c>
      <c r="V80" s="31">
        <v>0.13394700000000001</v>
      </c>
      <c r="W80" s="31">
        <v>0.133738</v>
      </c>
      <c r="X80" s="31">
        <v>0.13349800000000001</v>
      </c>
      <c r="Y80" s="31">
        <v>0.13322999999999999</v>
      </c>
      <c r="Z80" s="31">
        <v>0.13292499999999999</v>
      </c>
      <c r="AA80" s="31">
        <v>0.13261300000000001</v>
      </c>
      <c r="AB80" s="31">
        <v>0.13230500000000001</v>
      </c>
      <c r="AC80" s="31">
        <v>0.13201299999999999</v>
      </c>
      <c r="AD80" s="31">
        <v>0.13173699999999999</v>
      </c>
      <c r="AE80" s="31">
        <v>0.13146099999999999</v>
      </c>
      <c r="AF80" s="31">
        <v>0.131191</v>
      </c>
      <c r="AG80" s="31">
        <v>0.130914</v>
      </c>
      <c r="AH80" s="31">
        <v>0.130629</v>
      </c>
      <c r="AI80" s="99">
        <v>-5.9999999999999995E-4</v>
      </c>
    </row>
    <row r="81" spans="1:35" ht="15" customHeight="1">
      <c r="A81" s="12" t="s">
        <v>196</v>
      </c>
      <c r="B81" s="30" t="s">
        <v>177</v>
      </c>
      <c r="C81" s="31">
        <v>1.2774190000000001</v>
      </c>
      <c r="D81" s="31">
        <v>1.2929409999999999</v>
      </c>
      <c r="E81" s="31">
        <v>1.309023</v>
      </c>
      <c r="F81" s="31">
        <v>1.321509</v>
      </c>
      <c r="G81" s="31">
        <v>1.3312900000000001</v>
      </c>
      <c r="H81" s="31">
        <v>1.3427230000000001</v>
      </c>
      <c r="I81" s="31">
        <v>1.3557900000000001</v>
      </c>
      <c r="J81" s="31">
        <v>1.3681369999999999</v>
      </c>
      <c r="K81" s="31">
        <v>1.3801410000000001</v>
      </c>
      <c r="L81" s="31">
        <v>1.3928480000000001</v>
      </c>
      <c r="M81" s="31">
        <v>1.4067240000000001</v>
      </c>
      <c r="N81" s="31">
        <v>1.4205829999999999</v>
      </c>
      <c r="O81" s="31">
        <v>1.4351780000000001</v>
      </c>
      <c r="P81" s="31">
        <v>1.449832</v>
      </c>
      <c r="Q81" s="31">
        <v>1.464272</v>
      </c>
      <c r="R81" s="31">
        <v>1.4766490000000001</v>
      </c>
      <c r="S81" s="31">
        <v>1.4884630000000001</v>
      </c>
      <c r="T81" s="31">
        <v>1.5014019999999999</v>
      </c>
      <c r="U81" s="31">
        <v>1.5147889999999999</v>
      </c>
      <c r="V81" s="31">
        <v>1.528416</v>
      </c>
      <c r="W81" s="31">
        <v>1.5426770000000001</v>
      </c>
      <c r="X81" s="31">
        <v>1.5573269999999999</v>
      </c>
      <c r="Y81" s="31">
        <v>1.571836</v>
      </c>
      <c r="Z81" s="31">
        <v>1.586228</v>
      </c>
      <c r="AA81" s="31">
        <v>1.6011010000000001</v>
      </c>
      <c r="AB81" s="31">
        <v>1.6174539999999999</v>
      </c>
      <c r="AC81" s="31">
        <v>1.636085</v>
      </c>
      <c r="AD81" s="31">
        <v>1.656825</v>
      </c>
      <c r="AE81" s="31">
        <v>1.6786369999999999</v>
      </c>
      <c r="AF81" s="31">
        <v>1.702407</v>
      </c>
      <c r="AG81" s="31">
        <v>1.727231</v>
      </c>
      <c r="AH81" s="31">
        <v>1.7528760000000001</v>
      </c>
      <c r="AI81" s="99">
        <v>1.0259000000000001E-2</v>
      </c>
    </row>
    <row r="82" spans="1:35" ht="15" customHeight="1">
      <c r="A82" s="12" t="s">
        <v>197</v>
      </c>
      <c r="B82" s="30" t="s">
        <v>179</v>
      </c>
      <c r="C82" s="31">
        <v>0.245757</v>
      </c>
      <c r="D82" s="31">
        <v>0.25195600000000001</v>
      </c>
      <c r="E82" s="31">
        <v>0.24727399999999999</v>
      </c>
      <c r="F82" s="31">
        <v>0.24185499999999999</v>
      </c>
      <c r="G82" s="31">
        <v>0.23461799999999999</v>
      </c>
      <c r="H82" s="31">
        <v>0.22980800000000001</v>
      </c>
      <c r="I82" s="31">
        <v>0.22891800000000001</v>
      </c>
      <c r="J82" s="31">
        <v>0.228018</v>
      </c>
      <c r="K82" s="31">
        <v>0.227745</v>
      </c>
      <c r="L82" s="31">
        <v>0.22897000000000001</v>
      </c>
      <c r="M82" s="31">
        <v>0.22845399999999999</v>
      </c>
      <c r="N82" s="31">
        <v>0.228098</v>
      </c>
      <c r="O82" s="31">
        <v>0.22814899999999999</v>
      </c>
      <c r="P82" s="31">
        <v>0.22819700000000001</v>
      </c>
      <c r="Q82" s="31">
        <v>0.22825300000000001</v>
      </c>
      <c r="R82" s="31">
        <v>0.22831799999999999</v>
      </c>
      <c r="S82" s="31">
        <v>0.228408</v>
      </c>
      <c r="T82" s="31">
        <v>0.22850100000000001</v>
      </c>
      <c r="U82" s="31">
        <v>0.228635</v>
      </c>
      <c r="V82" s="31">
        <v>0.22875499999999999</v>
      </c>
      <c r="W82" s="31">
        <v>0.22888500000000001</v>
      </c>
      <c r="X82" s="31">
        <v>0.22899900000000001</v>
      </c>
      <c r="Y82" s="31">
        <v>0.22914799999999999</v>
      </c>
      <c r="Z82" s="31">
        <v>0.22929099999999999</v>
      </c>
      <c r="AA82" s="31">
        <v>0.22944500000000001</v>
      </c>
      <c r="AB82" s="31">
        <v>0.22960700000000001</v>
      </c>
      <c r="AC82" s="31">
        <v>0.22977500000000001</v>
      </c>
      <c r="AD82" s="31">
        <v>0.22994500000000001</v>
      </c>
      <c r="AE82" s="31">
        <v>0.23011400000000001</v>
      </c>
      <c r="AF82" s="31">
        <v>0.23028799999999999</v>
      </c>
      <c r="AG82" s="31">
        <v>0.230466</v>
      </c>
      <c r="AH82" s="31">
        <v>0.23064699999999999</v>
      </c>
      <c r="AI82" s="99">
        <v>-2.0449999999999999E-3</v>
      </c>
    </row>
    <row r="83" spans="1:35" ht="15" customHeight="1">
      <c r="A83" s="12" t="s">
        <v>198</v>
      </c>
      <c r="B83" s="30" t="s">
        <v>181</v>
      </c>
      <c r="C83" s="31">
        <v>6.2101000000000003E-2</v>
      </c>
      <c r="D83" s="31">
        <v>6.1879000000000003E-2</v>
      </c>
      <c r="E83" s="31">
        <v>6.1698999999999997E-2</v>
      </c>
      <c r="F83" s="31">
        <v>6.1485999999999999E-2</v>
      </c>
      <c r="G83" s="31">
        <v>6.1273000000000001E-2</v>
      </c>
      <c r="H83" s="31">
        <v>6.1046999999999997E-2</v>
      </c>
      <c r="I83" s="31">
        <v>6.0801000000000001E-2</v>
      </c>
      <c r="J83" s="31">
        <v>6.0561999999999998E-2</v>
      </c>
      <c r="K83" s="31">
        <v>6.0338999999999997E-2</v>
      </c>
      <c r="L83" s="31">
        <v>6.0145999999999998E-2</v>
      </c>
      <c r="M83" s="31">
        <v>5.9989000000000001E-2</v>
      </c>
      <c r="N83" s="31">
        <v>5.9838000000000002E-2</v>
      </c>
      <c r="O83" s="31">
        <v>5.9705000000000001E-2</v>
      </c>
      <c r="P83" s="31">
        <v>5.9584999999999999E-2</v>
      </c>
      <c r="Q83" s="31">
        <v>5.9469000000000001E-2</v>
      </c>
      <c r="R83" s="31">
        <v>5.9378E-2</v>
      </c>
      <c r="S83" s="31">
        <v>5.9305999999999998E-2</v>
      </c>
      <c r="T83" s="31">
        <v>5.9277000000000003E-2</v>
      </c>
      <c r="U83" s="31">
        <v>5.9264999999999998E-2</v>
      </c>
      <c r="V83" s="31">
        <v>5.9268000000000001E-2</v>
      </c>
      <c r="W83" s="31">
        <v>5.9288E-2</v>
      </c>
      <c r="X83" s="31">
        <v>5.9296000000000001E-2</v>
      </c>
      <c r="Y83" s="31">
        <v>5.9297999999999997E-2</v>
      </c>
      <c r="Z83" s="31">
        <v>5.9334999999999999E-2</v>
      </c>
      <c r="AA83" s="31">
        <v>5.9360999999999997E-2</v>
      </c>
      <c r="AB83" s="31">
        <v>5.9407000000000001E-2</v>
      </c>
      <c r="AC83" s="31">
        <v>5.9490000000000001E-2</v>
      </c>
      <c r="AD83" s="31">
        <v>5.9586E-2</v>
      </c>
      <c r="AE83" s="31">
        <v>5.9687999999999998E-2</v>
      </c>
      <c r="AF83" s="31">
        <v>5.9813999999999999E-2</v>
      </c>
      <c r="AG83" s="31">
        <v>5.9926E-2</v>
      </c>
      <c r="AH83" s="31">
        <v>6.0026999999999997E-2</v>
      </c>
      <c r="AI83" s="99">
        <v>-1.0950000000000001E-3</v>
      </c>
    </row>
    <row r="84" spans="1:35" ht="15" customHeight="1">
      <c r="A84" s="12" t="s">
        <v>199</v>
      </c>
      <c r="B84" s="30" t="s">
        <v>183</v>
      </c>
      <c r="C84" s="31">
        <v>0.31739299999999998</v>
      </c>
      <c r="D84" s="31">
        <v>0.31517099999999998</v>
      </c>
      <c r="E84" s="31">
        <v>0.33130700000000002</v>
      </c>
      <c r="F84" s="31">
        <v>0.33717799999999998</v>
      </c>
      <c r="G84" s="31">
        <v>0.34052199999999999</v>
      </c>
      <c r="H84" s="31">
        <v>0.34725099999999998</v>
      </c>
      <c r="I84" s="31">
        <v>0.35514699999999999</v>
      </c>
      <c r="J84" s="31">
        <v>0.35935600000000001</v>
      </c>
      <c r="K84" s="31">
        <v>0.357068</v>
      </c>
      <c r="L84" s="31">
        <v>0.35733500000000001</v>
      </c>
      <c r="M84" s="31">
        <v>0.36055799999999999</v>
      </c>
      <c r="N84" s="31">
        <v>0.36154199999999997</v>
      </c>
      <c r="O84" s="31">
        <v>0.36494100000000002</v>
      </c>
      <c r="P84" s="31">
        <v>0.36652099999999999</v>
      </c>
      <c r="Q84" s="31">
        <v>0.36658499999999999</v>
      </c>
      <c r="R84" s="31">
        <v>0.36730000000000002</v>
      </c>
      <c r="S84" s="31">
        <v>0.36870799999999998</v>
      </c>
      <c r="T84" s="31">
        <v>0.37387199999999998</v>
      </c>
      <c r="U84" s="31">
        <v>0.376363</v>
      </c>
      <c r="V84" s="31">
        <v>0.38012000000000001</v>
      </c>
      <c r="W84" s="31">
        <v>0.38538299999999998</v>
      </c>
      <c r="X84" s="31">
        <v>0.38880399999999998</v>
      </c>
      <c r="Y84" s="31">
        <v>0.39178000000000002</v>
      </c>
      <c r="Z84" s="31">
        <v>0.398781</v>
      </c>
      <c r="AA84" s="31">
        <v>0.40295999999999998</v>
      </c>
      <c r="AB84" s="31">
        <v>0.406918</v>
      </c>
      <c r="AC84" s="31">
        <v>0.41073599999999999</v>
      </c>
      <c r="AD84" s="31">
        <v>0.41542299999999999</v>
      </c>
      <c r="AE84" s="31">
        <v>0.419431</v>
      </c>
      <c r="AF84" s="31">
        <v>0.424151</v>
      </c>
      <c r="AG84" s="31">
        <v>0.42755599999999999</v>
      </c>
      <c r="AH84" s="31">
        <v>0.431008</v>
      </c>
      <c r="AI84" s="99">
        <v>9.9190000000000007E-3</v>
      </c>
    </row>
    <row r="85" spans="1:35" ht="15" customHeight="1">
      <c r="A85" s="12" t="s">
        <v>200</v>
      </c>
      <c r="B85" s="29" t="s">
        <v>185</v>
      </c>
      <c r="C85" s="32">
        <v>14.473433</v>
      </c>
      <c r="D85" s="32">
        <v>14.53084</v>
      </c>
      <c r="E85" s="32">
        <v>14.515177</v>
      </c>
      <c r="F85" s="32">
        <v>14.408682000000001</v>
      </c>
      <c r="G85" s="32">
        <v>14.284176</v>
      </c>
      <c r="H85" s="32">
        <v>14.113085</v>
      </c>
      <c r="I85" s="32">
        <v>13.944188</v>
      </c>
      <c r="J85" s="32">
        <v>13.801455000000001</v>
      </c>
      <c r="K85" s="32">
        <v>13.680749</v>
      </c>
      <c r="L85" s="32">
        <v>13.568763000000001</v>
      </c>
      <c r="M85" s="32">
        <v>13.462358</v>
      </c>
      <c r="N85" s="32">
        <v>13.368217</v>
      </c>
      <c r="O85" s="32">
        <v>13.305375</v>
      </c>
      <c r="P85" s="32">
        <v>13.229243</v>
      </c>
      <c r="Q85" s="32">
        <v>13.172801</v>
      </c>
      <c r="R85" s="32">
        <v>13.107445999999999</v>
      </c>
      <c r="S85" s="32">
        <v>13.048519000000001</v>
      </c>
      <c r="T85" s="32">
        <v>13.017054999999999</v>
      </c>
      <c r="U85" s="32">
        <v>12.995324999999999</v>
      </c>
      <c r="V85" s="32">
        <v>12.977034</v>
      </c>
      <c r="W85" s="32">
        <v>12.975856</v>
      </c>
      <c r="X85" s="32">
        <v>12.986323000000001</v>
      </c>
      <c r="Y85" s="32">
        <v>12.997332999999999</v>
      </c>
      <c r="Z85" s="32">
        <v>13.026218</v>
      </c>
      <c r="AA85" s="32">
        <v>13.060641</v>
      </c>
      <c r="AB85" s="32">
        <v>13.110025</v>
      </c>
      <c r="AC85" s="32">
        <v>13.173438000000001</v>
      </c>
      <c r="AD85" s="32">
        <v>13.26224</v>
      </c>
      <c r="AE85" s="32">
        <v>13.345319999999999</v>
      </c>
      <c r="AF85" s="32">
        <v>13.450161</v>
      </c>
      <c r="AG85" s="32">
        <v>13.563889</v>
      </c>
      <c r="AH85" s="32">
        <v>13.686009</v>
      </c>
      <c r="AI85" s="101">
        <v>-1.8029999999999999E-3</v>
      </c>
    </row>
    <row r="86" spans="1:35" ht="15" customHeight="1" thickBot="1"/>
    <row r="87" spans="1:35" ht="15" customHeight="1">
      <c r="B87" s="110" t="s">
        <v>201</v>
      </c>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row>
    <row r="88" spans="1:35" ht="15" customHeight="1">
      <c r="B88" s="13" t="s">
        <v>202</v>
      </c>
    </row>
    <row r="89" spans="1:35" ht="15" customHeight="1">
      <c r="B89" s="13" t="s">
        <v>203</v>
      </c>
    </row>
    <row r="90" spans="1:35" ht="15" customHeight="1">
      <c r="B90" s="13" t="s">
        <v>204</v>
      </c>
    </row>
    <row r="91" spans="1:35" ht="15" customHeight="1">
      <c r="B91" s="13" t="s">
        <v>205</v>
      </c>
    </row>
    <row r="92" spans="1:35" ht="15" customHeight="1">
      <c r="B92" s="13" t="s">
        <v>206</v>
      </c>
    </row>
    <row r="93" spans="1:35" ht="15" customHeight="1">
      <c r="B93" s="13" t="s">
        <v>207</v>
      </c>
    </row>
    <row r="94" spans="1:35" ht="15" customHeight="1">
      <c r="B94" s="13" t="s">
        <v>208</v>
      </c>
    </row>
    <row r="95" spans="1:35" ht="15" customHeight="1">
      <c r="B95" s="13" t="s">
        <v>209</v>
      </c>
    </row>
    <row r="96" spans="1:35" ht="15" customHeight="1">
      <c r="B96" s="13" t="s">
        <v>210</v>
      </c>
    </row>
    <row r="97" spans="2:2" ht="15" customHeight="1">
      <c r="B97" s="13" t="s">
        <v>211</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ht="14.5" customHeight="1">
      <c r="A10" t="s">
        <v>213</v>
      </c>
    </row>
    <row r="11" spans="1:37" ht="14.5" customHeight="1">
      <c r="A11" t="s">
        <v>214</v>
      </c>
    </row>
    <row r="12" spans="1:37" ht="14.5" customHeight="1">
      <c r="A12" t="s">
        <v>215</v>
      </c>
    </row>
    <row r="13" spans="1:37" ht="14.5" customHeight="1">
      <c r="A13" t="s">
        <v>216</v>
      </c>
    </row>
    <row r="14" spans="1:37" ht="14.5" customHeight="1">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ht="14.5" customHeight="1">
      <c r="A15" t="s">
        <v>156</v>
      </c>
      <c r="C15" t="s">
        <v>220</v>
      </c>
    </row>
    <row r="16" spans="1:37" ht="14.5" customHeight="1">
      <c r="A16" t="s">
        <v>221</v>
      </c>
      <c r="C16" t="s">
        <v>222</v>
      </c>
    </row>
    <row r="17" spans="1:37" ht="14.5" customHeight="1">
      <c r="A17" t="s">
        <v>223</v>
      </c>
      <c r="B17" t="s">
        <v>224</v>
      </c>
      <c r="C17" t="s">
        <v>225</v>
      </c>
      <c r="D17" t="s">
        <v>226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38">
        <v>-7.0000000000000001E-3</v>
      </c>
    </row>
    <row r="18" spans="1:37" ht="14.5" customHeight="1">
      <c r="A18" t="s">
        <v>227</v>
      </c>
      <c r="B18" t="s">
        <v>228</v>
      </c>
      <c r="C18" t="s">
        <v>229</v>
      </c>
      <c r="D18" t="s">
        <v>226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38">
        <v>-7.0000000000000001E-3</v>
      </c>
    </row>
    <row r="19" spans="1:37" ht="14.5" customHeight="1">
      <c r="A19" t="s">
        <v>230</v>
      </c>
      <c r="B19" t="s">
        <v>231</v>
      </c>
      <c r="C19" t="s">
        <v>232</v>
      </c>
      <c r="D19" t="s">
        <v>226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38">
        <v>-7.0000000000000001E-3</v>
      </c>
    </row>
    <row r="20" spans="1:37" ht="14.5" customHeight="1">
      <c r="A20" t="s">
        <v>233</v>
      </c>
      <c r="B20" t="s">
        <v>234</v>
      </c>
      <c r="C20" t="s">
        <v>235</v>
      </c>
      <c r="D20" t="s">
        <v>226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38">
        <v>-7.0000000000000001E-3</v>
      </c>
    </row>
    <row r="21" spans="1:37" ht="14.5" customHeight="1">
      <c r="A21" t="s">
        <v>236</v>
      </c>
      <c r="B21" t="s">
        <v>237</v>
      </c>
      <c r="C21" t="s">
        <v>238</v>
      </c>
      <c r="D21" t="s">
        <v>226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38">
        <v>6.0000000000000001E-3</v>
      </c>
    </row>
    <row r="22" spans="1:37" ht="14.5" customHeight="1">
      <c r="A22" t="s">
        <v>239</v>
      </c>
      <c r="B22" t="s">
        <v>240</v>
      </c>
      <c r="C22" t="s">
        <v>241</v>
      </c>
      <c r="D22" t="s">
        <v>226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38">
        <v>4.0000000000000001E-3</v>
      </c>
    </row>
    <row r="23" spans="1:37" ht="14.5" customHeight="1">
      <c r="A23" t="s">
        <v>242</v>
      </c>
      <c r="B23" t="s">
        <v>243</v>
      </c>
      <c r="C23" t="s">
        <v>244</v>
      </c>
      <c r="D23" t="s">
        <v>226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38">
        <v>2E-3</v>
      </c>
    </row>
    <row r="24" spans="1:37" ht="14.5" customHeight="1">
      <c r="A24" t="s">
        <v>245</v>
      </c>
      <c r="B24" t="s">
        <v>246</v>
      </c>
      <c r="C24" t="s">
        <v>247</v>
      </c>
      <c r="D24" t="s">
        <v>226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38">
        <v>6.0000000000000001E-3</v>
      </c>
    </row>
    <row r="25" spans="1:37" ht="14.5" customHeight="1">
      <c r="A25" t="s">
        <v>248</v>
      </c>
      <c r="B25" t="s">
        <v>249</v>
      </c>
      <c r="C25" t="s">
        <v>250</v>
      </c>
      <c r="D25" t="s">
        <v>226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38">
        <v>5.0000000000000001E-3</v>
      </c>
    </row>
    <row r="26" spans="1:37" ht="14.5" customHeight="1">
      <c r="A26" t="s">
        <v>251</v>
      </c>
      <c r="B26" t="s">
        <v>252</v>
      </c>
      <c r="C26" t="s">
        <v>253</v>
      </c>
      <c r="D26" t="s">
        <v>226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38">
        <v>2E-3</v>
      </c>
    </row>
    <row r="27" spans="1:37" ht="14.5" customHeight="1">
      <c r="A27" t="s">
        <v>254</v>
      </c>
      <c r="B27" t="s">
        <v>255</v>
      </c>
      <c r="C27" t="s">
        <v>256</v>
      </c>
      <c r="D27" t="s">
        <v>226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38">
        <v>1.0999999999999999E-2</v>
      </c>
    </row>
    <row r="28" spans="1:37" ht="14.5" customHeight="1">
      <c r="A28" t="s">
        <v>257</v>
      </c>
      <c r="B28" t="s">
        <v>258</v>
      </c>
      <c r="C28" t="s">
        <v>259</v>
      </c>
      <c r="D28" t="s">
        <v>226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38">
        <v>1.2E-2</v>
      </c>
    </row>
    <row r="29" spans="1:37" ht="14.5" customHeight="1">
      <c r="A29" t="s">
        <v>260</v>
      </c>
      <c r="B29" t="s">
        <v>261</v>
      </c>
      <c r="C29" t="s">
        <v>262</v>
      </c>
      <c r="D29" t="s">
        <v>226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38">
        <v>-2E-3</v>
      </c>
    </row>
    <row r="30" spans="1:37" ht="14.5" customHeight="1">
      <c r="A30" t="s">
        <v>263</v>
      </c>
      <c r="C30" t="s">
        <v>264</v>
      </c>
    </row>
    <row r="31" spans="1:37" ht="14.5" customHeight="1">
      <c r="A31" t="s">
        <v>265</v>
      </c>
      <c r="B31" t="s">
        <v>266</v>
      </c>
      <c r="C31" t="s">
        <v>267</v>
      </c>
      <c r="D31" t="s">
        <v>226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38">
        <v>0.01</v>
      </c>
    </row>
    <row r="32" spans="1:37" ht="14.5" customHeight="1">
      <c r="A32" t="s">
        <v>268</v>
      </c>
      <c r="B32" t="s">
        <v>269</v>
      </c>
      <c r="C32" t="s">
        <v>270</v>
      </c>
      <c r="D32" t="s">
        <v>226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38">
        <v>8.9999999999999993E-3</v>
      </c>
    </row>
    <row r="33" spans="1:37" ht="14.5" customHeight="1">
      <c r="A33" t="s">
        <v>271</v>
      </c>
      <c r="B33" t="s">
        <v>272</v>
      </c>
      <c r="C33" t="s">
        <v>273</v>
      </c>
      <c r="D33" t="s">
        <v>226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38">
        <v>7.0000000000000001E-3</v>
      </c>
    </row>
    <row r="34" spans="1:37" ht="14.5" customHeight="1">
      <c r="A34" t="s">
        <v>274</v>
      </c>
      <c r="B34" t="s">
        <v>275</v>
      </c>
      <c r="C34" t="s">
        <v>276</v>
      </c>
      <c r="D34" t="s">
        <v>226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38">
        <v>1.9E-2</v>
      </c>
    </row>
    <row r="35" spans="1:37" ht="14.5" customHeight="1">
      <c r="A35" t="s">
        <v>277</v>
      </c>
      <c r="B35" t="s">
        <v>278</v>
      </c>
      <c r="C35" t="s">
        <v>279</v>
      </c>
      <c r="D35" t="s">
        <v>226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38">
        <v>-5.0000000000000001E-3</v>
      </c>
    </row>
    <row r="36" spans="1:37" ht="14.5" customHeight="1">
      <c r="A36" t="s">
        <v>280</v>
      </c>
      <c r="B36" t="s">
        <v>281</v>
      </c>
      <c r="C36" t="s">
        <v>282</v>
      </c>
      <c r="D36" t="s">
        <v>226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38">
        <v>-4.0000000000000001E-3</v>
      </c>
    </row>
    <row r="37" spans="1:37" ht="14.5" customHeight="1">
      <c r="A37" t="s">
        <v>283</v>
      </c>
      <c r="B37" t="s">
        <v>284</v>
      </c>
      <c r="C37" t="s">
        <v>285</v>
      </c>
      <c r="D37" t="s">
        <v>226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38">
        <v>-4.0000000000000001E-3</v>
      </c>
    </row>
    <row r="38" spans="1:37" ht="14.5" customHeight="1">
      <c r="A38" t="s">
        <v>286</v>
      </c>
      <c r="B38" t="s">
        <v>287</v>
      </c>
      <c r="C38" t="s">
        <v>288</v>
      </c>
      <c r="D38" t="s">
        <v>226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38">
        <v>-1.9E-2</v>
      </c>
    </row>
    <row r="39" spans="1:37" ht="14.5" customHeight="1">
      <c r="A39" t="s">
        <v>289</v>
      </c>
      <c r="B39" t="s">
        <v>290</v>
      </c>
      <c r="C39" t="s">
        <v>291</v>
      </c>
      <c r="D39" t="s">
        <v>226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38">
        <v>-3.0000000000000001E-3</v>
      </c>
    </row>
    <row r="40" spans="1:37" ht="14.5" customHeight="1">
      <c r="A40" t="s">
        <v>292</v>
      </c>
      <c r="B40" t="s">
        <v>293</v>
      </c>
      <c r="C40" t="s">
        <v>294</v>
      </c>
      <c r="D40" t="s">
        <v>226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38">
        <v>-1E-3</v>
      </c>
    </row>
    <row r="41" spans="1:37" ht="14.5" customHeight="1">
      <c r="A41" t="s">
        <v>295</v>
      </c>
      <c r="B41" t="s">
        <v>296</v>
      </c>
      <c r="C41" t="s">
        <v>297</v>
      </c>
      <c r="D41" t="s">
        <v>226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38">
        <v>-3.0000000000000001E-3</v>
      </c>
    </row>
    <row r="42" spans="1:37" ht="14.5" customHeight="1">
      <c r="A42" t="s">
        <v>283</v>
      </c>
      <c r="B42" t="s">
        <v>298</v>
      </c>
      <c r="C42" t="s">
        <v>299</v>
      </c>
      <c r="D42" t="s">
        <v>226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38">
        <v>-5.0000000000000001E-3</v>
      </c>
    </row>
    <row r="43" spans="1:37" ht="14.5" customHeight="1">
      <c r="A43" t="s">
        <v>300</v>
      </c>
      <c r="B43" t="s">
        <v>301</v>
      </c>
      <c r="C43" t="s">
        <v>302</v>
      </c>
      <c r="D43" t="s">
        <v>226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38">
        <v>1.0999999999999999E-2</v>
      </c>
    </row>
    <row r="44" spans="1:37" ht="14.5" customHeight="1">
      <c r="A44" t="s">
        <v>245</v>
      </c>
      <c r="B44" t="s">
        <v>303</v>
      </c>
      <c r="C44" t="s">
        <v>304</v>
      </c>
      <c r="D44" t="s">
        <v>226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38">
        <v>8.0000000000000002E-3</v>
      </c>
    </row>
    <row r="45" spans="1:37" ht="14.5" customHeight="1">
      <c r="A45" t="s">
        <v>242</v>
      </c>
      <c r="B45" t="s">
        <v>305</v>
      </c>
      <c r="C45" t="s">
        <v>306</v>
      </c>
      <c r="D45" t="s">
        <v>226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38">
        <v>6.0000000000000001E-3</v>
      </c>
    </row>
    <row r="46" spans="1:37" ht="14.5" customHeight="1">
      <c r="A46" t="s">
        <v>307</v>
      </c>
      <c r="B46" t="s">
        <v>308</v>
      </c>
      <c r="C46" t="s">
        <v>309</v>
      </c>
      <c r="D46" t="s">
        <v>226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38">
        <v>1.4999999999999999E-2</v>
      </c>
    </row>
    <row r="47" spans="1:37" ht="14.5" customHeight="1">
      <c r="A47" t="s">
        <v>310</v>
      </c>
      <c r="B47" t="s">
        <v>311</v>
      </c>
      <c r="C47" t="s">
        <v>312</v>
      </c>
      <c r="D47" t="s">
        <v>226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38">
        <v>-1E-3</v>
      </c>
    </row>
    <row r="48" spans="1:37" ht="14.5" customHeight="1">
      <c r="A48" t="s">
        <v>313</v>
      </c>
      <c r="B48" t="s">
        <v>314</v>
      </c>
      <c r="C48" t="s">
        <v>315</v>
      </c>
      <c r="D48" t="s">
        <v>226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38">
        <v>0.01</v>
      </c>
    </row>
    <row r="49" spans="1:37" ht="14.5" customHeight="1">
      <c r="A49" t="s">
        <v>316</v>
      </c>
      <c r="B49" t="s">
        <v>317</v>
      </c>
      <c r="C49" t="s">
        <v>318</v>
      </c>
      <c r="D49" t="s">
        <v>226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38">
        <v>-2E-3</v>
      </c>
    </row>
    <row r="50" spans="1:37" ht="14.5" customHeight="1">
      <c r="A50" t="s">
        <v>319</v>
      </c>
      <c r="B50" t="s">
        <v>320</v>
      </c>
      <c r="C50" t="s">
        <v>321</v>
      </c>
      <c r="D50" t="s">
        <v>226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38">
        <v>-2E-3</v>
      </c>
    </row>
    <row r="51" spans="1:37" ht="14.5" customHeight="1">
      <c r="A51" t="s">
        <v>322</v>
      </c>
      <c r="B51" t="s">
        <v>323</v>
      </c>
      <c r="C51" t="s">
        <v>324</v>
      </c>
      <c r="D51" t="s">
        <v>226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38">
        <v>-7.0000000000000001E-3</v>
      </c>
    </row>
    <row r="52" spans="1:37" ht="14.5" customHeight="1">
      <c r="A52" t="s">
        <v>325</v>
      </c>
      <c r="B52" t="s">
        <v>326</v>
      </c>
      <c r="C52" t="s">
        <v>327</v>
      </c>
      <c r="D52" t="s">
        <v>226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38">
        <v>-2E-3</v>
      </c>
    </row>
    <row r="53" spans="1:37" ht="14.5" customHeight="1">
      <c r="A53" t="s">
        <v>328</v>
      </c>
      <c r="B53" t="s">
        <v>329</v>
      </c>
      <c r="C53" t="s">
        <v>330</v>
      </c>
      <c r="D53" t="s">
        <v>226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38">
        <v>-2E-3</v>
      </c>
    </row>
    <row r="54" spans="1:37" ht="14.5" customHeight="1">
      <c r="A54" t="s">
        <v>331</v>
      </c>
      <c r="C54" t="s">
        <v>332</v>
      </c>
    </row>
    <row r="55" spans="1:37" ht="14.5" customHeight="1">
      <c r="A55" t="s">
        <v>333</v>
      </c>
      <c r="B55" t="s">
        <v>334</v>
      </c>
      <c r="C55" t="s">
        <v>335</v>
      </c>
      <c r="D55" t="s">
        <v>226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38">
        <v>-6.0000000000000001E-3</v>
      </c>
    </row>
    <row r="56" spans="1:37" ht="14.5" customHeight="1">
      <c r="A56" t="s">
        <v>336</v>
      </c>
      <c r="B56" t="s">
        <v>337</v>
      </c>
      <c r="C56" t="s">
        <v>338</v>
      </c>
      <c r="D56" t="s">
        <v>226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38">
        <v>-8.0000000000000002E-3</v>
      </c>
    </row>
    <row r="57" spans="1:37" ht="14.5" customHeight="1">
      <c r="A57" t="s">
        <v>339</v>
      </c>
      <c r="B57" t="s">
        <v>340</v>
      </c>
      <c r="C57" t="s">
        <v>341</v>
      </c>
      <c r="D57" t="s">
        <v>226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38">
        <v>-1E-3</v>
      </c>
    </row>
    <row r="58" spans="1:37" ht="14.5" customHeight="1">
      <c r="A58" t="s">
        <v>342</v>
      </c>
      <c r="B58" t="s">
        <v>343</v>
      </c>
      <c r="C58" t="s">
        <v>344</v>
      </c>
      <c r="D58" t="s">
        <v>226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38">
        <v>8.9999999999999993E-3</v>
      </c>
    </row>
    <row r="59" spans="1:37" ht="14.5" customHeight="1">
      <c r="A59" t="s">
        <v>322</v>
      </c>
      <c r="B59" t="s">
        <v>345</v>
      </c>
      <c r="C59" t="s">
        <v>346</v>
      </c>
      <c r="D59" t="s">
        <v>226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38">
        <v>-0.01</v>
      </c>
    </row>
    <row r="60" spans="1:37" ht="14.5" customHeight="1">
      <c r="A60" t="s">
        <v>347</v>
      </c>
      <c r="B60" t="s">
        <v>348</v>
      </c>
      <c r="C60" t="s">
        <v>349</v>
      </c>
      <c r="D60" t="s">
        <v>226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38">
        <v>0</v>
      </c>
    </row>
    <row r="61" spans="1:37" ht="14.5" customHeight="1">
      <c r="A61" t="s">
        <v>350</v>
      </c>
      <c r="B61" t="s">
        <v>351</v>
      </c>
      <c r="C61" t="s">
        <v>352</v>
      </c>
      <c r="D61" t="s">
        <v>226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38">
        <v>1.2E-2</v>
      </c>
    </row>
    <row r="62" spans="1:37" ht="14.5" customHeight="1">
      <c r="A62" t="s">
        <v>310</v>
      </c>
      <c r="B62" t="s">
        <v>353</v>
      </c>
      <c r="C62" t="s">
        <v>354</v>
      </c>
      <c r="D62" t="s">
        <v>226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38">
        <v>-1E-3</v>
      </c>
    </row>
    <row r="63" spans="1:37" ht="14.5" customHeight="1">
      <c r="A63" t="s">
        <v>355</v>
      </c>
      <c r="B63" t="s">
        <v>356</v>
      </c>
      <c r="C63" t="s">
        <v>357</v>
      </c>
      <c r="D63" t="s">
        <v>226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38">
        <v>-3.0000000000000001E-3</v>
      </c>
    </row>
    <row r="64" spans="1:37" ht="14.5" customHeight="1">
      <c r="A64" t="s">
        <v>358</v>
      </c>
      <c r="B64" t="s">
        <v>359</v>
      </c>
      <c r="C64" t="s">
        <v>360</v>
      </c>
      <c r="D64" t="s">
        <v>226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361</v>
      </c>
    </row>
    <row r="65" spans="1:37" ht="14.5" customHeight="1">
      <c r="A65" t="s">
        <v>362</v>
      </c>
      <c r="B65" t="s">
        <v>363</v>
      </c>
      <c r="C65" t="s">
        <v>364</v>
      </c>
      <c r="D65" t="s">
        <v>226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38">
        <v>7.2999999999999995E-2</v>
      </c>
    </row>
    <row r="66" spans="1:37" ht="14.5" customHeight="1">
      <c r="A66" t="s">
        <v>365</v>
      </c>
      <c r="B66" t="s">
        <v>366</v>
      </c>
      <c r="C66" t="s">
        <v>367</v>
      </c>
      <c r="D66" t="s">
        <v>226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38">
        <v>5.2999999999999999E-2</v>
      </c>
    </row>
    <row r="67" spans="1:37" ht="14.5" customHeight="1">
      <c r="A67" t="s">
        <v>368</v>
      </c>
      <c r="B67" t="s">
        <v>369</v>
      </c>
      <c r="C67" t="s">
        <v>370</v>
      </c>
      <c r="D67" t="s">
        <v>226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38">
        <v>4.5999999999999999E-2</v>
      </c>
    </row>
    <row r="68" spans="1:37" ht="14.5" customHeight="1">
      <c r="A68" t="s">
        <v>313</v>
      </c>
      <c r="B68" t="s">
        <v>371</v>
      </c>
      <c r="C68" t="s">
        <v>372</v>
      </c>
      <c r="D68" t="s">
        <v>226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38">
        <v>0.01</v>
      </c>
    </row>
    <row r="69" spans="1:37" ht="14.5" customHeight="1">
      <c r="A69" t="s">
        <v>373</v>
      </c>
      <c r="B69" t="s">
        <v>374</v>
      </c>
      <c r="C69" t="s">
        <v>375</v>
      </c>
      <c r="D69" t="s">
        <v>226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38">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70"/>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ht="14.5" customHeight="1">
      <c r="A10" t="s">
        <v>376</v>
      </c>
    </row>
    <row r="11" spans="1:37" ht="14.5" customHeight="1">
      <c r="A11" t="s">
        <v>377</v>
      </c>
    </row>
    <row r="12" spans="1:37" ht="14.5" customHeight="1">
      <c r="A12" t="s">
        <v>378</v>
      </c>
    </row>
    <row r="13" spans="1:37" ht="14.5" customHeight="1">
      <c r="A13" t="s">
        <v>216</v>
      </c>
    </row>
    <row r="14" spans="1:37" ht="14.5" customHeight="1">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ht="14.5" customHeight="1">
      <c r="A15" t="s">
        <v>379</v>
      </c>
      <c r="C15" t="s">
        <v>380</v>
      </c>
    </row>
    <row r="16" spans="1:37" ht="14.5" customHeight="1">
      <c r="A16" t="s">
        <v>381</v>
      </c>
      <c r="C16" t="s">
        <v>382</v>
      </c>
    </row>
    <row r="17" spans="1:37" ht="14.5" customHeight="1">
      <c r="A17" t="s">
        <v>383</v>
      </c>
      <c r="B17" t="s">
        <v>384</v>
      </c>
      <c r="C17" t="s">
        <v>385</v>
      </c>
      <c r="D17" t="s">
        <v>226</v>
      </c>
      <c r="E17">
        <v>448.92712399999999</v>
      </c>
      <c r="F17">
        <v>432.19784499999997</v>
      </c>
      <c r="G17">
        <v>415.09603900000002</v>
      </c>
      <c r="H17">
        <v>393.166382</v>
      </c>
      <c r="I17">
        <v>367.80300899999997</v>
      </c>
      <c r="J17">
        <v>346.03826900000001</v>
      </c>
      <c r="K17">
        <v>324.03222699999998</v>
      </c>
      <c r="L17">
        <v>306.49154700000003</v>
      </c>
      <c r="M17">
        <v>293.41574100000003</v>
      </c>
      <c r="N17">
        <v>283.71786500000002</v>
      </c>
      <c r="O17">
        <v>277.09832799999998</v>
      </c>
      <c r="P17">
        <v>272.97482300000001</v>
      </c>
      <c r="Q17">
        <v>270.21954299999999</v>
      </c>
      <c r="R17">
        <v>268.33898900000003</v>
      </c>
      <c r="S17">
        <v>267.01495399999999</v>
      </c>
      <c r="T17">
        <v>266.36908</v>
      </c>
      <c r="U17">
        <v>266.23724399999998</v>
      </c>
      <c r="V17">
        <v>267.042419</v>
      </c>
      <c r="W17">
        <v>268.28924599999999</v>
      </c>
      <c r="X17">
        <v>270.04135100000002</v>
      </c>
      <c r="Y17">
        <v>272.33767699999999</v>
      </c>
      <c r="Z17">
        <v>274.50344799999999</v>
      </c>
      <c r="AA17">
        <v>276.63928199999998</v>
      </c>
      <c r="AB17">
        <v>279.737213</v>
      </c>
      <c r="AC17">
        <v>282.54950000000002</v>
      </c>
      <c r="AD17">
        <v>285.81634500000001</v>
      </c>
      <c r="AE17">
        <v>290.04019199999999</v>
      </c>
      <c r="AF17">
        <v>294.57244900000001</v>
      </c>
      <c r="AG17">
        <v>299.23071299999998</v>
      </c>
      <c r="AH17">
        <v>304.37786899999998</v>
      </c>
      <c r="AI17">
        <v>309.14917000000003</v>
      </c>
      <c r="AJ17">
        <v>313.46105999999997</v>
      </c>
      <c r="AK17" s="38">
        <v>-1.2E-2</v>
      </c>
    </row>
    <row r="18" spans="1:37" ht="14.5" customHeight="1">
      <c r="A18" t="s">
        <v>386</v>
      </c>
      <c r="B18" t="s">
        <v>387</v>
      </c>
      <c r="C18" t="s">
        <v>388</v>
      </c>
      <c r="D18" t="s">
        <v>226</v>
      </c>
      <c r="E18">
        <v>1.5641400000000001</v>
      </c>
      <c r="F18">
        <v>1.4964</v>
      </c>
      <c r="G18">
        <v>1.4309229999999999</v>
      </c>
      <c r="H18">
        <v>1.3666929999999999</v>
      </c>
      <c r="I18">
        <v>1.3199860000000001</v>
      </c>
      <c r="J18">
        <v>1.2845709999999999</v>
      </c>
      <c r="K18">
        <v>1.250678</v>
      </c>
      <c r="L18">
        <v>1.2311319999999999</v>
      </c>
      <c r="M18">
        <v>1.2290220000000001</v>
      </c>
      <c r="N18">
        <v>1.246591</v>
      </c>
      <c r="O18">
        <v>1.283301</v>
      </c>
      <c r="P18">
        <v>1.3251489999999999</v>
      </c>
      <c r="Q18">
        <v>1.387195</v>
      </c>
      <c r="R18">
        <v>1.4889300000000001</v>
      </c>
      <c r="S18">
        <v>1.595926</v>
      </c>
      <c r="T18">
        <v>1.7017359999999999</v>
      </c>
      <c r="U18">
        <v>1.8092459999999999</v>
      </c>
      <c r="V18">
        <v>1.9222079999999999</v>
      </c>
      <c r="W18">
        <v>2.0324610000000001</v>
      </c>
      <c r="X18">
        <v>2.1401870000000001</v>
      </c>
      <c r="Y18">
        <v>2.2396449999999999</v>
      </c>
      <c r="Z18">
        <v>2.338476</v>
      </c>
      <c r="AA18">
        <v>2.4475479999999998</v>
      </c>
      <c r="AB18">
        <v>2.5510640000000002</v>
      </c>
      <c r="AC18">
        <v>2.6454200000000001</v>
      </c>
      <c r="AD18">
        <v>2.7387920000000001</v>
      </c>
      <c r="AE18">
        <v>2.8363659999999999</v>
      </c>
      <c r="AF18">
        <v>2.9317510000000002</v>
      </c>
      <c r="AG18">
        <v>3.02346</v>
      </c>
      <c r="AH18">
        <v>3.115211</v>
      </c>
      <c r="AI18">
        <v>3.1991160000000001</v>
      </c>
      <c r="AJ18">
        <v>3.2748379999999999</v>
      </c>
      <c r="AK18" s="38">
        <v>2.4E-2</v>
      </c>
    </row>
    <row r="19" spans="1:37" ht="14.5" customHeight="1">
      <c r="A19" t="s">
        <v>389</v>
      </c>
      <c r="B19" t="s">
        <v>390</v>
      </c>
      <c r="C19" t="s">
        <v>391</v>
      </c>
      <c r="D19" t="s">
        <v>226</v>
      </c>
      <c r="E19">
        <v>450.49127199999998</v>
      </c>
      <c r="F19">
        <v>433.69424400000003</v>
      </c>
      <c r="G19">
        <v>416.52694700000001</v>
      </c>
      <c r="H19">
        <v>394.53308099999998</v>
      </c>
      <c r="I19">
        <v>369.12298600000003</v>
      </c>
      <c r="J19">
        <v>347.32284499999997</v>
      </c>
      <c r="K19">
        <v>325.28289799999999</v>
      </c>
      <c r="L19">
        <v>307.72268700000001</v>
      </c>
      <c r="M19">
        <v>294.64477499999998</v>
      </c>
      <c r="N19">
        <v>284.96444700000001</v>
      </c>
      <c r="O19">
        <v>278.38162199999999</v>
      </c>
      <c r="P19">
        <v>274.29995700000001</v>
      </c>
      <c r="Q19">
        <v>271.60674999999998</v>
      </c>
      <c r="R19">
        <v>269.82791099999997</v>
      </c>
      <c r="S19">
        <v>268.61086999999998</v>
      </c>
      <c r="T19">
        <v>268.07080100000002</v>
      </c>
      <c r="U19">
        <v>268.04647799999998</v>
      </c>
      <c r="V19">
        <v>268.96463</v>
      </c>
      <c r="W19">
        <v>270.32171599999998</v>
      </c>
      <c r="X19">
        <v>272.18154900000002</v>
      </c>
      <c r="Y19">
        <v>274.57733200000001</v>
      </c>
      <c r="Z19">
        <v>276.84191900000002</v>
      </c>
      <c r="AA19">
        <v>279.08682299999998</v>
      </c>
      <c r="AB19">
        <v>282.28826900000001</v>
      </c>
      <c r="AC19">
        <v>285.19491599999998</v>
      </c>
      <c r="AD19">
        <v>288.55514499999998</v>
      </c>
      <c r="AE19">
        <v>292.87655599999999</v>
      </c>
      <c r="AF19">
        <v>297.504211</v>
      </c>
      <c r="AG19">
        <v>302.25418100000002</v>
      </c>
      <c r="AH19">
        <v>307.49307299999998</v>
      </c>
      <c r="AI19">
        <v>312.348297</v>
      </c>
      <c r="AJ19">
        <v>316.73590100000001</v>
      </c>
      <c r="AK19" s="38">
        <v>-1.0999999999999999E-2</v>
      </c>
    </row>
    <row r="20" spans="1:37" ht="14.5" customHeight="1">
      <c r="A20" t="s">
        <v>392</v>
      </c>
      <c r="C20" t="s">
        <v>393</v>
      </c>
    </row>
    <row r="21" spans="1:37" ht="14.5" customHeight="1">
      <c r="A21" t="s">
        <v>394</v>
      </c>
      <c r="B21" t="s">
        <v>395</v>
      </c>
      <c r="C21" t="s">
        <v>396</v>
      </c>
      <c r="D21" t="s">
        <v>226</v>
      </c>
      <c r="E21">
        <v>27.827480000000001</v>
      </c>
      <c r="F21">
        <v>25.598981999999999</v>
      </c>
      <c r="G21">
        <v>23.585792999999999</v>
      </c>
      <c r="H21">
        <v>21.501090999999999</v>
      </c>
      <c r="I21">
        <v>19.642786000000001</v>
      </c>
      <c r="J21">
        <v>18.154333000000001</v>
      </c>
      <c r="K21">
        <v>16.689133000000002</v>
      </c>
      <c r="L21">
        <v>15.517682000000001</v>
      </c>
      <c r="M21">
        <v>14.619654000000001</v>
      </c>
      <c r="N21">
        <v>13.913252</v>
      </c>
      <c r="O21">
        <v>13.38958</v>
      </c>
      <c r="P21">
        <v>13.006542</v>
      </c>
      <c r="Q21">
        <v>12.677776</v>
      </c>
      <c r="R21">
        <v>12.437954</v>
      </c>
      <c r="S21">
        <v>12.121867999999999</v>
      </c>
      <c r="T21">
        <v>11.936569</v>
      </c>
      <c r="U21">
        <v>11.811363</v>
      </c>
      <c r="V21">
        <v>11.688669000000001</v>
      </c>
      <c r="W21">
        <v>11.69699</v>
      </c>
      <c r="X21">
        <v>11.792857</v>
      </c>
      <c r="Y21">
        <v>11.885320999999999</v>
      </c>
      <c r="Z21">
        <v>11.969833</v>
      </c>
      <c r="AA21">
        <v>12.127376999999999</v>
      </c>
      <c r="AB21">
        <v>12.303209000000001</v>
      </c>
      <c r="AC21">
        <v>12.454608</v>
      </c>
      <c r="AD21">
        <v>12.623462</v>
      </c>
      <c r="AE21">
        <v>12.837446</v>
      </c>
      <c r="AF21">
        <v>13.061507000000001</v>
      </c>
      <c r="AG21">
        <v>13.286102</v>
      </c>
      <c r="AH21">
        <v>13.530310999999999</v>
      </c>
      <c r="AI21">
        <v>13.750583000000001</v>
      </c>
      <c r="AJ21">
        <v>13.944055000000001</v>
      </c>
      <c r="AK21" s="38">
        <v>-2.1999999999999999E-2</v>
      </c>
    </row>
    <row r="22" spans="1:37" ht="14.5" customHeight="1">
      <c r="A22" t="s">
        <v>397</v>
      </c>
      <c r="B22" t="s">
        <v>398</v>
      </c>
      <c r="C22" t="s">
        <v>399</v>
      </c>
      <c r="D22" t="s">
        <v>226</v>
      </c>
      <c r="E22">
        <v>0.251801</v>
      </c>
      <c r="F22">
        <v>0.26084400000000002</v>
      </c>
      <c r="G22">
        <v>0.26871099999999998</v>
      </c>
      <c r="H22">
        <v>0.27562700000000001</v>
      </c>
      <c r="I22">
        <v>0.28179300000000002</v>
      </c>
      <c r="J22">
        <v>0.28742800000000002</v>
      </c>
      <c r="K22">
        <v>0.29239100000000001</v>
      </c>
      <c r="L22">
        <v>0.297624</v>
      </c>
      <c r="M22">
        <v>0.29863200000000001</v>
      </c>
      <c r="N22">
        <v>0.30601600000000001</v>
      </c>
      <c r="O22">
        <v>0.31457299999999999</v>
      </c>
      <c r="P22">
        <v>0.33123599999999997</v>
      </c>
      <c r="Q22">
        <v>0.34575400000000001</v>
      </c>
      <c r="R22">
        <v>0.36297800000000002</v>
      </c>
      <c r="S22">
        <v>0.38198799999999999</v>
      </c>
      <c r="T22">
        <v>0.402779</v>
      </c>
      <c r="U22">
        <v>0.424703</v>
      </c>
      <c r="V22">
        <v>0.44652700000000001</v>
      </c>
      <c r="W22">
        <v>0.46901300000000001</v>
      </c>
      <c r="X22">
        <v>0.49068400000000001</v>
      </c>
      <c r="Y22">
        <v>0.51336400000000004</v>
      </c>
      <c r="Z22">
        <v>0.53420400000000001</v>
      </c>
      <c r="AA22">
        <v>0.55583800000000005</v>
      </c>
      <c r="AB22">
        <v>0.57731200000000005</v>
      </c>
      <c r="AC22">
        <v>0.59740800000000005</v>
      </c>
      <c r="AD22">
        <v>0.61664600000000003</v>
      </c>
      <c r="AE22">
        <v>0.63545499999999999</v>
      </c>
      <c r="AF22">
        <v>0.65350900000000001</v>
      </c>
      <c r="AG22">
        <v>0.67083899999999996</v>
      </c>
      <c r="AH22">
        <v>0.68773200000000001</v>
      </c>
      <c r="AI22">
        <v>0.70357899999999995</v>
      </c>
      <c r="AJ22">
        <v>0.71832700000000005</v>
      </c>
      <c r="AK22" s="38">
        <v>3.4000000000000002E-2</v>
      </c>
    </row>
    <row r="23" spans="1:37" ht="14.5" customHeight="1">
      <c r="A23" t="s">
        <v>400</v>
      </c>
      <c r="B23" t="s">
        <v>401</v>
      </c>
      <c r="C23" t="s">
        <v>402</v>
      </c>
      <c r="D23" t="s">
        <v>226</v>
      </c>
      <c r="E23">
        <v>0.29718800000000001</v>
      </c>
      <c r="F23">
        <v>0.327627</v>
      </c>
      <c r="G23">
        <v>0.36124699999999998</v>
      </c>
      <c r="H23">
        <v>0.39710000000000001</v>
      </c>
      <c r="I23">
        <v>0.436255</v>
      </c>
      <c r="J23">
        <v>0.48042299999999999</v>
      </c>
      <c r="K23">
        <v>0.52967299999999995</v>
      </c>
      <c r="L23">
        <v>0.58620899999999998</v>
      </c>
      <c r="M23">
        <v>0.65253300000000003</v>
      </c>
      <c r="N23">
        <v>0.72949799999999998</v>
      </c>
      <c r="O23">
        <v>0.81746600000000003</v>
      </c>
      <c r="P23">
        <v>0.91694699999999996</v>
      </c>
      <c r="Q23">
        <v>1.024467</v>
      </c>
      <c r="R23">
        <v>1.1361000000000001</v>
      </c>
      <c r="S23">
        <v>1.249296</v>
      </c>
      <c r="T23">
        <v>1.3621259999999999</v>
      </c>
      <c r="U23">
        <v>1.473495</v>
      </c>
      <c r="V23">
        <v>1.5843510000000001</v>
      </c>
      <c r="W23">
        <v>1.6922109999999999</v>
      </c>
      <c r="X23">
        <v>1.795687</v>
      </c>
      <c r="Y23">
        <v>1.8952040000000001</v>
      </c>
      <c r="Z23">
        <v>1.9868950000000001</v>
      </c>
      <c r="AA23">
        <v>2.0725370000000001</v>
      </c>
      <c r="AB23">
        <v>2.1549109999999998</v>
      </c>
      <c r="AC23">
        <v>2.2293729999999998</v>
      </c>
      <c r="AD23">
        <v>2.3001559999999999</v>
      </c>
      <c r="AE23">
        <v>2.3706499999999999</v>
      </c>
      <c r="AF23">
        <v>2.4384229999999998</v>
      </c>
      <c r="AG23">
        <v>2.5034529999999999</v>
      </c>
      <c r="AH23">
        <v>2.5677919999999999</v>
      </c>
      <c r="AI23">
        <v>2.6274869999999999</v>
      </c>
      <c r="AJ23">
        <v>2.6820460000000002</v>
      </c>
      <c r="AK23" s="38">
        <v>7.3999999999999996E-2</v>
      </c>
    </row>
    <row r="24" spans="1:37" ht="14.5" customHeight="1">
      <c r="A24" t="s">
        <v>403</v>
      </c>
      <c r="B24" t="s">
        <v>404</v>
      </c>
      <c r="C24" t="s">
        <v>405</v>
      </c>
      <c r="D24" t="s">
        <v>226</v>
      </c>
      <c r="E24">
        <v>0.22058900000000001</v>
      </c>
      <c r="F24">
        <v>0.161104</v>
      </c>
      <c r="G24">
        <v>0.12710399999999999</v>
      </c>
      <c r="H24">
        <v>0.14792</v>
      </c>
      <c r="I24">
        <v>0.18328</v>
      </c>
      <c r="J24">
        <v>0.22592200000000001</v>
      </c>
      <c r="K24">
        <v>0.27636500000000003</v>
      </c>
      <c r="L24">
        <v>0.33711400000000002</v>
      </c>
      <c r="M24">
        <v>0.41068300000000002</v>
      </c>
      <c r="N24">
        <v>0.49740299999999998</v>
      </c>
      <c r="O24">
        <v>0.597194</v>
      </c>
      <c r="P24">
        <v>0.71060999999999996</v>
      </c>
      <c r="Q24">
        <v>0.83323199999999997</v>
      </c>
      <c r="R24">
        <v>0.96138900000000005</v>
      </c>
      <c r="S24">
        <v>1.0922590000000001</v>
      </c>
      <c r="T24">
        <v>1.2233989999999999</v>
      </c>
      <c r="U24">
        <v>1.3526689999999999</v>
      </c>
      <c r="V24">
        <v>1.4811289999999999</v>
      </c>
      <c r="W24">
        <v>1.6061350000000001</v>
      </c>
      <c r="X24">
        <v>1.7278450000000001</v>
      </c>
      <c r="Y24">
        <v>1.8447469999999999</v>
      </c>
      <c r="Z24">
        <v>1.9532099999999999</v>
      </c>
      <c r="AA24">
        <v>2.0549230000000001</v>
      </c>
      <c r="AB24">
        <v>2.1496689999999998</v>
      </c>
      <c r="AC24">
        <v>2.2349749999999999</v>
      </c>
      <c r="AD24">
        <v>2.3153969999999999</v>
      </c>
      <c r="AE24">
        <v>2.3952559999999998</v>
      </c>
      <c r="AF24">
        <v>2.4716</v>
      </c>
      <c r="AG24">
        <v>2.544435</v>
      </c>
      <c r="AH24">
        <v>2.61591</v>
      </c>
      <c r="AI24">
        <v>2.681997</v>
      </c>
      <c r="AJ24">
        <v>2.7422249999999999</v>
      </c>
      <c r="AK24" s="38">
        <v>8.5000000000000006E-2</v>
      </c>
    </row>
    <row r="25" spans="1:37" ht="14.5" customHeight="1">
      <c r="A25" t="s">
        <v>406</v>
      </c>
      <c r="B25" t="s">
        <v>407</v>
      </c>
      <c r="C25" t="s">
        <v>408</v>
      </c>
      <c r="D25" t="s">
        <v>226</v>
      </c>
      <c r="E25">
        <v>2.8509639999999998</v>
      </c>
      <c r="F25">
        <v>1.8621190000000001</v>
      </c>
      <c r="G25">
        <v>1.268327</v>
      </c>
      <c r="H25">
        <v>1.193479</v>
      </c>
      <c r="I25">
        <v>1.1924509999999999</v>
      </c>
      <c r="J25">
        <v>1.1807989999999999</v>
      </c>
      <c r="K25">
        <v>1.1607449999999999</v>
      </c>
      <c r="L25">
        <v>1.144941</v>
      </c>
      <c r="M25">
        <v>1.1394359999999999</v>
      </c>
      <c r="N25">
        <v>1.1406769999999999</v>
      </c>
      <c r="O25">
        <v>1.1457360000000001</v>
      </c>
      <c r="P25">
        <v>1.157257</v>
      </c>
      <c r="Q25">
        <v>1.1739820000000001</v>
      </c>
      <c r="R25">
        <v>1.1896070000000001</v>
      </c>
      <c r="S25">
        <v>1.213484</v>
      </c>
      <c r="T25">
        <v>1.2389129999999999</v>
      </c>
      <c r="U25">
        <v>1.2706109999999999</v>
      </c>
      <c r="V25">
        <v>1.3126059999999999</v>
      </c>
      <c r="W25">
        <v>1.3553930000000001</v>
      </c>
      <c r="X25">
        <v>1.3993</v>
      </c>
      <c r="Y25">
        <v>1.4456560000000001</v>
      </c>
      <c r="Z25">
        <v>1.492399</v>
      </c>
      <c r="AA25">
        <v>1.534848</v>
      </c>
      <c r="AB25">
        <v>1.5809869999999999</v>
      </c>
      <c r="AC25">
        <v>1.622495</v>
      </c>
      <c r="AD25">
        <v>1.66347</v>
      </c>
      <c r="AE25">
        <v>1.7100690000000001</v>
      </c>
      <c r="AF25">
        <v>1.7556320000000001</v>
      </c>
      <c r="AG25">
        <v>1.7999609999999999</v>
      </c>
      <c r="AH25">
        <v>1.84389</v>
      </c>
      <c r="AI25">
        <v>1.8856710000000001</v>
      </c>
      <c r="AJ25">
        <v>1.925179</v>
      </c>
      <c r="AK25" s="38">
        <v>-1.2999999999999999E-2</v>
      </c>
    </row>
    <row r="26" spans="1:37" ht="14.5" customHeight="1">
      <c r="A26" t="s">
        <v>409</v>
      </c>
      <c r="B26" t="s">
        <v>410</v>
      </c>
      <c r="C26" t="s">
        <v>411</v>
      </c>
      <c r="D26" t="s">
        <v>226</v>
      </c>
      <c r="E26">
        <v>1.363942</v>
      </c>
      <c r="F26">
        <v>0.87462300000000004</v>
      </c>
      <c r="G26">
        <v>0.57882100000000003</v>
      </c>
      <c r="H26">
        <v>0.54084900000000002</v>
      </c>
      <c r="I26">
        <v>0.54267200000000004</v>
      </c>
      <c r="J26">
        <v>0.54164500000000004</v>
      </c>
      <c r="K26">
        <v>0.53926399999999997</v>
      </c>
      <c r="L26">
        <v>0.541933</v>
      </c>
      <c r="M26">
        <v>0.55188800000000005</v>
      </c>
      <c r="N26">
        <v>0.56778799999999996</v>
      </c>
      <c r="O26">
        <v>0.591194</v>
      </c>
      <c r="P26">
        <v>0.62271900000000002</v>
      </c>
      <c r="Q26">
        <v>0.66132599999999997</v>
      </c>
      <c r="R26">
        <v>0.70330899999999996</v>
      </c>
      <c r="S26">
        <v>0.74949399999999999</v>
      </c>
      <c r="T26">
        <v>0.79772399999999999</v>
      </c>
      <c r="U26">
        <v>0.84970299999999999</v>
      </c>
      <c r="V26">
        <v>0.90601100000000001</v>
      </c>
      <c r="W26">
        <v>0.96257899999999996</v>
      </c>
      <c r="X26">
        <v>1.0193620000000001</v>
      </c>
      <c r="Y26">
        <v>1.0776589999999999</v>
      </c>
      <c r="Z26">
        <v>1.135478</v>
      </c>
      <c r="AA26">
        <v>1.190455</v>
      </c>
      <c r="AB26">
        <v>1.2438279999999999</v>
      </c>
      <c r="AC26">
        <v>1.292459</v>
      </c>
      <c r="AD26">
        <v>1.3392649999999999</v>
      </c>
      <c r="AE26">
        <v>1.387991</v>
      </c>
      <c r="AF26">
        <v>1.43479</v>
      </c>
      <c r="AG26">
        <v>1.4795659999999999</v>
      </c>
      <c r="AH26">
        <v>1.5230619999999999</v>
      </c>
      <c r="AI26">
        <v>1.5638609999999999</v>
      </c>
      <c r="AJ26">
        <v>1.6019220000000001</v>
      </c>
      <c r="AK26" s="38">
        <v>5.0000000000000001E-3</v>
      </c>
    </row>
    <row r="27" spans="1:37" ht="14.5" customHeight="1">
      <c r="A27" t="s">
        <v>412</v>
      </c>
      <c r="B27" t="s">
        <v>413</v>
      </c>
      <c r="C27" t="s">
        <v>414</v>
      </c>
      <c r="D27" t="s">
        <v>226</v>
      </c>
      <c r="E27">
        <v>0</v>
      </c>
      <c r="F27">
        <v>0</v>
      </c>
      <c r="G27">
        <v>0</v>
      </c>
      <c r="H27">
        <v>0</v>
      </c>
      <c r="I27">
        <v>0</v>
      </c>
      <c r="J27">
        <v>0</v>
      </c>
      <c r="K27">
        <v>0</v>
      </c>
      <c r="L27">
        <v>0</v>
      </c>
      <c r="M27">
        <v>0</v>
      </c>
      <c r="N27">
        <v>0</v>
      </c>
      <c r="O27">
        <v>0</v>
      </c>
      <c r="P27">
        <v>1.45E-4</v>
      </c>
      <c r="Q27">
        <v>3.1500000000000001E-4</v>
      </c>
      <c r="R27">
        <v>5.2400000000000005E-4</v>
      </c>
      <c r="S27">
        <v>7.8799999999999996E-4</v>
      </c>
      <c r="T27">
        <v>1.127E-3</v>
      </c>
      <c r="U27">
        <v>1.5629999999999999E-3</v>
      </c>
      <c r="V27">
        <v>2.1220000000000002E-3</v>
      </c>
      <c r="W27">
        <v>2.8249999999999998E-3</v>
      </c>
      <c r="X27">
        <v>3.7000000000000002E-3</v>
      </c>
      <c r="Y27">
        <v>4.7730000000000003E-3</v>
      </c>
      <c r="Z27">
        <v>6.051E-3</v>
      </c>
      <c r="AA27">
        <v>7.548E-3</v>
      </c>
      <c r="AB27">
        <v>9.2650000000000007E-3</v>
      </c>
      <c r="AC27">
        <v>1.1171E-2</v>
      </c>
      <c r="AD27">
        <v>1.3266E-2</v>
      </c>
      <c r="AE27">
        <v>1.554E-2</v>
      </c>
      <c r="AF27">
        <v>1.7946E-2</v>
      </c>
      <c r="AG27">
        <v>2.0444E-2</v>
      </c>
      <c r="AH27">
        <v>2.3008000000000001E-2</v>
      </c>
      <c r="AI27">
        <v>2.5568E-2</v>
      </c>
      <c r="AJ27">
        <v>2.8084999999999999E-2</v>
      </c>
      <c r="AK27" t="s">
        <v>361</v>
      </c>
    </row>
    <row r="28" spans="1:37" ht="14.5" customHeight="1">
      <c r="A28" t="s">
        <v>415</v>
      </c>
      <c r="B28" t="s">
        <v>416</v>
      </c>
      <c r="C28" t="s">
        <v>417</v>
      </c>
      <c r="D28" t="s">
        <v>226</v>
      </c>
      <c r="E28">
        <v>13.613784000000001</v>
      </c>
      <c r="F28">
        <v>13.607199</v>
      </c>
      <c r="G28">
        <v>13.564078</v>
      </c>
      <c r="H28">
        <v>13.436025000000001</v>
      </c>
      <c r="I28">
        <v>13.228998000000001</v>
      </c>
      <c r="J28">
        <v>13.027976000000001</v>
      </c>
      <c r="K28">
        <v>12.725213999999999</v>
      </c>
      <c r="L28">
        <v>12.475059999999999</v>
      </c>
      <c r="M28">
        <v>12.376129000000001</v>
      </c>
      <c r="N28">
        <v>12.392044</v>
      </c>
      <c r="O28">
        <v>12.523299</v>
      </c>
      <c r="P28">
        <v>12.779699000000001</v>
      </c>
      <c r="Q28">
        <v>13.169247</v>
      </c>
      <c r="R28">
        <v>13.636744999999999</v>
      </c>
      <c r="S28">
        <v>14.207269999999999</v>
      </c>
      <c r="T28">
        <v>14.835912</v>
      </c>
      <c r="U28">
        <v>15.460705000000001</v>
      </c>
      <c r="V28">
        <v>16.119484</v>
      </c>
      <c r="W28">
        <v>16.770465999999999</v>
      </c>
      <c r="X28">
        <v>17.423297999999999</v>
      </c>
      <c r="Y28">
        <v>18.078686000000001</v>
      </c>
      <c r="Z28">
        <v>18.695650000000001</v>
      </c>
      <c r="AA28">
        <v>19.302434999999999</v>
      </c>
      <c r="AB28">
        <v>19.899699999999999</v>
      </c>
      <c r="AC28">
        <v>20.443192</v>
      </c>
      <c r="AD28">
        <v>20.971584</v>
      </c>
      <c r="AE28">
        <v>21.516411000000002</v>
      </c>
      <c r="AF28">
        <v>22.055710000000001</v>
      </c>
      <c r="AG28">
        <v>22.587219000000001</v>
      </c>
      <c r="AH28">
        <v>23.130789</v>
      </c>
      <c r="AI28">
        <v>23.646286</v>
      </c>
      <c r="AJ28">
        <v>24.127711999999999</v>
      </c>
      <c r="AK28" s="38">
        <v>1.9E-2</v>
      </c>
    </row>
    <row r="29" spans="1:37" ht="14.5" customHeight="1">
      <c r="A29" t="s">
        <v>418</v>
      </c>
      <c r="B29" t="s">
        <v>419</v>
      </c>
      <c r="C29" t="s">
        <v>420</v>
      </c>
      <c r="D29" t="s">
        <v>226</v>
      </c>
      <c r="E29">
        <v>0.83036600000000005</v>
      </c>
      <c r="F29">
        <v>0.706063</v>
      </c>
      <c r="G29">
        <v>0.64113799999999999</v>
      </c>
      <c r="H29">
        <v>0.579731</v>
      </c>
      <c r="I29">
        <v>0.51961199999999996</v>
      </c>
      <c r="J29">
        <v>0.46296799999999999</v>
      </c>
      <c r="K29">
        <v>0.411885</v>
      </c>
      <c r="L29">
        <v>0.36980499999999999</v>
      </c>
      <c r="M29">
        <v>0.33390199999999998</v>
      </c>
      <c r="N29">
        <v>0.300844</v>
      </c>
      <c r="O29">
        <v>0.27252199999999999</v>
      </c>
      <c r="P29">
        <v>0.24665100000000001</v>
      </c>
      <c r="Q29">
        <v>0.224524</v>
      </c>
      <c r="R29">
        <v>0.20733099999999999</v>
      </c>
      <c r="S29">
        <v>0.191111</v>
      </c>
      <c r="T29">
        <v>0.18179500000000001</v>
      </c>
      <c r="U29">
        <v>0.174735</v>
      </c>
      <c r="V29">
        <v>0.16950799999999999</v>
      </c>
      <c r="W29">
        <v>0.16416500000000001</v>
      </c>
      <c r="X29">
        <v>0.160584</v>
      </c>
      <c r="Y29">
        <v>0.158224</v>
      </c>
      <c r="Z29">
        <v>0.15672</v>
      </c>
      <c r="AA29">
        <v>0.15772900000000001</v>
      </c>
      <c r="AB29">
        <v>0.15746499999999999</v>
      </c>
      <c r="AC29">
        <v>0.15956000000000001</v>
      </c>
      <c r="AD29">
        <v>0.161776</v>
      </c>
      <c r="AE29">
        <v>0.16416900000000001</v>
      </c>
      <c r="AF29">
        <v>0.166653</v>
      </c>
      <c r="AG29">
        <v>0.169214</v>
      </c>
      <c r="AH29">
        <v>0.17190900000000001</v>
      </c>
      <c r="AI29">
        <v>0.174568</v>
      </c>
      <c r="AJ29">
        <v>0.17716699999999999</v>
      </c>
      <c r="AK29" s="38">
        <v>-4.9000000000000002E-2</v>
      </c>
    </row>
    <row r="30" spans="1:37" ht="14.5" customHeight="1">
      <c r="A30" t="s">
        <v>421</v>
      </c>
      <c r="B30" t="s">
        <v>422</v>
      </c>
      <c r="C30" t="s">
        <v>423</v>
      </c>
      <c r="D30" t="s">
        <v>226</v>
      </c>
      <c r="E30">
        <v>2.3678340000000002</v>
      </c>
      <c r="F30">
        <v>2.232389</v>
      </c>
      <c r="G30">
        <v>2.1106009999999999</v>
      </c>
      <c r="H30">
        <v>1.9939389999999999</v>
      </c>
      <c r="I30">
        <v>1.8817010000000001</v>
      </c>
      <c r="J30">
        <v>1.7732079999999999</v>
      </c>
      <c r="K30">
        <v>1.6624810000000001</v>
      </c>
      <c r="L30">
        <v>1.5580000000000001</v>
      </c>
      <c r="M30">
        <v>1.460288</v>
      </c>
      <c r="N30">
        <v>1.369818</v>
      </c>
      <c r="O30">
        <v>1.292019</v>
      </c>
      <c r="P30">
        <v>1.2234119999999999</v>
      </c>
      <c r="Q30">
        <v>1.166809</v>
      </c>
      <c r="R30">
        <v>1.125737</v>
      </c>
      <c r="S30">
        <v>1.0992170000000001</v>
      </c>
      <c r="T30">
        <v>1.082884</v>
      </c>
      <c r="U30">
        <v>1.0734760000000001</v>
      </c>
      <c r="V30">
        <v>1.0696969999999999</v>
      </c>
      <c r="W30">
        <v>1.0676779999999999</v>
      </c>
      <c r="X30">
        <v>1.069523</v>
      </c>
      <c r="Y30">
        <v>1.075121</v>
      </c>
      <c r="Z30">
        <v>1.0825210000000001</v>
      </c>
      <c r="AA30">
        <v>1.095845</v>
      </c>
      <c r="AB30">
        <v>1.111167</v>
      </c>
      <c r="AC30">
        <v>1.126279</v>
      </c>
      <c r="AD30">
        <v>1.1420250000000001</v>
      </c>
      <c r="AE30">
        <v>1.1589689999999999</v>
      </c>
      <c r="AF30">
        <v>1.1764650000000001</v>
      </c>
      <c r="AG30">
        <v>1.1944239999999999</v>
      </c>
      <c r="AH30">
        <v>1.2133149999999999</v>
      </c>
      <c r="AI30">
        <v>1.231878</v>
      </c>
      <c r="AJ30">
        <v>1.249962</v>
      </c>
      <c r="AK30" s="38">
        <v>-0.02</v>
      </c>
    </row>
    <row r="31" spans="1:37" ht="14.5" customHeight="1">
      <c r="A31" t="s">
        <v>424</v>
      </c>
      <c r="B31" t="s">
        <v>425</v>
      </c>
      <c r="C31" t="s">
        <v>426</v>
      </c>
      <c r="D31" t="s">
        <v>226</v>
      </c>
      <c r="E31">
        <v>0.22495899999999999</v>
      </c>
      <c r="F31">
        <v>0.21604499999999999</v>
      </c>
      <c r="G31">
        <v>0.208701</v>
      </c>
      <c r="H31">
        <v>0.200902</v>
      </c>
      <c r="I31">
        <v>0.19361900000000001</v>
      </c>
      <c r="J31">
        <v>0.18715499999999999</v>
      </c>
      <c r="K31">
        <v>0.180948</v>
      </c>
      <c r="L31">
        <v>0.175562</v>
      </c>
      <c r="M31">
        <v>0.17080600000000001</v>
      </c>
      <c r="N31">
        <v>0.16639699999999999</v>
      </c>
      <c r="O31">
        <v>0.16244600000000001</v>
      </c>
      <c r="P31">
        <v>0.15884599999999999</v>
      </c>
      <c r="Q31">
        <v>0.155697</v>
      </c>
      <c r="R31">
        <v>0.151112</v>
      </c>
      <c r="S31">
        <v>0.14871799999999999</v>
      </c>
      <c r="T31">
        <v>0.14732100000000001</v>
      </c>
      <c r="U31">
        <v>0.146506</v>
      </c>
      <c r="V31">
        <v>0.146207</v>
      </c>
      <c r="W31">
        <v>0.14633399999999999</v>
      </c>
      <c r="X31">
        <v>0.14693500000000001</v>
      </c>
      <c r="Y31">
        <v>0.148031</v>
      </c>
      <c r="Z31">
        <v>0.14943699999999999</v>
      </c>
      <c r="AA31">
        <v>0.14979400000000001</v>
      </c>
      <c r="AB31">
        <v>0.15151999999999999</v>
      </c>
      <c r="AC31">
        <v>0.15346599999999999</v>
      </c>
      <c r="AD31">
        <v>0.15557699999999999</v>
      </c>
      <c r="AE31">
        <v>0.15786900000000001</v>
      </c>
      <c r="AF31">
        <v>0.160271</v>
      </c>
      <c r="AG31">
        <v>0.16276099999999999</v>
      </c>
      <c r="AH31">
        <v>0.165382</v>
      </c>
      <c r="AI31">
        <v>0.16797999999999999</v>
      </c>
      <c r="AJ31">
        <v>0.17052800000000001</v>
      </c>
      <c r="AK31" s="38">
        <v>-8.9999999999999993E-3</v>
      </c>
    </row>
    <row r="32" spans="1:37" ht="14.5" customHeight="1">
      <c r="A32" t="s">
        <v>427</v>
      </c>
      <c r="B32" t="s">
        <v>428</v>
      </c>
      <c r="C32" t="s">
        <v>429</v>
      </c>
      <c r="D32" t="s">
        <v>226</v>
      </c>
      <c r="E32">
        <v>0.47468900000000003</v>
      </c>
      <c r="F32">
        <v>0.45810200000000001</v>
      </c>
      <c r="G32">
        <v>0.4446</v>
      </c>
      <c r="H32">
        <v>0.430259</v>
      </c>
      <c r="I32">
        <v>0.41639100000000001</v>
      </c>
      <c r="J32">
        <v>0.40372200000000003</v>
      </c>
      <c r="K32">
        <v>0.39122699999999999</v>
      </c>
      <c r="L32">
        <v>0.38009399999999999</v>
      </c>
      <c r="M32">
        <v>0.36996000000000001</v>
      </c>
      <c r="N32">
        <v>0.36060700000000001</v>
      </c>
      <c r="O32">
        <v>0.352275</v>
      </c>
      <c r="P32">
        <v>0.34472199999999997</v>
      </c>
      <c r="Q32">
        <v>0.338306</v>
      </c>
      <c r="R32">
        <v>0.329129</v>
      </c>
      <c r="S32">
        <v>0.32439099999999998</v>
      </c>
      <c r="T32">
        <v>0.321766</v>
      </c>
      <c r="U32">
        <v>0.32045800000000002</v>
      </c>
      <c r="V32">
        <v>0.320241</v>
      </c>
      <c r="W32">
        <v>0.320934</v>
      </c>
      <c r="X32">
        <v>0.32260100000000003</v>
      </c>
      <c r="Y32">
        <v>0.32525500000000002</v>
      </c>
      <c r="Z32">
        <v>0.32855200000000001</v>
      </c>
      <c r="AA32">
        <v>0.329739</v>
      </c>
      <c r="AB32">
        <v>0.33363500000000001</v>
      </c>
      <c r="AC32">
        <v>0.33794400000000002</v>
      </c>
      <c r="AD32">
        <v>0.34259400000000001</v>
      </c>
      <c r="AE32">
        <v>0.34764099999999998</v>
      </c>
      <c r="AF32">
        <v>0.35291899999999998</v>
      </c>
      <c r="AG32">
        <v>0.35838900000000001</v>
      </c>
      <c r="AH32">
        <v>0.364145</v>
      </c>
      <c r="AI32">
        <v>0.36984600000000001</v>
      </c>
      <c r="AJ32">
        <v>0.37543100000000001</v>
      </c>
      <c r="AK32" s="38">
        <v>-8.0000000000000002E-3</v>
      </c>
    </row>
    <row r="33" spans="1:37" ht="14.5" customHeight="1">
      <c r="A33" t="s">
        <v>430</v>
      </c>
      <c r="B33" t="s">
        <v>431</v>
      </c>
      <c r="C33" t="s">
        <v>432</v>
      </c>
      <c r="D33" t="s">
        <v>226</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361</v>
      </c>
    </row>
    <row r="34" spans="1:37" ht="14.5" customHeight="1">
      <c r="A34" t="s">
        <v>433</v>
      </c>
      <c r="B34" t="s">
        <v>434</v>
      </c>
      <c r="C34" t="s">
        <v>435</v>
      </c>
      <c r="D34" t="s">
        <v>226</v>
      </c>
      <c r="E34">
        <v>2.8264000000000001E-2</v>
      </c>
      <c r="F34">
        <v>3.3700000000000001E-2</v>
      </c>
      <c r="G34">
        <v>3.9480000000000001E-2</v>
      </c>
      <c r="H34">
        <v>4.5532999999999997E-2</v>
      </c>
      <c r="I34">
        <v>5.1886000000000002E-2</v>
      </c>
      <c r="J34">
        <v>5.8715000000000003E-2</v>
      </c>
      <c r="K34">
        <v>6.6100999999999993E-2</v>
      </c>
      <c r="L34">
        <v>7.4338000000000001E-2</v>
      </c>
      <c r="M34">
        <v>8.3821000000000007E-2</v>
      </c>
      <c r="N34">
        <v>9.4795000000000004E-2</v>
      </c>
      <c r="O34">
        <v>0.107395</v>
      </c>
      <c r="P34">
        <v>0.121811</v>
      </c>
      <c r="Q34">
        <v>0.13772899999999999</v>
      </c>
      <c r="R34">
        <v>0.154776</v>
      </c>
      <c r="S34">
        <v>0.17282800000000001</v>
      </c>
      <c r="T34">
        <v>0.19162000000000001</v>
      </c>
      <c r="U34">
        <v>0.21096799999999999</v>
      </c>
      <c r="V34">
        <v>0.230875</v>
      </c>
      <c r="W34">
        <v>0.25098799999999999</v>
      </c>
      <c r="X34">
        <v>0.27121699999999999</v>
      </c>
      <c r="Y34">
        <v>0.29134399999999999</v>
      </c>
      <c r="Z34">
        <v>0.31087399999999998</v>
      </c>
      <c r="AA34">
        <v>0.32953100000000002</v>
      </c>
      <c r="AB34">
        <v>0.34753899999999999</v>
      </c>
      <c r="AC34">
        <v>0.36452499999999999</v>
      </c>
      <c r="AD34">
        <v>0.38078800000000002</v>
      </c>
      <c r="AE34">
        <v>0.39656999999999998</v>
      </c>
      <c r="AF34">
        <v>0.41165299999999999</v>
      </c>
      <c r="AG34">
        <v>0.42603000000000002</v>
      </c>
      <c r="AH34">
        <v>0.43985000000000002</v>
      </c>
      <c r="AI34">
        <v>0.452739</v>
      </c>
      <c r="AJ34">
        <v>0.46465499999999998</v>
      </c>
      <c r="AK34" s="38">
        <v>9.5000000000000001E-2</v>
      </c>
    </row>
    <row r="35" spans="1:37" ht="14.5" customHeight="1">
      <c r="A35" t="s">
        <v>436</v>
      </c>
      <c r="B35" t="s">
        <v>437</v>
      </c>
      <c r="C35" t="s">
        <v>438</v>
      </c>
      <c r="D35" t="s">
        <v>226</v>
      </c>
      <c r="E35">
        <v>50.351860000000002</v>
      </c>
      <c r="F35">
        <v>46.338802000000001</v>
      </c>
      <c r="G35">
        <v>43.198600999999996</v>
      </c>
      <c r="H35">
        <v>40.742455</v>
      </c>
      <c r="I35">
        <v>38.571444999999997</v>
      </c>
      <c r="J35">
        <v>36.784294000000003</v>
      </c>
      <c r="K35">
        <v>34.925426000000002</v>
      </c>
      <c r="L35">
        <v>33.458354999999997</v>
      </c>
      <c r="M35">
        <v>32.467734999999998</v>
      </c>
      <c r="N35">
        <v>31.83914</v>
      </c>
      <c r="O35">
        <v>31.565701000000001</v>
      </c>
      <c r="P35">
        <v>31.620595999999999</v>
      </c>
      <c r="Q35">
        <v>31.909164000000001</v>
      </c>
      <c r="R35">
        <v>32.39669</v>
      </c>
      <c r="S35">
        <v>32.952713000000003</v>
      </c>
      <c r="T35">
        <v>33.723937999999997</v>
      </c>
      <c r="U35">
        <v>34.570953000000003</v>
      </c>
      <c r="V35">
        <v>35.477428000000003</v>
      </c>
      <c r="W35">
        <v>36.505713999999998</v>
      </c>
      <c r="X35">
        <v>37.623592000000002</v>
      </c>
      <c r="Y35">
        <v>38.743381999999997</v>
      </c>
      <c r="Z35">
        <v>39.801822999999999</v>
      </c>
      <c r="AA35">
        <v>40.9086</v>
      </c>
      <c r="AB35">
        <v>42.020203000000002</v>
      </c>
      <c r="AC35">
        <v>43.027453999999999</v>
      </c>
      <c r="AD35">
        <v>44.026004999999998</v>
      </c>
      <c r="AE35">
        <v>45.094043999999997</v>
      </c>
      <c r="AF35">
        <v>46.157077999999998</v>
      </c>
      <c r="AG35">
        <v>47.202835</v>
      </c>
      <c r="AH35">
        <v>48.277092000000003</v>
      </c>
      <c r="AI35">
        <v>49.282043000000002</v>
      </c>
      <c r="AJ35">
        <v>50.207293999999997</v>
      </c>
      <c r="AK35" s="38">
        <v>0</v>
      </c>
    </row>
    <row r="36" spans="1:37" ht="14.5" customHeight="1">
      <c r="A36" t="s">
        <v>439</v>
      </c>
      <c r="B36" t="s">
        <v>440</v>
      </c>
      <c r="C36" t="s">
        <v>441</v>
      </c>
      <c r="D36" t="s">
        <v>226</v>
      </c>
      <c r="E36">
        <v>500.84314000000001</v>
      </c>
      <c r="F36">
        <v>480.033051</v>
      </c>
      <c r="G36">
        <v>459.72555499999999</v>
      </c>
      <c r="H36">
        <v>435.27554300000003</v>
      </c>
      <c r="I36">
        <v>407.69442700000002</v>
      </c>
      <c r="J36">
        <v>384.107147</v>
      </c>
      <c r="K36">
        <v>360.20831299999998</v>
      </c>
      <c r="L36">
        <v>341.18103000000002</v>
      </c>
      <c r="M36">
        <v>327.11251800000002</v>
      </c>
      <c r="N36">
        <v>316.80358899999999</v>
      </c>
      <c r="O36">
        <v>309.94732699999997</v>
      </c>
      <c r="P36">
        <v>305.92056300000002</v>
      </c>
      <c r="Q36">
        <v>303.51593000000003</v>
      </c>
      <c r="R36">
        <v>302.22460899999999</v>
      </c>
      <c r="S36">
        <v>301.56359900000001</v>
      </c>
      <c r="T36">
        <v>301.79473899999999</v>
      </c>
      <c r="U36">
        <v>302.61743200000001</v>
      </c>
      <c r="V36">
        <v>304.442047</v>
      </c>
      <c r="W36">
        <v>306.82742300000001</v>
      </c>
      <c r="X36">
        <v>309.80514499999998</v>
      </c>
      <c r="Y36">
        <v>313.32070900000002</v>
      </c>
      <c r="Z36">
        <v>316.64373799999998</v>
      </c>
      <c r="AA36">
        <v>319.99542200000002</v>
      </c>
      <c r="AB36">
        <v>324.30847199999999</v>
      </c>
      <c r="AC36">
        <v>328.22238199999998</v>
      </c>
      <c r="AD36">
        <v>332.58114599999999</v>
      </c>
      <c r="AE36">
        <v>337.97061200000002</v>
      </c>
      <c r="AF36">
        <v>343.66128500000002</v>
      </c>
      <c r="AG36">
        <v>349.45703099999997</v>
      </c>
      <c r="AH36">
        <v>355.770172</v>
      </c>
      <c r="AI36">
        <v>361.63034099999999</v>
      </c>
      <c r="AJ36">
        <v>366.94320699999997</v>
      </c>
      <c r="AK36" s="38">
        <v>-0.01</v>
      </c>
    </row>
    <row r="37" spans="1:37" ht="14.5" customHeight="1">
      <c r="A37" t="s">
        <v>230</v>
      </c>
      <c r="C37" t="s">
        <v>442</v>
      </c>
    </row>
    <row r="38" spans="1:37" ht="14.5" customHeight="1">
      <c r="A38" t="s">
        <v>443</v>
      </c>
      <c r="C38" t="s">
        <v>444</v>
      </c>
    </row>
    <row r="39" spans="1:37" ht="14.5" customHeight="1">
      <c r="A39" t="s">
        <v>383</v>
      </c>
      <c r="B39" t="s">
        <v>445</v>
      </c>
      <c r="C39" t="s">
        <v>446</v>
      </c>
      <c r="D39" t="s">
        <v>226</v>
      </c>
      <c r="E39">
        <v>568.10015899999996</v>
      </c>
      <c r="F39">
        <v>552.91076699999996</v>
      </c>
      <c r="G39">
        <v>535.64282200000002</v>
      </c>
      <c r="H39">
        <v>510.24987800000002</v>
      </c>
      <c r="I39">
        <v>485.37579299999999</v>
      </c>
      <c r="J39">
        <v>461.44976800000001</v>
      </c>
      <c r="K39">
        <v>438.13613900000001</v>
      </c>
      <c r="L39">
        <v>420.59255999999999</v>
      </c>
      <c r="M39">
        <v>406.89630099999999</v>
      </c>
      <c r="N39">
        <v>396.17797899999999</v>
      </c>
      <c r="O39">
        <v>387.51998900000001</v>
      </c>
      <c r="P39">
        <v>379.19854700000002</v>
      </c>
      <c r="Q39">
        <v>372.75097699999998</v>
      </c>
      <c r="R39">
        <v>366.864868</v>
      </c>
      <c r="S39">
        <v>360.47592200000003</v>
      </c>
      <c r="T39">
        <v>354.38201900000001</v>
      </c>
      <c r="U39">
        <v>348.40802000000002</v>
      </c>
      <c r="V39">
        <v>343.42184400000002</v>
      </c>
      <c r="W39">
        <v>338.79135100000002</v>
      </c>
      <c r="X39">
        <v>334.78912400000002</v>
      </c>
      <c r="Y39">
        <v>331.11492900000002</v>
      </c>
      <c r="Z39">
        <v>327.08169600000002</v>
      </c>
      <c r="AA39">
        <v>322.94009399999999</v>
      </c>
      <c r="AB39">
        <v>319.72042800000003</v>
      </c>
      <c r="AC39">
        <v>316.69250499999998</v>
      </c>
      <c r="AD39">
        <v>314.37908900000002</v>
      </c>
      <c r="AE39">
        <v>312.80877700000002</v>
      </c>
      <c r="AF39">
        <v>311.83142099999998</v>
      </c>
      <c r="AG39">
        <v>311.25204500000001</v>
      </c>
      <c r="AH39">
        <v>311.45257600000002</v>
      </c>
      <c r="AI39">
        <v>311.66006499999997</v>
      </c>
      <c r="AJ39">
        <v>312.15603599999997</v>
      </c>
      <c r="AK39" s="38">
        <v>-1.9E-2</v>
      </c>
    </row>
    <row r="40" spans="1:37" ht="14.5" customHeight="1">
      <c r="A40" t="s">
        <v>386</v>
      </c>
      <c r="B40" t="s">
        <v>447</v>
      </c>
      <c r="C40" t="s">
        <v>448</v>
      </c>
      <c r="D40" t="s">
        <v>226</v>
      </c>
      <c r="E40">
        <v>2.5658349999999999</v>
      </c>
      <c r="F40">
        <v>2.6990090000000002</v>
      </c>
      <c r="G40">
        <v>2.8500160000000001</v>
      </c>
      <c r="H40">
        <v>3.0031110000000001</v>
      </c>
      <c r="I40">
        <v>3.1657160000000002</v>
      </c>
      <c r="J40">
        <v>3.3257810000000001</v>
      </c>
      <c r="K40">
        <v>3.4865810000000002</v>
      </c>
      <c r="L40">
        <v>3.666677</v>
      </c>
      <c r="M40">
        <v>3.862921</v>
      </c>
      <c r="N40">
        <v>4.0708330000000004</v>
      </c>
      <c r="O40">
        <v>4.292942</v>
      </c>
      <c r="P40">
        <v>4.4926190000000004</v>
      </c>
      <c r="Q40">
        <v>4.6908859999999999</v>
      </c>
      <c r="R40">
        <v>4.8970750000000001</v>
      </c>
      <c r="S40">
        <v>5.0971799999999998</v>
      </c>
      <c r="T40">
        <v>5.283131</v>
      </c>
      <c r="U40">
        <v>5.4632709999999998</v>
      </c>
      <c r="V40">
        <v>5.6410400000000003</v>
      </c>
      <c r="W40">
        <v>5.8074700000000004</v>
      </c>
      <c r="X40">
        <v>5.9705890000000004</v>
      </c>
      <c r="Y40">
        <v>6.1169019999999996</v>
      </c>
      <c r="Z40">
        <v>6.2418050000000003</v>
      </c>
      <c r="AA40">
        <v>6.3616770000000002</v>
      </c>
      <c r="AB40">
        <v>6.4749780000000001</v>
      </c>
      <c r="AC40">
        <v>6.5741500000000004</v>
      </c>
      <c r="AD40">
        <v>6.6694250000000004</v>
      </c>
      <c r="AE40">
        <v>6.7622229999999997</v>
      </c>
      <c r="AF40">
        <v>6.8516139999999996</v>
      </c>
      <c r="AG40">
        <v>6.9353150000000001</v>
      </c>
      <c r="AH40">
        <v>7.0208110000000001</v>
      </c>
      <c r="AI40">
        <v>7.0960749999999999</v>
      </c>
      <c r="AJ40">
        <v>7.1673410000000004</v>
      </c>
      <c r="AK40" s="38">
        <v>3.4000000000000002E-2</v>
      </c>
    </row>
    <row r="41" spans="1:37" ht="14.5" customHeight="1">
      <c r="A41" t="s">
        <v>449</v>
      </c>
      <c r="B41" t="s">
        <v>450</v>
      </c>
      <c r="C41" t="s">
        <v>451</v>
      </c>
      <c r="D41" t="s">
        <v>226</v>
      </c>
      <c r="E41">
        <v>570.66601600000001</v>
      </c>
      <c r="F41">
        <v>555.60980199999995</v>
      </c>
      <c r="G41">
        <v>538.49285899999995</v>
      </c>
      <c r="H41">
        <v>513.25299099999995</v>
      </c>
      <c r="I41">
        <v>488.54150399999997</v>
      </c>
      <c r="J41">
        <v>464.77554300000003</v>
      </c>
      <c r="K41">
        <v>441.62271099999998</v>
      </c>
      <c r="L41">
        <v>424.25924700000002</v>
      </c>
      <c r="M41">
        <v>410.75921599999998</v>
      </c>
      <c r="N41">
        <v>400.24880999999999</v>
      </c>
      <c r="O41">
        <v>391.812927</v>
      </c>
      <c r="P41">
        <v>383.69116200000002</v>
      </c>
      <c r="Q41">
        <v>377.44186400000001</v>
      </c>
      <c r="R41">
        <v>371.761932</v>
      </c>
      <c r="S41">
        <v>365.57308999999998</v>
      </c>
      <c r="T41">
        <v>359.66516100000001</v>
      </c>
      <c r="U41">
        <v>353.87127700000002</v>
      </c>
      <c r="V41">
        <v>349.06289700000002</v>
      </c>
      <c r="W41">
        <v>344.598816</v>
      </c>
      <c r="X41">
        <v>340.759705</v>
      </c>
      <c r="Y41">
        <v>337.23184199999997</v>
      </c>
      <c r="Z41">
        <v>333.323486</v>
      </c>
      <c r="AA41">
        <v>329.30175800000001</v>
      </c>
      <c r="AB41">
        <v>326.195404</v>
      </c>
      <c r="AC41">
        <v>323.26666299999999</v>
      </c>
      <c r="AD41">
        <v>321.04852299999999</v>
      </c>
      <c r="AE41">
        <v>319.57101399999999</v>
      </c>
      <c r="AF41">
        <v>318.683044</v>
      </c>
      <c r="AG41">
        <v>318.18734699999999</v>
      </c>
      <c r="AH41">
        <v>318.473389</v>
      </c>
      <c r="AI41">
        <v>318.75613399999997</v>
      </c>
      <c r="AJ41">
        <v>319.32336400000003</v>
      </c>
      <c r="AK41" s="38">
        <v>-1.9E-2</v>
      </c>
    </row>
    <row r="42" spans="1:37" ht="14.5" customHeight="1">
      <c r="A42" t="s">
        <v>452</v>
      </c>
      <c r="C42" t="s">
        <v>453</v>
      </c>
    </row>
    <row r="43" spans="1:37" ht="14.5" customHeight="1">
      <c r="A43" t="s">
        <v>394</v>
      </c>
      <c r="B43" t="s">
        <v>454</v>
      </c>
      <c r="C43" t="s">
        <v>455</v>
      </c>
      <c r="D43" t="s">
        <v>226</v>
      </c>
      <c r="E43">
        <v>142.738327</v>
      </c>
      <c r="F43">
        <v>135.48135400000001</v>
      </c>
      <c r="G43">
        <v>128.89866599999999</v>
      </c>
      <c r="H43">
        <v>121.533928</v>
      </c>
      <c r="I43">
        <v>114.699692</v>
      </c>
      <c r="J43">
        <v>108.099869</v>
      </c>
      <c r="K43">
        <v>101.455727</v>
      </c>
      <c r="L43">
        <v>96.336731</v>
      </c>
      <c r="M43">
        <v>92.071151999999998</v>
      </c>
      <c r="N43">
        <v>88.464744999999994</v>
      </c>
      <c r="O43">
        <v>85.461547999999993</v>
      </c>
      <c r="P43">
        <v>82.537796</v>
      </c>
      <c r="Q43">
        <v>80.105514999999997</v>
      </c>
      <c r="R43">
        <v>77.806274000000002</v>
      </c>
      <c r="S43">
        <v>75.616378999999995</v>
      </c>
      <c r="T43">
        <v>73.568245000000005</v>
      </c>
      <c r="U43">
        <v>71.726912999999996</v>
      </c>
      <c r="V43">
        <v>70.179328999999996</v>
      </c>
      <c r="W43">
        <v>68.891838000000007</v>
      </c>
      <c r="X43">
        <v>67.673957999999999</v>
      </c>
      <c r="Y43">
        <v>66.768082000000007</v>
      </c>
      <c r="Z43">
        <v>66.188698000000002</v>
      </c>
      <c r="AA43">
        <v>65.617133999999993</v>
      </c>
      <c r="AB43">
        <v>65.187965000000005</v>
      </c>
      <c r="AC43">
        <v>64.778198000000003</v>
      </c>
      <c r="AD43">
        <v>64.540183999999996</v>
      </c>
      <c r="AE43">
        <v>64.468711999999996</v>
      </c>
      <c r="AF43">
        <v>64.513419999999996</v>
      </c>
      <c r="AG43">
        <v>64.615821999999994</v>
      </c>
      <c r="AH43">
        <v>64.881530999999995</v>
      </c>
      <c r="AI43">
        <v>65.100204000000005</v>
      </c>
      <c r="AJ43">
        <v>65.352080999999998</v>
      </c>
      <c r="AK43" s="38">
        <v>-2.5000000000000001E-2</v>
      </c>
    </row>
    <row r="44" spans="1:37" ht="14.5" customHeight="1">
      <c r="A44" t="s">
        <v>397</v>
      </c>
      <c r="B44" t="s">
        <v>456</v>
      </c>
      <c r="C44" t="s">
        <v>457</v>
      </c>
      <c r="D44" t="s">
        <v>226</v>
      </c>
      <c r="E44">
        <v>2.4459999999999998E-3</v>
      </c>
      <c r="F44">
        <v>5.1200000000000004E-3</v>
      </c>
      <c r="G44">
        <v>8.881E-3</v>
      </c>
      <c r="H44">
        <v>1.4477E-2</v>
      </c>
      <c r="I44">
        <v>2.1189E-2</v>
      </c>
      <c r="J44">
        <v>2.9221E-2</v>
      </c>
      <c r="K44">
        <v>3.8920999999999997E-2</v>
      </c>
      <c r="L44">
        <v>5.0948E-2</v>
      </c>
      <c r="M44">
        <v>6.5360000000000001E-2</v>
      </c>
      <c r="N44">
        <v>8.2410999999999998E-2</v>
      </c>
      <c r="O44">
        <v>0.10225099999999999</v>
      </c>
      <c r="P44">
        <v>0.124219</v>
      </c>
      <c r="Q44">
        <v>0.14852399999999999</v>
      </c>
      <c r="R44">
        <v>0.17486199999999999</v>
      </c>
      <c r="S44">
        <v>0.20239199999999999</v>
      </c>
      <c r="T44">
        <v>0.23039200000000001</v>
      </c>
      <c r="U44">
        <v>0.25886100000000001</v>
      </c>
      <c r="V44">
        <v>0.28758499999999998</v>
      </c>
      <c r="W44">
        <v>0.31568299999999999</v>
      </c>
      <c r="X44">
        <v>0.34294400000000003</v>
      </c>
      <c r="Y44">
        <v>0.36922899999999997</v>
      </c>
      <c r="Z44">
        <v>0.39379799999999998</v>
      </c>
      <c r="AA44">
        <v>0.41655599999999998</v>
      </c>
      <c r="AB44">
        <v>0.43754700000000002</v>
      </c>
      <c r="AC44">
        <v>0.45666200000000001</v>
      </c>
      <c r="AD44">
        <v>0.474464</v>
      </c>
      <c r="AE44">
        <v>0.491118</v>
      </c>
      <c r="AF44">
        <v>0.50666100000000003</v>
      </c>
      <c r="AG44">
        <v>0.52099200000000001</v>
      </c>
      <c r="AH44">
        <v>0.53454900000000005</v>
      </c>
      <c r="AI44">
        <v>0.54666599999999999</v>
      </c>
      <c r="AJ44">
        <v>0.55769800000000003</v>
      </c>
      <c r="AK44" s="38">
        <v>0.191</v>
      </c>
    </row>
    <row r="45" spans="1:37" ht="14.5" customHeight="1">
      <c r="A45" t="s">
        <v>400</v>
      </c>
      <c r="B45" t="s">
        <v>458</v>
      </c>
      <c r="C45" t="s">
        <v>459</v>
      </c>
      <c r="D45" t="s">
        <v>226</v>
      </c>
      <c r="E45">
        <v>1.332E-2</v>
      </c>
      <c r="F45">
        <v>2.5869E-2</v>
      </c>
      <c r="G45">
        <v>4.0931000000000002E-2</v>
      </c>
      <c r="H45">
        <v>5.8205E-2</v>
      </c>
      <c r="I45">
        <v>7.9255000000000006E-2</v>
      </c>
      <c r="J45">
        <v>0.104505</v>
      </c>
      <c r="K45">
        <v>0.13458100000000001</v>
      </c>
      <c r="L45">
        <v>0.17211699999999999</v>
      </c>
      <c r="M45">
        <v>0.21687300000000001</v>
      </c>
      <c r="N45">
        <v>0.26934599999999997</v>
      </c>
      <c r="O45">
        <v>0.32996500000000001</v>
      </c>
      <c r="P45">
        <v>0.39533099999999999</v>
      </c>
      <c r="Q45">
        <v>0.46674700000000002</v>
      </c>
      <c r="R45">
        <v>0.54345200000000005</v>
      </c>
      <c r="S45">
        <v>0.62151800000000001</v>
      </c>
      <c r="T45">
        <v>0.69823100000000005</v>
      </c>
      <c r="U45">
        <v>0.77464999999999995</v>
      </c>
      <c r="V45">
        <v>0.851024</v>
      </c>
      <c r="W45">
        <v>0.923898</v>
      </c>
      <c r="X45">
        <v>0.99381200000000003</v>
      </c>
      <c r="Y45">
        <v>1.060044</v>
      </c>
      <c r="Z45">
        <v>1.1193409999999999</v>
      </c>
      <c r="AA45">
        <v>1.1723490000000001</v>
      </c>
      <c r="AB45">
        <v>1.2205809999999999</v>
      </c>
      <c r="AC45">
        <v>1.2637370000000001</v>
      </c>
      <c r="AD45">
        <v>1.305345</v>
      </c>
      <c r="AE45">
        <v>1.345677</v>
      </c>
      <c r="AF45">
        <v>1.38411</v>
      </c>
      <c r="AG45">
        <v>1.4199930000000001</v>
      </c>
      <c r="AH45">
        <v>1.455551</v>
      </c>
      <c r="AI45">
        <v>1.4870099999999999</v>
      </c>
      <c r="AJ45">
        <v>1.515976</v>
      </c>
      <c r="AK45" s="38">
        <v>0.16500000000000001</v>
      </c>
    </row>
    <row r="46" spans="1:37" ht="14.5" customHeight="1">
      <c r="A46" t="s">
        <v>403</v>
      </c>
      <c r="B46" t="s">
        <v>460</v>
      </c>
      <c r="C46" t="s">
        <v>461</v>
      </c>
      <c r="D46" t="s">
        <v>226</v>
      </c>
      <c r="E46">
        <v>0.27516299999999999</v>
      </c>
      <c r="F46">
        <v>0.16385</v>
      </c>
      <c r="G46">
        <v>8.6896000000000001E-2</v>
      </c>
      <c r="H46">
        <v>9.0712000000000001E-2</v>
      </c>
      <c r="I46">
        <v>0.11236599999999999</v>
      </c>
      <c r="J46">
        <v>0.13886499999999999</v>
      </c>
      <c r="K46">
        <v>0.171462</v>
      </c>
      <c r="L46">
        <v>0.213585</v>
      </c>
      <c r="M46">
        <v>0.264766</v>
      </c>
      <c r="N46">
        <v>0.32514199999999999</v>
      </c>
      <c r="O46">
        <v>0.39469199999999999</v>
      </c>
      <c r="P46">
        <v>0.46919</v>
      </c>
      <c r="Q46">
        <v>0.54975600000000002</v>
      </c>
      <c r="R46">
        <v>0.63524099999999994</v>
      </c>
      <c r="S46">
        <v>0.72111499999999995</v>
      </c>
      <c r="T46">
        <v>0.80416299999999996</v>
      </c>
      <c r="U46">
        <v>0.88542900000000002</v>
      </c>
      <c r="V46">
        <v>0.96563200000000005</v>
      </c>
      <c r="W46">
        <v>1.041002</v>
      </c>
      <c r="X46">
        <v>1.1121639999999999</v>
      </c>
      <c r="Y46">
        <v>1.1785509999999999</v>
      </c>
      <c r="Z46">
        <v>1.236939</v>
      </c>
      <c r="AA46">
        <v>1.2881629999999999</v>
      </c>
      <c r="AB46">
        <v>1.333923</v>
      </c>
      <c r="AC46">
        <v>1.373882</v>
      </c>
      <c r="AD46">
        <v>1.4116230000000001</v>
      </c>
      <c r="AE46">
        <v>1.448245</v>
      </c>
      <c r="AF46">
        <v>1.4828809999999999</v>
      </c>
      <c r="AG46">
        <v>1.5148250000000001</v>
      </c>
      <c r="AH46">
        <v>1.5464450000000001</v>
      </c>
      <c r="AI46">
        <v>1.573922</v>
      </c>
      <c r="AJ46">
        <v>1.598975</v>
      </c>
      <c r="AK46" s="38">
        <v>5.8000000000000003E-2</v>
      </c>
    </row>
    <row r="47" spans="1:37" ht="14.5" customHeight="1">
      <c r="A47" t="s">
        <v>406</v>
      </c>
      <c r="B47" t="s">
        <v>462</v>
      </c>
      <c r="C47" t="s">
        <v>463</v>
      </c>
      <c r="D47" t="s">
        <v>226</v>
      </c>
      <c r="E47">
        <v>0.38447500000000001</v>
      </c>
      <c r="F47">
        <v>0.33132400000000001</v>
      </c>
      <c r="G47">
        <v>0.31892799999999999</v>
      </c>
      <c r="H47">
        <v>0.35848600000000003</v>
      </c>
      <c r="I47">
        <v>0.40673399999999998</v>
      </c>
      <c r="J47">
        <v>0.45641300000000001</v>
      </c>
      <c r="K47">
        <v>0.50287599999999999</v>
      </c>
      <c r="L47">
        <v>0.55600300000000002</v>
      </c>
      <c r="M47">
        <v>0.61536599999999997</v>
      </c>
      <c r="N47">
        <v>0.68074999999999997</v>
      </c>
      <c r="O47">
        <v>0.75111000000000006</v>
      </c>
      <c r="P47">
        <v>0.82247800000000004</v>
      </c>
      <c r="Q47">
        <v>0.89560899999999999</v>
      </c>
      <c r="R47">
        <v>0.96509100000000003</v>
      </c>
      <c r="S47">
        <v>1.034486</v>
      </c>
      <c r="T47">
        <v>1.1009629999999999</v>
      </c>
      <c r="U47">
        <v>1.1655960000000001</v>
      </c>
      <c r="V47">
        <v>1.2278439999999999</v>
      </c>
      <c r="W47">
        <v>1.2865819999999999</v>
      </c>
      <c r="X47">
        <v>1.342551</v>
      </c>
      <c r="Y47">
        <v>1.3957660000000001</v>
      </c>
      <c r="Z47">
        <v>1.444394</v>
      </c>
      <c r="AA47">
        <v>1.4871760000000001</v>
      </c>
      <c r="AB47">
        <v>1.5271159999999999</v>
      </c>
      <c r="AC47">
        <v>1.5626009999999999</v>
      </c>
      <c r="AD47">
        <v>1.595467</v>
      </c>
      <c r="AE47">
        <v>1.625794</v>
      </c>
      <c r="AF47">
        <v>1.6542129999999999</v>
      </c>
      <c r="AG47">
        <v>1.6803779999999999</v>
      </c>
      <c r="AH47">
        <v>1.705727</v>
      </c>
      <c r="AI47">
        <v>1.7283029999999999</v>
      </c>
      <c r="AJ47">
        <v>1.749209</v>
      </c>
      <c r="AK47" s="38">
        <v>0.05</v>
      </c>
    </row>
    <row r="48" spans="1:37" ht="14.5" customHeight="1">
      <c r="A48" t="s">
        <v>409</v>
      </c>
      <c r="B48" t="s">
        <v>464</v>
      </c>
      <c r="C48" t="s">
        <v>465</v>
      </c>
      <c r="D48" t="s">
        <v>226</v>
      </c>
      <c r="E48">
        <v>0.89918500000000001</v>
      </c>
      <c r="F48">
        <v>0.47334199999999998</v>
      </c>
      <c r="G48">
        <v>0.219304</v>
      </c>
      <c r="H48">
        <v>0.192021</v>
      </c>
      <c r="I48">
        <v>0.204038</v>
      </c>
      <c r="J48">
        <v>0.21962499999999999</v>
      </c>
      <c r="K48">
        <v>0.23896800000000001</v>
      </c>
      <c r="L48">
        <v>0.268793</v>
      </c>
      <c r="M48">
        <v>0.309807</v>
      </c>
      <c r="N48">
        <v>0.36046400000000001</v>
      </c>
      <c r="O48">
        <v>0.41862700000000003</v>
      </c>
      <c r="P48">
        <v>0.48048099999999999</v>
      </c>
      <c r="Q48">
        <v>0.546234</v>
      </c>
      <c r="R48">
        <v>0.61461200000000005</v>
      </c>
      <c r="S48">
        <v>0.68196999999999997</v>
      </c>
      <c r="T48">
        <v>0.74655000000000005</v>
      </c>
      <c r="U48">
        <v>0.81062599999999996</v>
      </c>
      <c r="V48">
        <v>0.87539500000000003</v>
      </c>
      <c r="W48">
        <v>0.93721600000000005</v>
      </c>
      <c r="X48">
        <v>0.99646999999999997</v>
      </c>
      <c r="Y48">
        <v>1.0528109999999999</v>
      </c>
      <c r="Z48">
        <v>1.104652</v>
      </c>
      <c r="AA48">
        <v>1.152623</v>
      </c>
      <c r="AB48">
        <v>1.1958279999999999</v>
      </c>
      <c r="AC48">
        <v>1.2337070000000001</v>
      </c>
      <c r="AD48">
        <v>1.268777</v>
      </c>
      <c r="AE48">
        <v>1.3026869999999999</v>
      </c>
      <c r="AF48">
        <v>1.334044</v>
      </c>
      <c r="AG48">
        <v>1.3625860000000001</v>
      </c>
      <c r="AH48">
        <v>1.389534</v>
      </c>
      <c r="AI48">
        <v>1.413311</v>
      </c>
      <c r="AJ48">
        <v>1.434876</v>
      </c>
      <c r="AK48" s="38">
        <v>1.4999999999999999E-2</v>
      </c>
    </row>
    <row r="49" spans="1:37" ht="14.5" customHeight="1">
      <c r="A49" t="s">
        <v>412</v>
      </c>
      <c r="B49" t="s">
        <v>466</v>
      </c>
      <c r="C49" t="s">
        <v>467</v>
      </c>
      <c r="D49" t="s">
        <v>226</v>
      </c>
      <c r="E49">
        <v>0</v>
      </c>
      <c r="F49">
        <v>0</v>
      </c>
      <c r="G49">
        <v>0</v>
      </c>
      <c r="H49">
        <v>0</v>
      </c>
      <c r="I49">
        <v>0</v>
      </c>
      <c r="J49">
        <v>0</v>
      </c>
      <c r="K49">
        <v>0</v>
      </c>
      <c r="L49">
        <v>4.15E-4</v>
      </c>
      <c r="M49">
        <v>8.7600000000000004E-4</v>
      </c>
      <c r="N49">
        <v>1.4170000000000001E-3</v>
      </c>
      <c r="O49">
        <v>2.0760000000000002E-3</v>
      </c>
      <c r="P49">
        <v>2.8709999999999999E-3</v>
      </c>
      <c r="Q49">
        <v>3.8500000000000001E-3</v>
      </c>
      <c r="R49">
        <v>5.0559999999999997E-3</v>
      </c>
      <c r="S49">
        <v>6.5120000000000004E-3</v>
      </c>
      <c r="T49">
        <v>8.2410000000000001E-3</v>
      </c>
      <c r="U49">
        <v>1.0293E-2</v>
      </c>
      <c r="V49">
        <v>1.2704E-2</v>
      </c>
      <c r="W49">
        <v>1.5458E-2</v>
      </c>
      <c r="X49">
        <v>1.8558999999999999E-2</v>
      </c>
      <c r="Y49">
        <v>2.1968999999999999E-2</v>
      </c>
      <c r="Z49">
        <v>2.5586000000000001E-2</v>
      </c>
      <c r="AA49">
        <v>2.9343999999999999E-2</v>
      </c>
      <c r="AB49">
        <v>3.3187000000000001E-2</v>
      </c>
      <c r="AC49">
        <v>3.7033000000000003E-2</v>
      </c>
      <c r="AD49">
        <v>4.0897000000000003E-2</v>
      </c>
      <c r="AE49">
        <v>4.4738E-2</v>
      </c>
      <c r="AF49">
        <v>4.8520000000000001E-2</v>
      </c>
      <c r="AG49">
        <v>5.2192000000000002E-2</v>
      </c>
      <c r="AH49">
        <v>5.5780000000000003E-2</v>
      </c>
      <c r="AI49">
        <v>5.9173999999999997E-2</v>
      </c>
      <c r="AJ49">
        <v>6.2400999999999998E-2</v>
      </c>
      <c r="AK49" t="s">
        <v>361</v>
      </c>
    </row>
    <row r="50" spans="1:37" ht="14.5" customHeight="1">
      <c r="A50" t="s">
        <v>415</v>
      </c>
      <c r="B50" t="s">
        <v>468</v>
      </c>
      <c r="C50" t="s">
        <v>469</v>
      </c>
      <c r="D50" t="s">
        <v>226</v>
      </c>
      <c r="E50">
        <v>2.858212</v>
      </c>
      <c r="F50">
        <v>2.90564</v>
      </c>
      <c r="G50">
        <v>3.053677</v>
      </c>
      <c r="H50">
        <v>3.2142750000000002</v>
      </c>
      <c r="I50">
        <v>3.4005670000000001</v>
      </c>
      <c r="J50">
        <v>3.569194</v>
      </c>
      <c r="K50">
        <v>3.7393610000000002</v>
      </c>
      <c r="L50">
        <v>3.9748049999999999</v>
      </c>
      <c r="M50">
        <v>4.3258260000000002</v>
      </c>
      <c r="N50">
        <v>4.7461799999999998</v>
      </c>
      <c r="O50">
        <v>5.2262519999999997</v>
      </c>
      <c r="P50">
        <v>5.7268429999999997</v>
      </c>
      <c r="Q50">
        <v>6.2371639999999999</v>
      </c>
      <c r="R50">
        <v>6.7621640000000003</v>
      </c>
      <c r="S50">
        <v>7.2522900000000003</v>
      </c>
      <c r="T50">
        <v>7.7110919999999998</v>
      </c>
      <c r="U50">
        <v>8.1369740000000004</v>
      </c>
      <c r="V50">
        <v>8.5411059999999992</v>
      </c>
      <c r="W50">
        <v>8.9041730000000001</v>
      </c>
      <c r="X50">
        <v>9.2409549999999996</v>
      </c>
      <c r="Y50">
        <v>9.5483840000000004</v>
      </c>
      <c r="Z50">
        <v>9.8064459999999993</v>
      </c>
      <c r="AA50">
        <v>10.024403</v>
      </c>
      <c r="AB50">
        <v>10.213915999999999</v>
      </c>
      <c r="AC50">
        <v>10.374847000000001</v>
      </c>
      <c r="AD50">
        <v>10.531025</v>
      </c>
      <c r="AE50">
        <v>10.68647</v>
      </c>
      <c r="AF50">
        <v>10.840935999999999</v>
      </c>
      <c r="AG50">
        <v>10.990467000000001</v>
      </c>
      <c r="AH50">
        <v>11.1508</v>
      </c>
      <c r="AI50">
        <v>11.296684000000001</v>
      </c>
      <c r="AJ50">
        <v>11.43774</v>
      </c>
      <c r="AK50" s="38">
        <v>4.5999999999999999E-2</v>
      </c>
    </row>
    <row r="51" spans="1:37" ht="14.5" customHeight="1">
      <c r="A51" t="s">
        <v>418</v>
      </c>
      <c r="B51" t="s">
        <v>470</v>
      </c>
      <c r="C51" t="s">
        <v>471</v>
      </c>
      <c r="D51" t="s">
        <v>226</v>
      </c>
      <c r="E51">
        <v>1.0737140000000001</v>
      </c>
      <c r="F51">
        <v>0.90647599999999995</v>
      </c>
      <c r="G51">
        <v>0.83596599999999999</v>
      </c>
      <c r="H51">
        <v>0.76888000000000001</v>
      </c>
      <c r="I51">
        <v>0.70402100000000001</v>
      </c>
      <c r="J51">
        <v>0.64055700000000004</v>
      </c>
      <c r="K51">
        <v>0.587279</v>
      </c>
      <c r="L51">
        <v>0.54122899999999996</v>
      </c>
      <c r="M51">
        <v>0.505911</v>
      </c>
      <c r="N51">
        <v>0.475379</v>
      </c>
      <c r="O51">
        <v>0.44637199999999999</v>
      </c>
      <c r="P51">
        <v>0.420539</v>
      </c>
      <c r="Q51">
        <v>0.396258</v>
      </c>
      <c r="R51">
        <v>0.37740200000000002</v>
      </c>
      <c r="S51">
        <v>0.35689100000000001</v>
      </c>
      <c r="T51">
        <v>0.34444200000000003</v>
      </c>
      <c r="U51">
        <v>0.333208</v>
      </c>
      <c r="V51">
        <v>0.32392900000000002</v>
      </c>
      <c r="W51">
        <v>0.31595699999999999</v>
      </c>
      <c r="X51">
        <v>0.30943900000000002</v>
      </c>
      <c r="Y51">
        <v>0.30364400000000002</v>
      </c>
      <c r="Z51">
        <v>0.29796299999999998</v>
      </c>
      <c r="AA51">
        <v>0.294904</v>
      </c>
      <c r="AB51">
        <v>0.29070600000000002</v>
      </c>
      <c r="AC51">
        <v>0.28850300000000001</v>
      </c>
      <c r="AD51">
        <v>0.286551</v>
      </c>
      <c r="AE51">
        <v>0.28499999999999998</v>
      </c>
      <c r="AF51">
        <v>0.28387200000000001</v>
      </c>
      <c r="AG51">
        <v>0.283113</v>
      </c>
      <c r="AH51">
        <v>0.28288799999999997</v>
      </c>
      <c r="AI51">
        <v>0.28287299999999999</v>
      </c>
      <c r="AJ51">
        <v>0.28319699999999998</v>
      </c>
      <c r="AK51" s="38">
        <v>-4.2000000000000003E-2</v>
      </c>
    </row>
    <row r="52" spans="1:37" ht="14.5" customHeight="1">
      <c r="A52" t="s">
        <v>421</v>
      </c>
      <c r="B52" t="s">
        <v>472</v>
      </c>
      <c r="C52" t="s">
        <v>473</v>
      </c>
      <c r="D52" t="s">
        <v>226</v>
      </c>
      <c r="E52">
        <v>2.5368499999999998</v>
      </c>
      <c r="F52">
        <v>2.4352480000000001</v>
      </c>
      <c r="G52">
        <v>2.3399670000000001</v>
      </c>
      <c r="H52">
        <v>2.2459349999999998</v>
      </c>
      <c r="I52">
        <v>2.1583770000000002</v>
      </c>
      <c r="J52">
        <v>2.0690119999999999</v>
      </c>
      <c r="K52">
        <v>1.992855</v>
      </c>
      <c r="L52">
        <v>1.9177109999999999</v>
      </c>
      <c r="M52">
        <v>1.857766</v>
      </c>
      <c r="N52">
        <v>1.8050310000000001</v>
      </c>
      <c r="O52">
        <v>1.7560990000000001</v>
      </c>
      <c r="P52">
        <v>1.706785</v>
      </c>
      <c r="Q52">
        <v>1.6592199999999999</v>
      </c>
      <c r="R52">
        <v>1.618849</v>
      </c>
      <c r="S52">
        <v>1.5817479999999999</v>
      </c>
      <c r="T52">
        <v>1.551523</v>
      </c>
      <c r="U52">
        <v>1.5238799999999999</v>
      </c>
      <c r="V52">
        <v>1.500988</v>
      </c>
      <c r="W52">
        <v>1.480864</v>
      </c>
      <c r="X52">
        <v>1.464526</v>
      </c>
      <c r="Y52">
        <v>1.4501500000000001</v>
      </c>
      <c r="Z52">
        <v>1.4356660000000001</v>
      </c>
      <c r="AA52">
        <v>1.4243170000000001</v>
      </c>
      <c r="AB52">
        <v>1.4139090000000001</v>
      </c>
      <c r="AC52">
        <v>1.4034759999999999</v>
      </c>
      <c r="AD52">
        <v>1.3941920000000001</v>
      </c>
      <c r="AE52">
        <v>1.386728</v>
      </c>
      <c r="AF52">
        <v>1.3810819999999999</v>
      </c>
      <c r="AG52">
        <v>1.3769819999999999</v>
      </c>
      <c r="AH52">
        <v>1.3753029999999999</v>
      </c>
      <c r="AI52">
        <v>1.374285</v>
      </c>
      <c r="AJ52">
        <v>1.3746229999999999</v>
      </c>
      <c r="AK52" s="38">
        <v>-0.02</v>
      </c>
    </row>
    <row r="53" spans="1:37" ht="14.5" customHeight="1">
      <c r="A53" t="s">
        <v>424</v>
      </c>
      <c r="B53" t="s">
        <v>474</v>
      </c>
      <c r="C53" t="s">
        <v>475</v>
      </c>
      <c r="D53" t="s">
        <v>226</v>
      </c>
      <c r="E53">
        <v>0.98101799999999995</v>
      </c>
      <c r="F53">
        <v>0.90118600000000004</v>
      </c>
      <c r="G53">
        <v>0.82867599999999997</v>
      </c>
      <c r="H53">
        <v>0.76334800000000003</v>
      </c>
      <c r="I53">
        <v>0.705488</v>
      </c>
      <c r="J53">
        <v>0.65053300000000003</v>
      </c>
      <c r="K53">
        <v>0.60583299999999995</v>
      </c>
      <c r="L53">
        <v>0.56197200000000003</v>
      </c>
      <c r="M53">
        <v>0.52614300000000003</v>
      </c>
      <c r="N53">
        <v>0.494508</v>
      </c>
      <c r="O53">
        <v>0.46600599999999998</v>
      </c>
      <c r="P53">
        <v>0.43837599999999999</v>
      </c>
      <c r="Q53">
        <v>0.41249999999999998</v>
      </c>
      <c r="R53">
        <v>0.39317600000000003</v>
      </c>
      <c r="S53">
        <v>0.37672099999999997</v>
      </c>
      <c r="T53">
        <v>0.36442400000000003</v>
      </c>
      <c r="U53">
        <v>0.35336800000000002</v>
      </c>
      <c r="V53">
        <v>0.34434399999999998</v>
      </c>
      <c r="W53">
        <v>0.336594</v>
      </c>
      <c r="X53">
        <v>0.33022200000000002</v>
      </c>
      <c r="Y53">
        <v>0.32442500000000002</v>
      </c>
      <c r="Z53">
        <v>0.31859399999999999</v>
      </c>
      <c r="AA53">
        <v>0.31545800000000002</v>
      </c>
      <c r="AB53">
        <v>0.31298300000000001</v>
      </c>
      <c r="AC53">
        <v>0.31056400000000001</v>
      </c>
      <c r="AD53">
        <v>0.30834899999999998</v>
      </c>
      <c r="AE53">
        <v>0.306479</v>
      </c>
      <c r="AF53">
        <v>0.30495899999999998</v>
      </c>
      <c r="AG53">
        <v>0.30375099999999999</v>
      </c>
      <c r="AH53">
        <v>0.30303099999999999</v>
      </c>
      <c r="AI53">
        <v>0.30249700000000002</v>
      </c>
      <c r="AJ53">
        <v>0.302286</v>
      </c>
      <c r="AK53" s="38">
        <v>-3.6999999999999998E-2</v>
      </c>
    </row>
    <row r="54" spans="1:37" ht="14.5" customHeight="1">
      <c r="A54" t="s">
        <v>427</v>
      </c>
      <c r="B54" t="s">
        <v>476</v>
      </c>
      <c r="C54" t="s">
        <v>477</v>
      </c>
      <c r="D54" t="s">
        <v>226</v>
      </c>
      <c r="E54">
        <v>4.798648</v>
      </c>
      <c r="F54">
        <v>4.327915</v>
      </c>
      <c r="G54">
        <v>3.8918439999999999</v>
      </c>
      <c r="H54">
        <v>3.4951669999999999</v>
      </c>
      <c r="I54">
        <v>3.138191</v>
      </c>
      <c r="J54">
        <v>2.7981319999999998</v>
      </c>
      <c r="K54">
        <v>2.5161389999999999</v>
      </c>
      <c r="L54">
        <v>2.2360000000000002</v>
      </c>
      <c r="M54">
        <v>2.0031240000000001</v>
      </c>
      <c r="N54">
        <v>1.7961480000000001</v>
      </c>
      <c r="O54">
        <v>1.610109</v>
      </c>
      <c r="P54">
        <v>1.4324939999999999</v>
      </c>
      <c r="Q54">
        <v>1.2602930000000001</v>
      </c>
      <c r="R54">
        <v>1.1582619999999999</v>
      </c>
      <c r="S54">
        <v>1.0719689999999999</v>
      </c>
      <c r="T54">
        <v>1.010499</v>
      </c>
      <c r="U54">
        <v>0.95696000000000003</v>
      </c>
      <c r="V54">
        <v>0.91570499999999999</v>
      </c>
      <c r="W54">
        <v>0.88198500000000002</v>
      </c>
      <c r="X54">
        <v>0.85499599999999998</v>
      </c>
      <c r="Y54">
        <v>0.83058299999999996</v>
      </c>
      <c r="Z54">
        <v>0.80486500000000005</v>
      </c>
      <c r="AA54">
        <v>0.79890799999999995</v>
      </c>
      <c r="AB54">
        <v>0.79313500000000003</v>
      </c>
      <c r="AC54">
        <v>0.787277</v>
      </c>
      <c r="AD54">
        <v>0.78211299999999995</v>
      </c>
      <c r="AE54">
        <v>0.77803</v>
      </c>
      <c r="AF54">
        <v>0.77501399999999998</v>
      </c>
      <c r="AG54">
        <v>0.77286900000000003</v>
      </c>
      <c r="AH54">
        <v>0.77212000000000003</v>
      </c>
      <c r="AI54">
        <v>0.77170099999999997</v>
      </c>
      <c r="AJ54">
        <v>0.77200999999999997</v>
      </c>
      <c r="AK54" s="38">
        <v>-5.7000000000000002E-2</v>
      </c>
    </row>
    <row r="55" spans="1:37" ht="14.5" customHeight="1">
      <c r="A55" t="s">
        <v>430</v>
      </c>
      <c r="B55" t="s">
        <v>478</v>
      </c>
      <c r="C55" t="s">
        <v>479</v>
      </c>
      <c r="D55" t="s">
        <v>226</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t="s">
        <v>361</v>
      </c>
    </row>
    <row r="56" spans="1:37" ht="14.5" customHeight="1">
      <c r="A56" t="s">
        <v>433</v>
      </c>
      <c r="B56" t="s">
        <v>480</v>
      </c>
      <c r="C56" t="s">
        <v>481</v>
      </c>
      <c r="D56" t="s">
        <v>226</v>
      </c>
      <c r="E56">
        <v>0</v>
      </c>
      <c r="F56">
        <v>1.4799999999999999E-4</v>
      </c>
      <c r="G56">
        <v>3.1E-4</v>
      </c>
      <c r="H56">
        <v>4.9600000000000002E-4</v>
      </c>
      <c r="I56">
        <v>7.1599999999999995E-4</v>
      </c>
      <c r="J56">
        <v>9.7999999999999997E-4</v>
      </c>
      <c r="K56">
        <v>1.302E-3</v>
      </c>
      <c r="L56">
        <v>1.7030000000000001E-3</v>
      </c>
      <c r="M56">
        <v>2.1849999999999999E-3</v>
      </c>
      <c r="N56">
        <v>2.7590000000000002E-3</v>
      </c>
      <c r="O56">
        <v>3.434E-3</v>
      </c>
      <c r="P56">
        <v>4.1869999999999997E-3</v>
      </c>
      <c r="Q56">
        <v>5.0280000000000004E-3</v>
      </c>
      <c r="R56">
        <v>5.9490000000000003E-3</v>
      </c>
      <c r="S56">
        <v>6.914E-3</v>
      </c>
      <c r="T56">
        <v>7.894E-3</v>
      </c>
      <c r="U56">
        <v>8.8839999999999995E-3</v>
      </c>
      <c r="V56">
        <v>9.8750000000000001E-3</v>
      </c>
      <c r="W56">
        <v>1.0832E-2</v>
      </c>
      <c r="X56">
        <v>1.1750999999999999E-2</v>
      </c>
      <c r="Y56">
        <v>1.2618000000000001E-2</v>
      </c>
      <c r="Z56">
        <v>1.3402000000000001E-2</v>
      </c>
      <c r="AA56">
        <v>1.4101000000000001E-2</v>
      </c>
      <c r="AB56">
        <v>1.4723999999999999E-2</v>
      </c>
      <c r="AC56">
        <v>1.5269E-2</v>
      </c>
      <c r="AD56">
        <v>1.5774E-2</v>
      </c>
      <c r="AE56">
        <v>1.6243E-2</v>
      </c>
      <c r="AF56">
        <v>1.6684000000000001E-2</v>
      </c>
      <c r="AG56">
        <v>1.7094000000000002E-2</v>
      </c>
      <c r="AH56">
        <v>1.7493999999999999E-2</v>
      </c>
      <c r="AI56">
        <v>1.7853999999999998E-2</v>
      </c>
      <c r="AJ56">
        <v>1.8186000000000001E-2</v>
      </c>
      <c r="AK56" t="s">
        <v>361</v>
      </c>
    </row>
    <row r="57" spans="1:37" ht="14.5" customHeight="1">
      <c r="A57" t="s">
        <v>482</v>
      </c>
      <c r="B57" t="s">
        <v>483</v>
      </c>
      <c r="C57" t="s">
        <v>484</v>
      </c>
      <c r="D57" t="s">
        <v>226</v>
      </c>
      <c r="E57">
        <v>156.56135599999999</v>
      </c>
      <c r="F57">
        <v>147.95747399999999</v>
      </c>
      <c r="G57">
        <v>140.524033</v>
      </c>
      <c r="H57">
        <v>132.73594700000001</v>
      </c>
      <c r="I57">
        <v>125.63063</v>
      </c>
      <c r="J57">
        <v>118.776909</v>
      </c>
      <c r="K57">
        <v>111.985321</v>
      </c>
      <c r="L57">
        <v>106.832008</v>
      </c>
      <c r="M57">
        <v>102.76515999999999</v>
      </c>
      <c r="N57">
        <v>99.504288000000003</v>
      </c>
      <c r="O57">
        <v>96.968520999999996</v>
      </c>
      <c r="P57">
        <v>94.561606999999995</v>
      </c>
      <c r="Q57">
        <v>92.686690999999996</v>
      </c>
      <c r="R57">
        <v>91.060387000000006</v>
      </c>
      <c r="S57">
        <v>89.530906999999999</v>
      </c>
      <c r="T57">
        <v>88.146659999999997</v>
      </c>
      <c r="U57">
        <v>86.945640999999995</v>
      </c>
      <c r="V57">
        <v>86.035445999999993</v>
      </c>
      <c r="W57">
        <v>85.342087000000006</v>
      </c>
      <c r="X57">
        <v>84.692352</v>
      </c>
      <c r="Y57">
        <v>84.316254000000001</v>
      </c>
      <c r="Z57">
        <v>84.190353000000002</v>
      </c>
      <c r="AA57">
        <v>84.035431000000003</v>
      </c>
      <c r="AB57">
        <v>83.975516999999996</v>
      </c>
      <c r="AC57">
        <v>83.885750000000002</v>
      </c>
      <c r="AD57">
        <v>83.954750000000004</v>
      </c>
      <c r="AE57">
        <v>84.185920999999993</v>
      </c>
      <c r="AF57">
        <v>84.526404999999997</v>
      </c>
      <c r="AG57">
        <v>84.911057</v>
      </c>
      <c r="AH57">
        <v>85.470757000000006</v>
      </c>
      <c r="AI57">
        <v>85.954482999999996</v>
      </c>
      <c r="AJ57">
        <v>86.459266999999997</v>
      </c>
      <c r="AK57" s="38">
        <v>-1.9E-2</v>
      </c>
    </row>
    <row r="58" spans="1:37" ht="14.5" customHeight="1">
      <c r="A58" t="s">
        <v>485</v>
      </c>
      <c r="B58" t="s">
        <v>486</v>
      </c>
      <c r="C58" t="s">
        <v>487</v>
      </c>
      <c r="D58" t="s">
        <v>226</v>
      </c>
      <c r="E58">
        <v>727.22735599999999</v>
      </c>
      <c r="F58">
        <v>703.56726100000003</v>
      </c>
      <c r="G58">
        <v>679.01690699999995</v>
      </c>
      <c r="H58">
        <v>645.98895300000004</v>
      </c>
      <c r="I58">
        <v>614.17211899999995</v>
      </c>
      <c r="J58">
        <v>583.55242899999996</v>
      </c>
      <c r="K58">
        <v>553.60803199999998</v>
      </c>
      <c r="L58">
        <v>531.09124799999995</v>
      </c>
      <c r="M58">
        <v>513.52435300000002</v>
      </c>
      <c r="N58">
        <v>499.75311299999998</v>
      </c>
      <c r="O58">
        <v>488.78143299999999</v>
      </c>
      <c r="P58">
        <v>478.25277699999998</v>
      </c>
      <c r="Q58">
        <v>470.12853999999999</v>
      </c>
      <c r="R58">
        <v>462.82232699999997</v>
      </c>
      <c r="S58">
        <v>455.10400399999997</v>
      </c>
      <c r="T58">
        <v>447.81182899999999</v>
      </c>
      <c r="U58">
        <v>440.81692500000003</v>
      </c>
      <c r="V58">
        <v>435.09832799999998</v>
      </c>
      <c r="W58">
        <v>429.94091800000001</v>
      </c>
      <c r="X58">
        <v>425.45205700000002</v>
      </c>
      <c r="Y58">
        <v>421.54809599999999</v>
      </c>
      <c r="Z58">
        <v>417.51385499999998</v>
      </c>
      <c r="AA58">
        <v>413.33718900000002</v>
      </c>
      <c r="AB58">
        <v>410.170929</v>
      </c>
      <c r="AC58">
        <v>407.15240499999999</v>
      </c>
      <c r="AD58">
        <v>405.003265</v>
      </c>
      <c r="AE58">
        <v>403.75692700000002</v>
      </c>
      <c r="AF58">
        <v>403.20944200000002</v>
      </c>
      <c r="AG58">
        <v>403.098389</v>
      </c>
      <c r="AH58">
        <v>403.94415300000003</v>
      </c>
      <c r="AI58">
        <v>404.71063199999998</v>
      </c>
      <c r="AJ58">
        <v>405.782623</v>
      </c>
      <c r="AK58" s="38">
        <v>-1.9E-2</v>
      </c>
    </row>
    <row r="59" spans="1:37" ht="14.5" customHeight="1">
      <c r="A59" t="s">
        <v>488</v>
      </c>
      <c r="B59" t="s">
        <v>489</v>
      </c>
      <c r="C59" t="s">
        <v>490</v>
      </c>
      <c r="D59" t="s">
        <v>226</v>
      </c>
      <c r="E59">
        <v>1228.070557</v>
      </c>
      <c r="F59">
        <v>1183.600342</v>
      </c>
      <c r="G59">
        <v>1138.742432</v>
      </c>
      <c r="H59">
        <v>1081.2645259999999</v>
      </c>
      <c r="I59">
        <v>1021.866577</v>
      </c>
      <c r="J59">
        <v>967.65954599999998</v>
      </c>
      <c r="K59">
        <v>913.81634499999996</v>
      </c>
      <c r="L59">
        <v>872.27227800000003</v>
      </c>
      <c r="M59">
        <v>840.636841</v>
      </c>
      <c r="N59">
        <v>816.55670199999997</v>
      </c>
      <c r="O59">
        <v>798.72875999999997</v>
      </c>
      <c r="P59">
        <v>784.17334000000005</v>
      </c>
      <c r="Q59">
        <v>773.64446999999996</v>
      </c>
      <c r="R59">
        <v>765.04693599999996</v>
      </c>
      <c r="S59">
        <v>756.66760299999999</v>
      </c>
      <c r="T59">
        <v>749.60656700000004</v>
      </c>
      <c r="U59">
        <v>743.43432600000006</v>
      </c>
      <c r="V59">
        <v>739.54040499999996</v>
      </c>
      <c r="W59">
        <v>736.76831100000004</v>
      </c>
      <c r="X59">
        <v>735.25720200000001</v>
      </c>
      <c r="Y59">
        <v>734.86877400000003</v>
      </c>
      <c r="Z59">
        <v>734.15759300000002</v>
      </c>
      <c r="AA59">
        <v>733.33264199999996</v>
      </c>
      <c r="AB59">
        <v>734.47937000000002</v>
      </c>
      <c r="AC59">
        <v>735.37475600000005</v>
      </c>
      <c r="AD59">
        <v>737.58441200000004</v>
      </c>
      <c r="AE59">
        <v>741.72753899999998</v>
      </c>
      <c r="AF59">
        <v>746.87072799999999</v>
      </c>
      <c r="AG59">
        <v>752.55542000000003</v>
      </c>
      <c r="AH59">
        <v>759.71435499999995</v>
      </c>
      <c r="AI59">
        <v>766.34094200000004</v>
      </c>
      <c r="AJ59">
        <v>772.72582999999997</v>
      </c>
      <c r="AK59" s="38">
        <v>-1.4999999999999999E-2</v>
      </c>
    </row>
    <row r="60" spans="1:37" ht="14.5" customHeight="1">
      <c r="A60" t="s">
        <v>236</v>
      </c>
      <c r="C60" t="s">
        <v>491</v>
      </c>
    </row>
    <row r="61" spans="1:37" ht="14.5" customHeight="1">
      <c r="A61" t="s">
        <v>492</v>
      </c>
      <c r="B61" t="s">
        <v>493</v>
      </c>
      <c r="C61" t="s">
        <v>494</v>
      </c>
      <c r="D61" t="s">
        <v>226</v>
      </c>
      <c r="E61">
        <v>373.765106</v>
      </c>
      <c r="F61">
        <v>355.11926299999999</v>
      </c>
      <c r="G61">
        <v>340.72616599999998</v>
      </c>
      <c r="H61">
        <v>332.13378899999998</v>
      </c>
      <c r="I61">
        <v>323.020264</v>
      </c>
      <c r="J61">
        <v>315.53112800000002</v>
      </c>
      <c r="K61">
        <v>310.76644900000002</v>
      </c>
      <c r="L61">
        <v>307.04663099999999</v>
      </c>
      <c r="M61">
        <v>304.234039</v>
      </c>
      <c r="N61">
        <v>301.35043300000001</v>
      </c>
      <c r="O61">
        <v>298.27914399999997</v>
      </c>
      <c r="P61">
        <v>294.694885</v>
      </c>
      <c r="Q61">
        <v>291.68685900000003</v>
      </c>
      <c r="R61">
        <v>287.903839</v>
      </c>
      <c r="S61">
        <v>284.21539300000001</v>
      </c>
      <c r="T61">
        <v>280.19332900000001</v>
      </c>
      <c r="U61">
        <v>275.61883499999999</v>
      </c>
      <c r="V61">
        <v>271.06832900000001</v>
      </c>
      <c r="W61">
        <v>266.35296599999998</v>
      </c>
      <c r="X61">
        <v>261.13626099999999</v>
      </c>
      <c r="Y61">
        <v>255.330963</v>
      </c>
      <c r="Z61">
        <v>249.20373499999999</v>
      </c>
      <c r="AA61">
        <v>242.60972599999999</v>
      </c>
      <c r="AB61">
        <v>235.44854699999999</v>
      </c>
      <c r="AC61">
        <v>227.97062700000001</v>
      </c>
      <c r="AD61">
        <v>220.349976</v>
      </c>
      <c r="AE61">
        <v>212.41026299999999</v>
      </c>
      <c r="AF61">
        <v>204.89305100000001</v>
      </c>
      <c r="AG61">
        <v>195.906372</v>
      </c>
      <c r="AH61">
        <v>186.49542199999999</v>
      </c>
      <c r="AI61">
        <v>176.71759</v>
      </c>
      <c r="AJ61">
        <v>166.629288</v>
      </c>
      <c r="AK61" s="38">
        <v>-2.5999999999999999E-2</v>
      </c>
    </row>
    <row r="62" spans="1:37" ht="14.5" customHeight="1">
      <c r="A62" t="s">
        <v>339</v>
      </c>
      <c r="B62" t="s">
        <v>495</v>
      </c>
      <c r="C62" t="s">
        <v>496</v>
      </c>
      <c r="D62" t="s">
        <v>226</v>
      </c>
      <c r="E62">
        <v>290.96456899999998</v>
      </c>
      <c r="F62">
        <v>296.270691</v>
      </c>
      <c r="G62">
        <v>302.15115400000002</v>
      </c>
      <c r="H62">
        <v>306.68438700000002</v>
      </c>
      <c r="I62">
        <v>309.95391799999999</v>
      </c>
      <c r="J62">
        <v>311.21859699999999</v>
      </c>
      <c r="K62">
        <v>312.89389</v>
      </c>
      <c r="L62">
        <v>314.08767699999999</v>
      </c>
      <c r="M62">
        <v>315.03079200000002</v>
      </c>
      <c r="N62">
        <v>315.68356299999999</v>
      </c>
      <c r="O62">
        <v>316.218842</v>
      </c>
      <c r="P62">
        <v>316.17617799999999</v>
      </c>
      <c r="Q62">
        <v>316.993225</v>
      </c>
      <c r="R62">
        <v>317.33874500000002</v>
      </c>
      <c r="S62">
        <v>317.77761800000002</v>
      </c>
      <c r="T62">
        <v>318.09808299999997</v>
      </c>
      <c r="U62">
        <v>318.29937699999999</v>
      </c>
      <c r="V62">
        <v>318.78433200000001</v>
      </c>
      <c r="W62">
        <v>319.02862499999998</v>
      </c>
      <c r="X62">
        <v>319.05694599999998</v>
      </c>
      <c r="Y62">
        <v>319.277557</v>
      </c>
      <c r="Z62">
        <v>319.721497</v>
      </c>
      <c r="AA62">
        <v>320.57501200000002</v>
      </c>
      <c r="AB62">
        <v>321.344604</v>
      </c>
      <c r="AC62">
        <v>323.08075000000002</v>
      </c>
      <c r="AD62">
        <v>325.59475700000002</v>
      </c>
      <c r="AE62">
        <v>328.49978599999997</v>
      </c>
      <c r="AF62">
        <v>332.654877</v>
      </c>
      <c r="AG62">
        <v>335.288116</v>
      </c>
      <c r="AH62">
        <v>337.98751800000002</v>
      </c>
      <c r="AI62">
        <v>340.51864599999999</v>
      </c>
      <c r="AJ62">
        <v>342.55114700000001</v>
      </c>
      <c r="AK62" s="38">
        <v>5.0000000000000001E-3</v>
      </c>
    </row>
    <row r="63" spans="1:37" ht="14.5" customHeight="1">
      <c r="A63" t="s">
        <v>350</v>
      </c>
      <c r="B63" t="s">
        <v>497</v>
      </c>
      <c r="C63" t="s">
        <v>498</v>
      </c>
      <c r="D63" t="s">
        <v>226</v>
      </c>
      <c r="E63">
        <v>0.18129899999999999</v>
      </c>
      <c r="F63">
        <v>0.26686599999999999</v>
      </c>
      <c r="G63">
        <v>0.34853200000000001</v>
      </c>
      <c r="H63">
        <v>0.42882599999999998</v>
      </c>
      <c r="I63">
        <v>0.50226999999999999</v>
      </c>
      <c r="J63">
        <v>0.57140400000000002</v>
      </c>
      <c r="K63">
        <v>0.61699999999999999</v>
      </c>
      <c r="L63">
        <v>0.66017099999999995</v>
      </c>
      <c r="M63">
        <v>0.702372</v>
      </c>
      <c r="N63">
        <v>0.74409499999999995</v>
      </c>
      <c r="O63">
        <v>0.786412</v>
      </c>
      <c r="P63">
        <v>0.82729399999999997</v>
      </c>
      <c r="Q63">
        <v>0.87116899999999997</v>
      </c>
      <c r="R63">
        <v>0.91401200000000005</v>
      </c>
      <c r="S63">
        <v>0.95867800000000003</v>
      </c>
      <c r="T63">
        <v>1.0037780000000001</v>
      </c>
      <c r="U63">
        <v>1.049536</v>
      </c>
      <c r="V63">
        <v>1.0976459999999999</v>
      </c>
      <c r="W63">
        <v>1.146225</v>
      </c>
      <c r="X63">
        <v>1.1966000000000001</v>
      </c>
      <c r="Y63">
        <v>1.248456</v>
      </c>
      <c r="Z63">
        <v>1.3025</v>
      </c>
      <c r="AA63">
        <v>1.357774</v>
      </c>
      <c r="AB63">
        <v>1.4147449999999999</v>
      </c>
      <c r="AC63">
        <v>1.4731270000000001</v>
      </c>
      <c r="AD63">
        <v>1.534775</v>
      </c>
      <c r="AE63">
        <v>1.6009139999999999</v>
      </c>
      <c r="AF63">
        <v>1.673243</v>
      </c>
      <c r="AG63">
        <v>1.745762</v>
      </c>
      <c r="AH63">
        <v>1.823877</v>
      </c>
      <c r="AI63">
        <v>1.9067149999999999</v>
      </c>
      <c r="AJ63">
        <v>1.9929079999999999</v>
      </c>
      <c r="AK63" s="38">
        <v>0.08</v>
      </c>
    </row>
    <row r="64" spans="1:37" ht="14.5" customHeight="1">
      <c r="A64" t="s">
        <v>365</v>
      </c>
      <c r="B64" t="s">
        <v>499</v>
      </c>
      <c r="C64" t="s">
        <v>500</v>
      </c>
      <c r="D64" t="s">
        <v>226</v>
      </c>
      <c r="E64">
        <v>1.0333190000000001</v>
      </c>
      <c r="F64">
        <v>0.89297000000000004</v>
      </c>
      <c r="G64">
        <v>0.83530599999999999</v>
      </c>
      <c r="H64">
        <v>0.77356199999999997</v>
      </c>
      <c r="I64">
        <v>0.75555600000000001</v>
      </c>
      <c r="J64">
        <v>0.73699999999999999</v>
      </c>
      <c r="K64">
        <v>0.71479599999999999</v>
      </c>
      <c r="L64">
        <v>0.69326299999999996</v>
      </c>
      <c r="M64">
        <v>0.67285099999999998</v>
      </c>
      <c r="N64">
        <v>0.65249000000000001</v>
      </c>
      <c r="O64">
        <v>0.633409</v>
      </c>
      <c r="P64">
        <v>0.61468900000000004</v>
      </c>
      <c r="Q64">
        <v>0.59845000000000004</v>
      </c>
      <c r="R64">
        <v>0.58433900000000005</v>
      </c>
      <c r="S64">
        <v>0.57552400000000004</v>
      </c>
      <c r="T64">
        <v>0.56905099999999997</v>
      </c>
      <c r="U64">
        <v>0.56485300000000005</v>
      </c>
      <c r="V64">
        <v>0.56198999999999999</v>
      </c>
      <c r="W64">
        <v>0.56008199999999997</v>
      </c>
      <c r="X64">
        <v>0.55863499999999999</v>
      </c>
      <c r="Y64">
        <v>0.55823400000000001</v>
      </c>
      <c r="Z64">
        <v>0.55903700000000001</v>
      </c>
      <c r="AA64">
        <v>0.560805</v>
      </c>
      <c r="AB64">
        <v>0.56353500000000001</v>
      </c>
      <c r="AC64">
        <v>0.567662</v>
      </c>
      <c r="AD64">
        <v>0.574098</v>
      </c>
      <c r="AE64">
        <v>0.58299999999999996</v>
      </c>
      <c r="AF64">
        <v>0.59456600000000004</v>
      </c>
      <c r="AG64">
        <v>0.60420700000000005</v>
      </c>
      <c r="AH64">
        <v>0.618591</v>
      </c>
      <c r="AI64">
        <v>0.63812000000000002</v>
      </c>
      <c r="AJ64">
        <v>0.66345600000000005</v>
      </c>
      <c r="AK64" s="38">
        <v>-1.4E-2</v>
      </c>
    </row>
    <row r="65" spans="1:37" ht="14.5" customHeight="1">
      <c r="A65" t="s">
        <v>501</v>
      </c>
      <c r="B65" t="s">
        <v>502</v>
      </c>
      <c r="C65" t="s">
        <v>503</v>
      </c>
      <c r="D65" t="s">
        <v>226</v>
      </c>
      <c r="E65">
        <v>225.08412200000001</v>
      </c>
      <c r="F65">
        <v>239.116119</v>
      </c>
      <c r="G65">
        <v>251.36657700000001</v>
      </c>
      <c r="H65">
        <v>257.17166099999997</v>
      </c>
      <c r="I65">
        <v>261.97988900000001</v>
      </c>
      <c r="J65">
        <v>264.05395499999997</v>
      </c>
      <c r="K65">
        <v>266.396637</v>
      </c>
      <c r="L65">
        <v>268.10702500000002</v>
      </c>
      <c r="M65">
        <v>270.433044</v>
      </c>
      <c r="N65">
        <v>273.57446299999998</v>
      </c>
      <c r="O65">
        <v>277.81564300000002</v>
      </c>
      <c r="P65">
        <v>282.54101600000001</v>
      </c>
      <c r="Q65">
        <v>289.19793700000002</v>
      </c>
      <c r="R65">
        <v>296.02767899999998</v>
      </c>
      <c r="S65">
        <v>304.141052</v>
      </c>
      <c r="T65">
        <v>312.80246</v>
      </c>
      <c r="U65">
        <v>322.29858400000001</v>
      </c>
      <c r="V65">
        <v>333.03131100000002</v>
      </c>
      <c r="W65">
        <v>344.53747600000003</v>
      </c>
      <c r="X65">
        <v>356.84921300000002</v>
      </c>
      <c r="Y65">
        <v>369.93640099999999</v>
      </c>
      <c r="Z65">
        <v>383.95929000000001</v>
      </c>
      <c r="AA65">
        <v>398.561127</v>
      </c>
      <c r="AB65">
        <v>413.813019</v>
      </c>
      <c r="AC65">
        <v>429.55169699999999</v>
      </c>
      <c r="AD65">
        <v>446.12017800000001</v>
      </c>
      <c r="AE65">
        <v>463.81488000000002</v>
      </c>
      <c r="AF65">
        <v>483.304169</v>
      </c>
      <c r="AG65">
        <v>502.58993500000003</v>
      </c>
      <c r="AH65">
        <v>523.32916299999999</v>
      </c>
      <c r="AI65">
        <v>544.94891399999995</v>
      </c>
      <c r="AJ65">
        <v>567.23950200000002</v>
      </c>
      <c r="AK65" s="38">
        <v>0.03</v>
      </c>
    </row>
    <row r="66" spans="1:37" ht="14.5" customHeight="1">
      <c r="A66" t="s">
        <v>504</v>
      </c>
      <c r="B66" t="s">
        <v>505</v>
      </c>
      <c r="C66" t="s">
        <v>506</v>
      </c>
      <c r="D66" t="s">
        <v>226</v>
      </c>
      <c r="E66">
        <v>0</v>
      </c>
      <c r="F66">
        <v>6.2978999999999993E-2</v>
      </c>
      <c r="G66">
        <v>0.12256300000000001</v>
      </c>
      <c r="H66">
        <v>0.18010100000000001</v>
      </c>
      <c r="I66">
        <v>0.23394599999999999</v>
      </c>
      <c r="J66">
        <v>0.28504099999999999</v>
      </c>
      <c r="K66">
        <v>0.33395200000000003</v>
      </c>
      <c r="L66">
        <v>0.381546</v>
      </c>
      <c r="M66">
        <v>0.41348699999999999</v>
      </c>
      <c r="N66">
        <v>0.445073</v>
      </c>
      <c r="O66">
        <v>0.47702099999999997</v>
      </c>
      <c r="P66">
        <v>0.50791299999999995</v>
      </c>
      <c r="Q66">
        <v>0.54029400000000005</v>
      </c>
      <c r="R66">
        <v>0.571515</v>
      </c>
      <c r="S66">
        <v>0.60374700000000003</v>
      </c>
      <c r="T66">
        <v>0.63604700000000003</v>
      </c>
      <c r="U66">
        <v>0.668821</v>
      </c>
      <c r="V66">
        <v>0.70322099999999998</v>
      </c>
      <c r="W66">
        <v>0.73813499999999999</v>
      </c>
      <c r="X66">
        <v>0.77389399999999997</v>
      </c>
      <c r="Y66">
        <v>0.81032700000000002</v>
      </c>
      <c r="Z66">
        <v>0.84848000000000001</v>
      </c>
      <c r="AA66">
        <v>0.88770099999999996</v>
      </c>
      <c r="AB66">
        <v>0.92819499999999999</v>
      </c>
      <c r="AC66">
        <v>0.96961600000000003</v>
      </c>
      <c r="AD66">
        <v>1.01309</v>
      </c>
      <c r="AE66">
        <v>1.0594349999999999</v>
      </c>
      <c r="AF66">
        <v>1.109782</v>
      </c>
      <c r="AG66">
        <v>1.1601790000000001</v>
      </c>
      <c r="AH66">
        <v>1.2142379999999999</v>
      </c>
      <c r="AI66">
        <v>1.2713970000000001</v>
      </c>
      <c r="AJ66">
        <v>1.3307960000000001</v>
      </c>
      <c r="AK66" t="s">
        <v>361</v>
      </c>
    </row>
    <row r="67" spans="1:37" ht="14.5" customHeight="1">
      <c r="A67" t="s">
        <v>507</v>
      </c>
      <c r="B67" t="s">
        <v>508</v>
      </c>
      <c r="C67" t="s">
        <v>509</v>
      </c>
      <c r="D67" t="s">
        <v>226</v>
      </c>
      <c r="E67">
        <v>0</v>
      </c>
      <c r="F67">
        <v>8.2736000000000004E-2</v>
      </c>
      <c r="G67">
        <v>0.16083900000000001</v>
      </c>
      <c r="H67">
        <v>0.235571</v>
      </c>
      <c r="I67">
        <v>0.304311</v>
      </c>
      <c r="J67">
        <v>0.368421</v>
      </c>
      <c r="K67">
        <v>0.42840200000000001</v>
      </c>
      <c r="L67">
        <v>0.48514299999999999</v>
      </c>
      <c r="M67">
        <v>0.51960399999999995</v>
      </c>
      <c r="N67">
        <v>0.55302799999999996</v>
      </c>
      <c r="O67">
        <v>0.58561399999999997</v>
      </c>
      <c r="P67">
        <v>0.61629999999999996</v>
      </c>
      <c r="Q67">
        <v>0.64864599999999994</v>
      </c>
      <c r="R67">
        <v>0.67986800000000003</v>
      </c>
      <c r="S67">
        <v>0.712364</v>
      </c>
      <c r="T67">
        <v>0.74540700000000004</v>
      </c>
      <c r="U67">
        <v>0.77923200000000004</v>
      </c>
      <c r="V67">
        <v>0.81531100000000001</v>
      </c>
      <c r="W67">
        <v>0.85216999999999998</v>
      </c>
      <c r="X67">
        <v>0.88999099999999998</v>
      </c>
      <c r="Y67">
        <v>0.92843600000000004</v>
      </c>
      <c r="Z67">
        <v>0.968912</v>
      </c>
      <c r="AA67">
        <v>1.010575</v>
      </c>
      <c r="AB67">
        <v>1.0536589999999999</v>
      </c>
      <c r="AC67">
        <v>1.0978289999999999</v>
      </c>
      <c r="AD67">
        <v>1.1443620000000001</v>
      </c>
      <c r="AE67">
        <v>1.1942630000000001</v>
      </c>
      <c r="AF67">
        <v>1.2488079999999999</v>
      </c>
      <c r="AG67">
        <v>1.3035220000000001</v>
      </c>
      <c r="AH67">
        <v>1.362452</v>
      </c>
      <c r="AI67">
        <v>1.4249499999999999</v>
      </c>
      <c r="AJ67">
        <v>1.490022</v>
      </c>
      <c r="AK67" t="s">
        <v>361</v>
      </c>
    </row>
    <row r="68" spans="1:37" ht="14.5" customHeight="1">
      <c r="A68" t="s">
        <v>510</v>
      </c>
      <c r="B68" t="s">
        <v>511</v>
      </c>
      <c r="C68" t="s">
        <v>512</v>
      </c>
      <c r="D68" t="s">
        <v>226</v>
      </c>
      <c r="E68">
        <v>0</v>
      </c>
      <c r="F68">
        <v>9.1588000000000003E-2</v>
      </c>
      <c r="G68">
        <v>0.17827100000000001</v>
      </c>
      <c r="H68">
        <v>0.26191199999999998</v>
      </c>
      <c r="I68">
        <v>0.340167</v>
      </c>
      <c r="J68">
        <v>0.41431000000000001</v>
      </c>
      <c r="K68">
        <v>0.48514099999999999</v>
      </c>
      <c r="L68">
        <v>0.55380700000000005</v>
      </c>
      <c r="M68">
        <v>0.599495</v>
      </c>
      <c r="N68">
        <v>0.64454699999999998</v>
      </c>
      <c r="O68">
        <v>0.69011599999999995</v>
      </c>
      <c r="P68">
        <v>0.73424199999999995</v>
      </c>
      <c r="Q68">
        <v>0.78092300000000003</v>
      </c>
      <c r="R68">
        <v>0.82613599999999998</v>
      </c>
      <c r="S68">
        <v>0.87280400000000002</v>
      </c>
      <c r="T68">
        <v>0.91956000000000004</v>
      </c>
      <c r="U68">
        <v>0.96699199999999996</v>
      </c>
      <c r="V68">
        <v>1.0167189999999999</v>
      </c>
      <c r="W68">
        <v>1.067153</v>
      </c>
      <c r="X68">
        <v>1.1186970000000001</v>
      </c>
      <c r="Y68">
        <v>1.1710659999999999</v>
      </c>
      <c r="Z68">
        <v>1.225806</v>
      </c>
      <c r="AA68">
        <v>1.2819179999999999</v>
      </c>
      <c r="AB68">
        <v>1.339636</v>
      </c>
      <c r="AC68">
        <v>1.3984129999999999</v>
      </c>
      <c r="AD68">
        <v>1.459792</v>
      </c>
      <c r="AE68">
        <v>1.524899</v>
      </c>
      <c r="AF68">
        <v>1.5953740000000001</v>
      </c>
      <c r="AG68">
        <v>1.6655420000000001</v>
      </c>
      <c r="AH68">
        <v>1.7406250000000001</v>
      </c>
      <c r="AI68">
        <v>1.8199019999999999</v>
      </c>
      <c r="AJ68">
        <v>1.9021809999999999</v>
      </c>
      <c r="AK68" t="s">
        <v>361</v>
      </c>
    </row>
    <row r="69" spans="1:37" ht="14.5" customHeight="1">
      <c r="A69" t="s">
        <v>513</v>
      </c>
      <c r="B69" t="s">
        <v>514</v>
      </c>
      <c r="C69" t="s">
        <v>515</v>
      </c>
      <c r="D69" t="s">
        <v>226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t="s">
        <v>361</v>
      </c>
    </row>
    <row r="70" spans="1:37" ht="14.5" customHeight="1">
      <c r="A70" t="s">
        <v>516</v>
      </c>
      <c r="B70" t="s">
        <v>517</v>
      </c>
      <c r="C70" t="s">
        <v>518</v>
      </c>
      <c r="D70" t="s">
        <v>226</v>
      </c>
      <c r="E70">
        <v>891.02838099999997</v>
      </c>
      <c r="F70">
        <v>891.90325900000005</v>
      </c>
      <c r="G70">
        <v>895.88940400000001</v>
      </c>
      <c r="H70">
        <v>897.86987299999998</v>
      </c>
      <c r="I70">
        <v>897.09033199999999</v>
      </c>
      <c r="J70">
        <v>893.17987100000005</v>
      </c>
      <c r="K70">
        <v>892.63629200000003</v>
      </c>
      <c r="L70">
        <v>892.01525900000001</v>
      </c>
      <c r="M70">
        <v>892.60571300000004</v>
      </c>
      <c r="N70">
        <v>893.64764400000001</v>
      </c>
      <c r="O70">
        <v>895.48632799999996</v>
      </c>
      <c r="P70">
        <v>896.71252400000003</v>
      </c>
      <c r="Q70">
        <v>901.31744400000002</v>
      </c>
      <c r="R70">
        <v>904.84606900000006</v>
      </c>
      <c r="S70">
        <v>909.85717799999998</v>
      </c>
      <c r="T70">
        <v>914.96765100000005</v>
      </c>
      <c r="U70">
        <v>920.24627699999996</v>
      </c>
      <c r="V70">
        <v>927.07891800000004</v>
      </c>
      <c r="W70">
        <v>934.28283699999997</v>
      </c>
      <c r="X70">
        <v>941.58032200000002</v>
      </c>
      <c r="Y70">
        <v>949.26141399999995</v>
      </c>
      <c r="Z70">
        <v>957.78930700000001</v>
      </c>
      <c r="AA70">
        <v>966.844604</v>
      </c>
      <c r="AB70">
        <v>975.90600600000005</v>
      </c>
      <c r="AC70">
        <v>986.10980199999995</v>
      </c>
      <c r="AD70">
        <v>997.79095500000005</v>
      </c>
      <c r="AE70">
        <v>1010.687439</v>
      </c>
      <c r="AF70">
        <v>1027.0737300000001</v>
      </c>
      <c r="AG70">
        <v>1040.2635499999999</v>
      </c>
      <c r="AH70">
        <v>1054.5717770000001</v>
      </c>
      <c r="AI70">
        <v>1069.246216</v>
      </c>
      <c r="AJ70">
        <v>1083.7993160000001</v>
      </c>
      <c r="AK70" s="38">
        <v>6.0000000000000001E-3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0"/>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ht="14.5" customHeight="1">
      <c r="A10" t="s">
        <v>519</v>
      </c>
    </row>
    <row r="11" spans="1:37" ht="14.5" customHeight="1">
      <c r="A11" t="s">
        <v>520</v>
      </c>
    </row>
    <row r="12" spans="1:37" ht="14.5" customHeight="1">
      <c r="A12" t="s">
        <v>521</v>
      </c>
    </row>
    <row r="13" spans="1:37" ht="14.5" customHeight="1">
      <c r="A13" t="s">
        <v>216</v>
      </c>
    </row>
    <row r="14" spans="1:37" ht="14.5" customHeight="1">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ht="14.5" customHeight="1">
      <c r="A15" t="s">
        <v>379</v>
      </c>
      <c r="C15" t="s">
        <v>522</v>
      </c>
    </row>
    <row r="16" spans="1:37" ht="14.5" customHeight="1">
      <c r="A16" t="s">
        <v>381</v>
      </c>
      <c r="C16" t="s">
        <v>523</v>
      </c>
    </row>
    <row r="17" spans="1:37" ht="14.5" customHeight="1">
      <c r="A17" t="s">
        <v>383</v>
      </c>
      <c r="B17" t="s">
        <v>524</v>
      </c>
      <c r="C17" t="s">
        <v>525</v>
      </c>
      <c r="D17" t="s">
        <v>526</v>
      </c>
      <c r="E17">
        <v>112.454048</v>
      </c>
      <c r="F17">
        <v>110.539215</v>
      </c>
      <c r="G17">
        <v>108.92274500000001</v>
      </c>
      <c r="H17">
        <v>106.654343</v>
      </c>
      <c r="I17">
        <v>104.16269699999999</v>
      </c>
      <c r="J17">
        <v>101.507874</v>
      </c>
      <c r="K17">
        <v>98.817490000000006</v>
      </c>
      <c r="L17">
        <v>96.130920000000003</v>
      </c>
      <c r="M17">
        <v>93.871718999999999</v>
      </c>
      <c r="N17">
        <v>92.062674999999999</v>
      </c>
      <c r="O17">
        <v>90.710632000000004</v>
      </c>
      <c r="P17">
        <v>89.817718999999997</v>
      </c>
      <c r="Q17">
        <v>89.108870999999994</v>
      </c>
      <c r="R17">
        <v>88.423644999999993</v>
      </c>
      <c r="S17">
        <v>87.907973999999996</v>
      </c>
      <c r="T17">
        <v>87.621277000000006</v>
      </c>
      <c r="U17">
        <v>87.515961000000004</v>
      </c>
      <c r="V17">
        <v>87.731780999999998</v>
      </c>
      <c r="W17">
        <v>88.064887999999996</v>
      </c>
      <c r="X17">
        <v>88.509665999999996</v>
      </c>
      <c r="Y17">
        <v>89.110382000000001</v>
      </c>
      <c r="Z17">
        <v>89.644745</v>
      </c>
      <c r="AA17">
        <v>90.153274999999994</v>
      </c>
      <c r="AB17">
        <v>90.955062999999996</v>
      </c>
      <c r="AC17">
        <v>91.636039999999994</v>
      </c>
      <c r="AD17">
        <v>92.438216999999995</v>
      </c>
      <c r="AE17">
        <v>93.530761999999996</v>
      </c>
      <c r="AF17">
        <v>94.694366000000002</v>
      </c>
      <c r="AG17">
        <v>95.880324999999999</v>
      </c>
      <c r="AH17">
        <v>97.198882999999995</v>
      </c>
      <c r="AI17">
        <v>98.387100000000004</v>
      </c>
      <c r="AJ17">
        <v>99.415367000000003</v>
      </c>
      <c r="AK17" s="38">
        <v>-4.0000000000000001E-3</v>
      </c>
    </row>
    <row r="18" spans="1:37" ht="14.5" customHeight="1">
      <c r="A18" t="s">
        <v>386</v>
      </c>
      <c r="B18" t="s">
        <v>527</v>
      </c>
      <c r="C18" t="s">
        <v>528</v>
      </c>
      <c r="D18" t="s">
        <v>526</v>
      </c>
      <c r="E18">
        <v>0.45122899999999999</v>
      </c>
      <c r="F18">
        <v>0.435201</v>
      </c>
      <c r="G18">
        <v>0.42079800000000001</v>
      </c>
      <c r="H18">
        <v>0.40954099999999999</v>
      </c>
      <c r="I18">
        <v>0.401007</v>
      </c>
      <c r="J18">
        <v>0.39679999999999999</v>
      </c>
      <c r="K18">
        <v>0.39680700000000002</v>
      </c>
      <c r="L18">
        <v>0.40129199999999998</v>
      </c>
      <c r="M18">
        <v>0.41121200000000002</v>
      </c>
      <c r="N18">
        <v>0.42830099999999999</v>
      </c>
      <c r="O18">
        <v>0.45259100000000002</v>
      </c>
      <c r="P18">
        <v>0.48301500000000003</v>
      </c>
      <c r="Q18">
        <v>0.51715199999999995</v>
      </c>
      <c r="R18">
        <v>0.55716200000000005</v>
      </c>
      <c r="S18">
        <v>0.59840499999999996</v>
      </c>
      <c r="T18">
        <v>0.63877899999999999</v>
      </c>
      <c r="U18">
        <v>0.67941200000000002</v>
      </c>
      <c r="V18">
        <v>0.72184099999999995</v>
      </c>
      <c r="W18">
        <v>0.76297800000000005</v>
      </c>
      <c r="X18">
        <v>0.80282900000000001</v>
      </c>
      <c r="Y18">
        <v>0.83932700000000005</v>
      </c>
      <c r="Z18">
        <v>0.87537900000000002</v>
      </c>
      <c r="AA18">
        <v>0.91500000000000004</v>
      </c>
      <c r="AB18">
        <v>0.95242099999999996</v>
      </c>
      <c r="AC18">
        <v>0.98566600000000004</v>
      </c>
      <c r="AD18">
        <v>1.017892</v>
      </c>
      <c r="AE18">
        <v>1.051277</v>
      </c>
      <c r="AF18">
        <v>1.08342</v>
      </c>
      <c r="AG18">
        <v>1.1138570000000001</v>
      </c>
      <c r="AH18">
        <v>1.1439140000000001</v>
      </c>
      <c r="AI18">
        <v>1.1707650000000001</v>
      </c>
      <c r="AJ18">
        <v>1.194259</v>
      </c>
      <c r="AK18" s="38">
        <v>3.2000000000000001E-2</v>
      </c>
    </row>
    <row r="19" spans="1:37" ht="14.5" customHeight="1">
      <c r="A19" t="s">
        <v>389</v>
      </c>
      <c r="B19" t="s">
        <v>529</v>
      </c>
      <c r="C19" t="s">
        <v>530</v>
      </c>
      <c r="D19" t="s">
        <v>526</v>
      </c>
      <c r="E19">
        <v>112.90527299999999</v>
      </c>
      <c r="F19">
        <v>110.974419</v>
      </c>
      <c r="G19">
        <v>109.34354399999999</v>
      </c>
      <c r="H19">
        <v>107.06388099999999</v>
      </c>
      <c r="I19">
        <v>104.563705</v>
      </c>
      <c r="J19">
        <v>101.90467099999999</v>
      </c>
      <c r="K19">
        <v>99.214293999999995</v>
      </c>
      <c r="L19">
        <v>96.532211000000004</v>
      </c>
      <c r="M19">
        <v>94.282927999999998</v>
      </c>
      <c r="N19">
        <v>92.490973999999994</v>
      </c>
      <c r="O19">
        <v>91.163223000000002</v>
      </c>
      <c r="P19">
        <v>90.300735000000003</v>
      </c>
      <c r="Q19">
        <v>89.626022000000006</v>
      </c>
      <c r="R19">
        <v>88.980804000000006</v>
      </c>
      <c r="S19">
        <v>88.506377999999998</v>
      </c>
      <c r="T19">
        <v>88.260056000000006</v>
      </c>
      <c r="U19">
        <v>88.195374000000001</v>
      </c>
      <c r="V19">
        <v>88.453620999999998</v>
      </c>
      <c r="W19">
        <v>88.827866</v>
      </c>
      <c r="X19">
        <v>89.312492000000006</v>
      </c>
      <c r="Y19">
        <v>89.949707000000004</v>
      </c>
      <c r="Z19">
        <v>90.520126000000005</v>
      </c>
      <c r="AA19">
        <v>91.068275</v>
      </c>
      <c r="AB19">
        <v>91.907486000000006</v>
      </c>
      <c r="AC19">
        <v>92.621703999999994</v>
      </c>
      <c r="AD19">
        <v>93.456108</v>
      </c>
      <c r="AE19">
        <v>94.582038999999995</v>
      </c>
      <c r="AF19">
        <v>95.777786000000006</v>
      </c>
      <c r="AG19">
        <v>96.994185999999999</v>
      </c>
      <c r="AH19">
        <v>98.342796000000007</v>
      </c>
      <c r="AI19">
        <v>99.557868999999997</v>
      </c>
      <c r="AJ19">
        <v>100.609627</v>
      </c>
      <c r="AK19" s="38">
        <v>-4.0000000000000001E-3</v>
      </c>
    </row>
    <row r="20" spans="1:37" ht="14.5" customHeight="1">
      <c r="A20" t="s">
        <v>392</v>
      </c>
      <c r="C20" t="s">
        <v>531</v>
      </c>
    </row>
    <row r="21" spans="1:37" ht="14.5" customHeight="1">
      <c r="A21" t="s">
        <v>394</v>
      </c>
      <c r="B21" t="s">
        <v>532</v>
      </c>
      <c r="C21" t="s">
        <v>533</v>
      </c>
      <c r="D21" t="s">
        <v>526</v>
      </c>
      <c r="E21">
        <v>6.9383049999999997</v>
      </c>
      <c r="F21">
        <v>6.5207750000000004</v>
      </c>
      <c r="G21">
        <v>6.1733779999999996</v>
      </c>
      <c r="H21">
        <v>5.8704799999999997</v>
      </c>
      <c r="I21">
        <v>5.6068369999999996</v>
      </c>
      <c r="J21">
        <v>5.3713629999999997</v>
      </c>
      <c r="K21">
        <v>5.1400949999999996</v>
      </c>
      <c r="L21">
        <v>4.9202690000000002</v>
      </c>
      <c r="M21">
        <v>4.728796</v>
      </c>
      <c r="N21">
        <v>4.5630629999999996</v>
      </c>
      <c r="O21">
        <v>4.4284439999999998</v>
      </c>
      <c r="P21">
        <v>4.3231539999999997</v>
      </c>
      <c r="Q21">
        <v>4.2221060000000001</v>
      </c>
      <c r="R21">
        <v>4.1401000000000003</v>
      </c>
      <c r="S21">
        <v>4.0327289999999998</v>
      </c>
      <c r="T21">
        <v>3.968766</v>
      </c>
      <c r="U21">
        <v>3.924712</v>
      </c>
      <c r="V21">
        <v>3.881764</v>
      </c>
      <c r="W21">
        <v>3.8812250000000001</v>
      </c>
      <c r="X21">
        <v>3.9077790000000001</v>
      </c>
      <c r="Y21">
        <v>3.932461</v>
      </c>
      <c r="Z21">
        <v>3.9536699999999998</v>
      </c>
      <c r="AA21">
        <v>3.9983170000000001</v>
      </c>
      <c r="AB21">
        <v>4.0482800000000001</v>
      </c>
      <c r="AC21">
        <v>4.0891000000000002</v>
      </c>
      <c r="AD21">
        <v>4.1346360000000004</v>
      </c>
      <c r="AE21">
        <v>4.1943149999999996</v>
      </c>
      <c r="AF21">
        <v>4.2561619999999998</v>
      </c>
      <c r="AG21">
        <v>4.3175129999999999</v>
      </c>
      <c r="AH21">
        <v>4.384233</v>
      </c>
      <c r="AI21">
        <v>4.4428020000000004</v>
      </c>
      <c r="AJ21">
        <v>4.4920309999999999</v>
      </c>
      <c r="AK21" s="38">
        <v>-1.4E-2</v>
      </c>
    </row>
    <row r="22" spans="1:37" ht="14.5" customHeight="1">
      <c r="A22" t="s">
        <v>397</v>
      </c>
      <c r="B22" t="s">
        <v>534</v>
      </c>
      <c r="C22" t="s">
        <v>535</v>
      </c>
      <c r="D22" t="s">
        <v>526</v>
      </c>
      <c r="E22">
        <v>0.182174</v>
      </c>
      <c r="F22">
        <v>0.189496</v>
      </c>
      <c r="G22">
        <v>0.19622100000000001</v>
      </c>
      <c r="H22">
        <v>0.202628</v>
      </c>
      <c r="I22">
        <v>0.208896</v>
      </c>
      <c r="J22">
        <v>0.214947</v>
      </c>
      <c r="K22">
        <v>0.22106100000000001</v>
      </c>
      <c r="L22">
        <v>0.22726199999999999</v>
      </c>
      <c r="M22">
        <v>0.23087299999999999</v>
      </c>
      <c r="N22">
        <v>0.239456</v>
      </c>
      <c r="O22">
        <v>0.249777</v>
      </c>
      <c r="P22">
        <v>0.262235</v>
      </c>
      <c r="Q22">
        <v>0.27646599999999999</v>
      </c>
      <c r="R22">
        <v>0.29218899999999998</v>
      </c>
      <c r="S22">
        <v>0.30884200000000001</v>
      </c>
      <c r="T22">
        <v>0.32666499999999998</v>
      </c>
      <c r="U22">
        <v>0.34522900000000001</v>
      </c>
      <c r="V22">
        <v>0.36363600000000001</v>
      </c>
      <c r="W22">
        <v>0.38244600000000001</v>
      </c>
      <c r="X22">
        <v>0.400482</v>
      </c>
      <c r="Y22">
        <v>0.41920499999999999</v>
      </c>
      <c r="Z22">
        <v>0.43637999999999999</v>
      </c>
      <c r="AA22">
        <v>0.454069</v>
      </c>
      <c r="AB22">
        <v>0.47159400000000001</v>
      </c>
      <c r="AC22">
        <v>0.487985</v>
      </c>
      <c r="AD22">
        <v>0.50367200000000001</v>
      </c>
      <c r="AE22">
        <v>0.519007</v>
      </c>
      <c r="AF22">
        <v>0.533721</v>
      </c>
      <c r="AG22">
        <v>0.54784299999999997</v>
      </c>
      <c r="AH22">
        <v>0.56161000000000005</v>
      </c>
      <c r="AI22">
        <v>0.57452199999999998</v>
      </c>
      <c r="AJ22">
        <v>0.58653599999999995</v>
      </c>
      <c r="AK22" s="38">
        <v>3.7999999999999999E-2</v>
      </c>
    </row>
    <row r="23" spans="1:37" ht="14.5" customHeight="1">
      <c r="A23" t="s">
        <v>400</v>
      </c>
      <c r="B23" t="s">
        <v>536</v>
      </c>
      <c r="C23" t="s">
        <v>537</v>
      </c>
      <c r="D23" t="s">
        <v>526</v>
      </c>
      <c r="E23">
        <v>0.25173000000000001</v>
      </c>
      <c r="F23">
        <v>0.27574300000000002</v>
      </c>
      <c r="G23">
        <v>0.303145</v>
      </c>
      <c r="H23">
        <v>0.33332699999999998</v>
      </c>
      <c r="I23">
        <v>0.36749300000000001</v>
      </c>
      <c r="J23">
        <v>0.40656199999999998</v>
      </c>
      <c r="K23">
        <v>0.45161800000000002</v>
      </c>
      <c r="L23">
        <v>0.50254500000000002</v>
      </c>
      <c r="M23">
        <v>0.56172200000000005</v>
      </c>
      <c r="N23">
        <v>0.62995800000000002</v>
      </c>
      <c r="O23">
        <v>0.70757899999999996</v>
      </c>
      <c r="P23">
        <v>0.79508800000000002</v>
      </c>
      <c r="Q23">
        <v>0.88915599999999995</v>
      </c>
      <c r="R23">
        <v>0.98693799999999998</v>
      </c>
      <c r="S23">
        <v>1.0862099999999999</v>
      </c>
      <c r="T23">
        <v>1.185667</v>
      </c>
      <c r="U23">
        <v>1.2839719999999999</v>
      </c>
      <c r="V23">
        <v>1.382099</v>
      </c>
      <c r="W23">
        <v>1.4770289999999999</v>
      </c>
      <c r="X23">
        <v>1.5670329999999999</v>
      </c>
      <c r="Y23">
        <v>1.6531089999999999</v>
      </c>
      <c r="Z23">
        <v>1.7319249999999999</v>
      </c>
      <c r="AA23">
        <v>1.8049219999999999</v>
      </c>
      <c r="AB23">
        <v>1.874716</v>
      </c>
      <c r="AC23">
        <v>1.937222</v>
      </c>
      <c r="AD23">
        <v>1.996122</v>
      </c>
      <c r="AE23">
        <v>2.0543719999999999</v>
      </c>
      <c r="AF23">
        <v>2.1098819999999998</v>
      </c>
      <c r="AG23">
        <v>2.1626910000000001</v>
      </c>
      <c r="AH23">
        <v>2.2146620000000001</v>
      </c>
      <c r="AI23">
        <v>2.2624819999999999</v>
      </c>
      <c r="AJ23">
        <v>2.305844</v>
      </c>
      <c r="AK23" s="38">
        <v>7.3999999999999996E-2</v>
      </c>
    </row>
    <row r="24" spans="1:37" ht="14.5" customHeight="1">
      <c r="A24" t="s">
        <v>403</v>
      </c>
      <c r="B24" t="s">
        <v>538</v>
      </c>
      <c r="C24" t="s">
        <v>539</v>
      </c>
      <c r="D24" t="s">
        <v>526</v>
      </c>
      <c r="E24">
        <v>0.16738700000000001</v>
      </c>
      <c r="F24">
        <v>0.122893</v>
      </c>
      <c r="G24">
        <v>9.8090999999999998E-2</v>
      </c>
      <c r="H24">
        <v>0.11591799999999999</v>
      </c>
      <c r="I24">
        <v>0.14608599999999999</v>
      </c>
      <c r="J24">
        <v>0.18282200000000001</v>
      </c>
      <c r="K24">
        <v>0.22741400000000001</v>
      </c>
      <c r="L24">
        <v>0.28032299999999999</v>
      </c>
      <c r="M24">
        <v>0.34372999999999998</v>
      </c>
      <c r="N24">
        <v>0.41816799999999998</v>
      </c>
      <c r="O24">
        <v>0.50362099999999999</v>
      </c>
      <c r="P24">
        <v>0.60022799999999998</v>
      </c>
      <c r="Q24">
        <v>0.70443199999999995</v>
      </c>
      <c r="R24">
        <v>0.81310499999999997</v>
      </c>
      <c r="S24">
        <v>0.92386100000000004</v>
      </c>
      <c r="T24">
        <v>1.0349410000000001</v>
      </c>
      <c r="U24">
        <v>1.144949</v>
      </c>
      <c r="V24">
        <v>1.254508</v>
      </c>
      <c r="W24">
        <v>1.3607590000000001</v>
      </c>
      <c r="X24">
        <v>1.463317</v>
      </c>
      <c r="Y24">
        <v>1.5614920000000001</v>
      </c>
      <c r="Z24">
        <v>1.652174</v>
      </c>
      <c r="AA24">
        <v>1.736693</v>
      </c>
      <c r="AB24">
        <v>1.814935</v>
      </c>
      <c r="AC24">
        <v>1.884787</v>
      </c>
      <c r="AD24">
        <v>1.950099</v>
      </c>
      <c r="AE24">
        <v>2.014532</v>
      </c>
      <c r="AF24">
        <v>2.075618</v>
      </c>
      <c r="AG24">
        <v>2.1334179999999998</v>
      </c>
      <c r="AH24">
        <v>2.1898279999999999</v>
      </c>
      <c r="AI24">
        <v>2.241568</v>
      </c>
      <c r="AJ24">
        <v>2.2883680000000002</v>
      </c>
      <c r="AK24" s="38">
        <v>8.7999999999999995E-2</v>
      </c>
    </row>
    <row r="25" spans="1:37" ht="14.5" customHeight="1">
      <c r="A25" t="s">
        <v>406</v>
      </c>
      <c r="B25" t="s">
        <v>540</v>
      </c>
      <c r="C25" t="s">
        <v>541</v>
      </c>
      <c r="D25" t="s">
        <v>526</v>
      </c>
      <c r="E25">
        <v>1.101539</v>
      </c>
      <c r="F25">
        <v>0.71649200000000002</v>
      </c>
      <c r="G25">
        <v>0.48246</v>
      </c>
      <c r="H25">
        <v>0.45595200000000002</v>
      </c>
      <c r="I25">
        <v>0.46191300000000002</v>
      </c>
      <c r="J25">
        <v>0.46423199999999998</v>
      </c>
      <c r="K25">
        <v>0.46506700000000001</v>
      </c>
      <c r="L25">
        <v>0.46807100000000001</v>
      </c>
      <c r="M25">
        <v>0.47491299999999997</v>
      </c>
      <c r="N25">
        <v>0.48520400000000002</v>
      </c>
      <c r="O25">
        <v>0.49825700000000001</v>
      </c>
      <c r="P25">
        <v>0.51393</v>
      </c>
      <c r="Q25">
        <v>0.53137900000000005</v>
      </c>
      <c r="R25">
        <v>0.55025599999999997</v>
      </c>
      <c r="S25">
        <v>0.57033</v>
      </c>
      <c r="T25">
        <v>0.591503</v>
      </c>
      <c r="U25">
        <v>0.61368299999999998</v>
      </c>
      <c r="V25">
        <v>0.63721899999999998</v>
      </c>
      <c r="W25">
        <v>0.66051599999999999</v>
      </c>
      <c r="X25">
        <v>0.68361099999999997</v>
      </c>
      <c r="Y25">
        <v>0.70687199999999994</v>
      </c>
      <c r="Z25">
        <v>0.72994899999999996</v>
      </c>
      <c r="AA25">
        <v>0.75029299999999999</v>
      </c>
      <c r="AB25">
        <v>0.77212899999999995</v>
      </c>
      <c r="AC25">
        <v>0.79163799999999995</v>
      </c>
      <c r="AD25">
        <v>0.81084000000000001</v>
      </c>
      <c r="AE25">
        <v>0.83273600000000003</v>
      </c>
      <c r="AF25">
        <v>0.85399499999999995</v>
      </c>
      <c r="AG25">
        <v>0.87461800000000001</v>
      </c>
      <c r="AH25">
        <v>0.89492000000000005</v>
      </c>
      <c r="AI25">
        <v>0.91410999999999998</v>
      </c>
      <c r="AJ25">
        <v>0.93208599999999997</v>
      </c>
      <c r="AK25" s="38">
        <v>-5.0000000000000001E-3</v>
      </c>
    </row>
    <row r="26" spans="1:37" ht="14.5" customHeight="1">
      <c r="A26" t="s">
        <v>409</v>
      </c>
      <c r="B26" t="s">
        <v>542</v>
      </c>
      <c r="C26" t="s">
        <v>543</v>
      </c>
      <c r="D26" t="s">
        <v>526</v>
      </c>
      <c r="E26">
        <v>0.64348399999999994</v>
      </c>
      <c r="F26">
        <v>0.410051</v>
      </c>
      <c r="G26">
        <v>0.26767299999999999</v>
      </c>
      <c r="H26">
        <v>0.25121700000000002</v>
      </c>
      <c r="I26">
        <v>0.25556499999999999</v>
      </c>
      <c r="J26">
        <v>0.25903799999999999</v>
      </c>
      <c r="K26">
        <v>0.26303399999999999</v>
      </c>
      <c r="L26">
        <v>0.26990700000000001</v>
      </c>
      <c r="M26">
        <v>0.28098899999999999</v>
      </c>
      <c r="N26">
        <v>0.29624</v>
      </c>
      <c r="O26">
        <v>0.31532399999999999</v>
      </c>
      <c r="P26">
        <v>0.33817199999999997</v>
      </c>
      <c r="Q26">
        <v>0.363952</v>
      </c>
      <c r="R26">
        <v>0.39210099999999998</v>
      </c>
      <c r="S26">
        <v>0.42212899999999998</v>
      </c>
      <c r="T26">
        <v>0.453677</v>
      </c>
      <c r="U26">
        <v>0.486431</v>
      </c>
      <c r="V26">
        <v>0.51983699999999999</v>
      </c>
      <c r="W26">
        <v>0.55318400000000001</v>
      </c>
      <c r="X26">
        <v>0.58637499999999998</v>
      </c>
      <c r="Y26">
        <v>0.62009099999999995</v>
      </c>
      <c r="Z26">
        <v>0.65339199999999997</v>
      </c>
      <c r="AA26">
        <v>0.68480099999999999</v>
      </c>
      <c r="AB26">
        <v>0.71515300000000004</v>
      </c>
      <c r="AC26">
        <v>0.74272099999999996</v>
      </c>
      <c r="AD26">
        <v>0.76919800000000005</v>
      </c>
      <c r="AE26">
        <v>0.79674699999999998</v>
      </c>
      <c r="AF26">
        <v>0.82308599999999998</v>
      </c>
      <c r="AG26">
        <v>0.84824299999999997</v>
      </c>
      <c r="AH26">
        <v>0.87256800000000001</v>
      </c>
      <c r="AI26">
        <v>0.89530299999999996</v>
      </c>
      <c r="AJ26">
        <v>0.91638200000000003</v>
      </c>
      <c r="AK26" s="38">
        <v>1.0999999999999999E-2</v>
      </c>
    </row>
    <row r="27" spans="1:37" ht="14.5" customHeight="1">
      <c r="A27" t="s">
        <v>412</v>
      </c>
      <c r="B27" t="s">
        <v>544</v>
      </c>
      <c r="C27" t="s">
        <v>545</v>
      </c>
      <c r="D27" t="s">
        <v>526</v>
      </c>
      <c r="E27">
        <v>0</v>
      </c>
      <c r="F27">
        <v>0</v>
      </c>
      <c r="G27">
        <v>0</v>
      </c>
      <c r="H27">
        <v>0</v>
      </c>
      <c r="I27">
        <v>0</v>
      </c>
      <c r="J27">
        <v>0</v>
      </c>
      <c r="K27">
        <v>0</v>
      </c>
      <c r="L27">
        <v>0</v>
      </c>
      <c r="M27">
        <v>0</v>
      </c>
      <c r="N27">
        <v>0</v>
      </c>
      <c r="O27">
        <v>0</v>
      </c>
      <c r="P27">
        <v>7.6000000000000004E-5</v>
      </c>
      <c r="Q27">
        <v>1.65E-4</v>
      </c>
      <c r="R27">
        <v>2.7399999999999999E-4</v>
      </c>
      <c r="S27">
        <v>4.1100000000000002E-4</v>
      </c>
      <c r="T27">
        <v>5.8699999999999996E-4</v>
      </c>
      <c r="U27">
        <v>8.1300000000000003E-4</v>
      </c>
      <c r="V27">
        <v>1.101E-3</v>
      </c>
      <c r="W27">
        <v>1.464E-3</v>
      </c>
      <c r="X27">
        <v>1.916E-3</v>
      </c>
      <c r="Y27">
        <v>2.4680000000000001E-3</v>
      </c>
      <c r="Z27">
        <v>3.1250000000000002E-3</v>
      </c>
      <c r="AA27">
        <v>3.8939999999999999E-3</v>
      </c>
      <c r="AB27">
        <v>4.7759999999999999E-3</v>
      </c>
      <c r="AC27">
        <v>5.7540000000000004E-3</v>
      </c>
      <c r="AD27">
        <v>6.8279999999999999E-3</v>
      </c>
      <c r="AE27">
        <v>7.9920000000000008E-3</v>
      </c>
      <c r="AF27">
        <v>9.221E-3</v>
      </c>
      <c r="AG27">
        <v>1.0495000000000001E-2</v>
      </c>
      <c r="AH27">
        <v>1.1799E-2</v>
      </c>
      <c r="AI27">
        <v>1.3096999999999999E-2</v>
      </c>
      <c r="AJ27">
        <v>1.4370000000000001E-2</v>
      </c>
      <c r="AK27" t="s">
        <v>361</v>
      </c>
    </row>
    <row r="28" spans="1:37" ht="14.5" customHeight="1">
      <c r="A28" t="s">
        <v>415</v>
      </c>
      <c r="B28" t="s">
        <v>546</v>
      </c>
      <c r="C28" t="s">
        <v>547</v>
      </c>
      <c r="D28" t="s">
        <v>526</v>
      </c>
      <c r="E28">
        <v>4.6740529999999998</v>
      </c>
      <c r="F28">
        <v>4.7455689999999997</v>
      </c>
      <c r="G28">
        <v>4.8280830000000003</v>
      </c>
      <c r="H28">
        <v>4.9003119999999996</v>
      </c>
      <c r="I28">
        <v>4.9645919999999997</v>
      </c>
      <c r="J28">
        <v>5.0243159999999998</v>
      </c>
      <c r="K28">
        <v>5.0900860000000003</v>
      </c>
      <c r="L28">
        <v>5.1645339999999997</v>
      </c>
      <c r="M28">
        <v>5.273155</v>
      </c>
      <c r="N28">
        <v>5.4241390000000003</v>
      </c>
      <c r="O28">
        <v>5.6202540000000001</v>
      </c>
      <c r="P28">
        <v>5.8615919999999999</v>
      </c>
      <c r="Q28">
        <v>6.1439500000000002</v>
      </c>
      <c r="R28">
        <v>6.4378529999999996</v>
      </c>
      <c r="S28">
        <v>6.7464969999999997</v>
      </c>
      <c r="T28">
        <v>7.0687769999999999</v>
      </c>
      <c r="U28">
        <v>7.384398</v>
      </c>
      <c r="V28">
        <v>7.714785</v>
      </c>
      <c r="W28">
        <v>8.0337809999999994</v>
      </c>
      <c r="X28">
        <v>8.3408999999999995</v>
      </c>
      <c r="Y28">
        <v>8.6434929999999994</v>
      </c>
      <c r="Z28">
        <v>8.9230750000000008</v>
      </c>
      <c r="AA28">
        <v>9.1899440000000006</v>
      </c>
      <c r="AB28">
        <v>9.4485499999999991</v>
      </c>
      <c r="AC28">
        <v>9.6776409999999995</v>
      </c>
      <c r="AD28">
        <v>9.8953260000000007</v>
      </c>
      <c r="AE28">
        <v>10.116576999999999</v>
      </c>
      <c r="AF28">
        <v>10.330486000000001</v>
      </c>
      <c r="AG28">
        <v>10.537091999999999</v>
      </c>
      <c r="AH28">
        <v>10.745799999999999</v>
      </c>
      <c r="AI28">
        <v>10.939223999999999</v>
      </c>
      <c r="AJ28">
        <v>11.115087000000001</v>
      </c>
      <c r="AK28" s="38">
        <v>2.8000000000000001E-2</v>
      </c>
    </row>
    <row r="29" spans="1:37" ht="14.5" customHeight="1">
      <c r="A29" t="s">
        <v>418</v>
      </c>
      <c r="B29" t="s">
        <v>548</v>
      </c>
      <c r="C29" t="s">
        <v>549</v>
      </c>
      <c r="D29" t="s">
        <v>526</v>
      </c>
      <c r="E29">
        <v>0.20180799999999999</v>
      </c>
      <c r="F29">
        <v>0.173206</v>
      </c>
      <c r="G29">
        <v>0.16009399999999999</v>
      </c>
      <c r="H29">
        <v>0.147531</v>
      </c>
      <c r="I29">
        <v>0.135046</v>
      </c>
      <c r="J29">
        <v>0.12282</v>
      </c>
      <c r="K29">
        <v>0.11174199999999999</v>
      </c>
      <c r="L29">
        <v>0.10262300000000001</v>
      </c>
      <c r="M29">
        <v>9.4824000000000006E-2</v>
      </c>
      <c r="N29">
        <v>8.7908E-2</v>
      </c>
      <c r="O29">
        <v>8.1922999999999996E-2</v>
      </c>
      <c r="P29">
        <v>7.6665999999999998E-2</v>
      </c>
      <c r="Q29">
        <v>7.2255E-2</v>
      </c>
      <c r="R29">
        <v>6.8277000000000004E-2</v>
      </c>
      <c r="S29">
        <v>6.5132999999999996E-2</v>
      </c>
      <c r="T29">
        <v>6.2653E-2</v>
      </c>
      <c r="U29">
        <v>6.0725000000000001E-2</v>
      </c>
      <c r="V29">
        <v>5.9289000000000001E-2</v>
      </c>
      <c r="W29">
        <v>5.7675999999999998E-2</v>
      </c>
      <c r="X29">
        <v>5.6554E-2</v>
      </c>
      <c r="Y29">
        <v>5.5777E-2</v>
      </c>
      <c r="Z29">
        <v>5.5256E-2</v>
      </c>
      <c r="AA29">
        <v>5.5552999999999998E-2</v>
      </c>
      <c r="AB29">
        <v>5.5398000000000003E-2</v>
      </c>
      <c r="AC29">
        <v>5.6069000000000001E-2</v>
      </c>
      <c r="AD29">
        <v>5.6778000000000002E-2</v>
      </c>
      <c r="AE29">
        <v>5.7543999999999998E-2</v>
      </c>
      <c r="AF29">
        <v>5.8334999999999998E-2</v>
      </c>
      <c r="AG29">
        <v>5.9146999999999998E-2</v>
      </c>
      <c r="AH29">
        <v>5.9997000000000002E-2</v>
      </c>
      <c r="AI29">
        <v>6.0830000000000002E-2</v>
      </c>
      <c r="AJ29">
        <v>6.1633E-2</v>
      </c>
      <c r="AK29" s="38">
        <v>-3.7999999999999999E-2</v>
      </c>
    </row>
    <row r="30" spans="1:37" ht="14.5" customHeight="1">
      <c r="A30" t="s">
        <v>421</v>
      </c>
      <c r="B30" t="s">
        <v>550</v>
      </c>
      <c r="C30" t="s">
        <v>551</v>
      </c>
      <c r="D30" t="s">
        <v>526</v>
      </c>
      <c r="E30">
        <v>0.53263199999999999</v>
      </c>
      <c r="F30">
        <v>0.51402099999999995</v>
      </c>
      <c r="G30">
        <v>0.49771399999999999</v>
      </c>
      <c r="H30">
        <v>0.48258400000000001</v>
      </c>
      <c r="I30">
        <v>0.468138</v>
      </c>
      <c r="J30">
        <v>0.452932</v>
      </c>
      <c r="K30">
        <v>0.43655500000000003</v>
      </c>
      <c r="L30">
        <v>0.42015599999999997</v>
      </c>
      <c r="M30">
        <v>0.40432499999999999</v>
      </c>
      <c r="N30">
        <v>0.38983099999999998</v>
      </c>
      <c r="O30">
        <v>0.37767299999999998</v>
      </c>
      <c r="P30">
        <v>0.36770900000000001</v>
      </c>
      <c r="Q30">
        <v>0.35998999999999998</v>
      </c>
      <c r="R30">
        <v>0.353711</v>
      </c>
      <c r="S30">
        <v>0.34963499999999997</v>
      </c>
      <c r="T30">
        <v>0.34743600000000002</v>
      </c>
      <c r="U30">
        <v>0.34650500000000001</v>
      </c>
      <c r="V30">
        <v>0.34681899999999999</v>
      </c>
      <c r="W30">
        <v>0.34717999999999999</v>
      </c>
      <c r="X30">
        <v>0.34828300000000001</v>
      </c>
      <c r="Y30">
        <v>0.35025499999999998</v>
      </c>
      <c r="Z30">
        <v>0.352601</v>
      </c>
      <c r="AA30">
        <v>0.35659600000000002</v>
      </c>
      <c r="AB30">
        <v>0.361207</v>
      </c>
      <c r="AC30">
        <v>0.36571300000000001</v>
      </c>
      <c r="AD30">
        <v>0.370388</v>
      </c>
      <c r="AE30">
        <v>0.37541600000000003</v>
      </c>
      <c r="AF30">
        <v>0.38057099999999999</v>
      </c>
      <c r="AG30">
        <v>0.38583800000000001</v>
      </c>
      <c r="AH30">
        <v>0.39135500000000001</v>
      </c>
      <c r="AI30">
        <v>0.39673000000000003</v>
      </c>
      <c r="AJ30">
        <v>0.40190399999999998</v>
      </c>
      <c r="AK30" s="38">
        <v>-8.9999999999999993E-3</v>
      </c>
    </row>
    <row r="31" spans="1:37" ht="14.5" customHeight="1">
      <c r="A31" t="s">
        <v>424</v>
      </c>
      <c r="B31" t="s">
        <v>552</v>
      </c>
      <c r="C31" t="s">
        <v>553</v>
      </c>
      <c r="D31" t="s">
        <v>526</v>
      </c>
      <c r="E31">
        <v>5.4142999999999997E-2</v>
      </c>
      <c r="F31">
        <v>5.3129999999999997E-2</v>
      </c>
      <c r="G31">
        <v>5.2465999999999999E-2</v>
      </c>
      <c r="H31">
        <v>5.1742000000000003E-2</v>
      </c>
      <c r="I31">
        <v>5.1118999999999998E-2</v>
      </c>
      <c r="J31">
        <v>5.0546000000000001E-2</v>
      </c>
      <c r="K31">
        <v>5.0019000000000001E-2</v>
      </c>
      <c r="L31">
        <v>4.9571999999999998E-2</v>
      </c>
      <c r="M31">
        <v>4.9210999999999998E-2</v>
      </c>
      <c r="N31">
        <v>4.8891999999999998E-2</v>
      </c>
      <c r="O31">
        <v>4.8666000000000001E-2</v>
      </c>
      <c r="P31">
        <v>4.8519E-2</v>
      </c>
      <c r="Q31">
        <v>4.8429E-2</v>
      </c>
      <c r="R31">
        <v>4.8375000000000001E-2</v>
      </c>
      <c r="S31">
        <v>4.8433999999999998E-2</v>
      </c>
      <c r="T31">
        <v>4.8599000000000003E-2</v>
      </c>
      <c r="U31">
        <v>4.8813000000000002E-2</v>
      </c>
      <c r="V31">
        <v>4.9100999999999999E-2</v>
      </c>
      <c r="W31">
        <v>4.9423000000000002E-2</v>
      </c>
      <c r="X31">
        <v>4.9785999999999997E-2</v>
      </c>
      <c r="Y31">
        <v>5.0229000000000003E-2</v>
      </c>
      <c r="Z31">
        <v>5.0726E-2</v>
      </c>
      <c r="AA31">
        <v>5.0790000000000002E-2</v>
      </c>
      <c r="AB31">
        <v>5.1313999999999999E-2</v>
      </c>
      <c r="AC31">
        <v>5.1908000000000003E-2</v>
      </c>
      <c r="AD31">
        <v>5.2553000000000002E-2</v>
      </c>
      <c r="AE31">
        <v>5.3255999999999998E-2</v>
      </c>
      <c r="AF31">
        <v>5.3988000000000001E-2</v>
      </c>
      <c r="AG31">
        <v>5.4746000000000003E-2</v>
      </c>
      <c r="AH31">
        <v>5.5539999999999999E-2</v>
      </c>
      <c r="AI31">
        <v>5.6321999999999997E-2</v>
      </c>
      <c r="AJ31">
        <v>5.7081E-2</v>
      </c>
      <c r="AK31" s="38">
        <v>2E-3</v>
      </c>
    </row>
    <row r="32" spans="1:37" ht="14.5" customHeight="1">
      <c r="A32" t="s">
        <v>427</v>
      </c>
      <c r="B32" t="s">
        <v>554</v>
      </c>
      <c r="C32" t="s">
        <v>555</v>
      </c>
      <c r="D32" t="s">
        <v>526</v>
      </c>
      <c r="E32">
        <v>0.110098</v>
      </c>
      <c r="F32">
        <v>0.10863200000000001</v>
      </c>
      <c r="G32">
        <v>0.107832</v>
      </c>
      <c r="H32">
        <v>0.106931</v>
      </c>
      <c r="I32">
        <v>0.10610600000000001</v>
      </c>
      <c r="J32">
        <v>0.105283</v>
      </c>
      <c r="K32">
        <v>0.10445</v>
      </c>
      <c r="L32">
        <v>0.103669</v>
      </c>
      <c r="M32">
        <v>0.10298</v>
      </c>
      <c r="N32">
        <v>0.10237</v>
      </c>
      <c r="O32">
        <v>0.10195</v>
      </c>
      <c r="P32">
        <v>0.101699</v>
      </c>
      <c r="Q32">
        <v>0.101593</v>
      </c>
      <c r="R32">
        <v>0.101563</v>
      </c>
      <c r="S32">
        <v>0.10175099999999999</v>
      </c>
      <c r="T32">
        <v>0.10216</v>
      </c>
      <c r="U32">
        <v>0.102685</v>
      </c>
      <c r="V32">
        <v>0.10336099999999999</v>
      </c>
      <c r="W32">
        <v>0.104115</v>
      </c>
      <c r="X32">
        <v>0.104952</v>
      </c>
      <c r="Y32">
        <v>0.10594199999999999</v>
      </c>
      <c r="Z32">
        <v>0.10704</v>
      </c>
      <c r="AA32">
        <v>0.10731</v>
      </c>
      <c r="AB32">
        <v>0.10845299999999999</v>
      </c>
      <c r="AC32">
        <v>0.109721</v>
      </c>
      <c r="AD32">
        <v>0.11108999999999999</v>
      </c>
      <c r="AE32">
        <v>0.112579</v>
      </c>
      <c r="AF32">
        <v>0.11412700000000001</v>
      </c>
      <c r="AG32">
        <v>0.115726</v>
      </c>
      <c r="AH32">
        <v>0.11740100000000001</v>
      </c>
      <c r="AI32">
        <v>0.119049</v>
      </c>
      <c r="AJ32">
        <v>0.120646</v>
      </c>
      <c r="AK32" s="38">
        <v>3.0000000000000001E-3</v>
      </c>
    </row>
    <row r="33" spans="1:37" ht="14.5" customHeight="1">
      <c r="A33" t="s">
        <v>430</v>
      </c>
      <c r="B33" t="s">
        <v>556</v>
      </c>
      <c r="C33" t="s">
        <v>557</v>
      </c>
      <c r="D33" t="s">
        <v>526</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361</v>
      </c>
    </row>
    <row r="34" spans="1:37" ht="14.5" customHeight="1">
      <c r="A34" t="s">
        <v>433</v>
      </c>
      <c r="B34" t="s">
        <v>558</v>
      </c>
      <c r="C34" t="s">
        <v>559</v>
      </c>
      <c r="D34" t="s">
        <v>526</v>
      </c>
      <c r="E34">
        <v>9.6019999999999994E-3</v>
      </c>
      <c r="F34">
        <v>1.1513000000000001E-2</v>
      </c>
      <c r="G34">
        <v>1.359E-2</v>
      </c>
      <c r="H34">
        <v>1.583E-2</v>
      </c>
      <c r="I34">
        <v>1.8255E-2</v>
      </c>
      <c r="J34">
        <v>2.0910000000000002E-2</v>
      </c>
      <c r="K34">
        <v>2.3864E-2</v>
      </c>
      <c r="L34">
        <v>2.7137999999999999E-2</v>
      </c>
      <c r="M34">
        <v>3.0889E-2</v>
      </c>
      <c r="N34">
        <v>3.5207000000000002E-2</v>
      </c>
      <c r="O34">
        <v>4.0146000000000001E-2</v>
      </c>
      <c r="P34">
        <v>4.5775000000000003E-2</v>
      </c>
      <c r="Q34">
        <v>5.1978000000000003E-2</v>
      </c>
      <c r="R34">
        <v>5.8658000000000002E-2</v>
      </c>
      <c r="S34">
        <v>6.5694000000000002E-2</v>
      </c>
      <c r="T34">
        <v>7.2998999999999994E-2</v>
      </c>
      <c r="U34">
        <v>8.0502000000000004E-2</v>
      </c>
      <c r="V34">
        <v>8.8208999999999996E-2</v>
      </c>
      <c r="W34">
        <v>9.5981999999999998E-2</v>
      </c>
      <c r="X34">
        <v>0.103785</v>
      </c>
      <c r="Y34">
        <v>0.11153399999999999</v>
      </c>
      <c r="Z34">
        <v>0.119044</v>
      </c>
      <c r="AA34">
        <v>0.12620300000000001</v>
      </c>
      <c r="AB34">
        <v>0.13311400000000001</v>
      </c>
      <c r="AC34">
        <v>0.13963600000000001</v>
      </c>
      <c r="AD34">
        <v>0.14588200000000001</v>
      </c>
      <c r="AE34">
        <v>0.151946</v>
      </c>
      <c r="AF34">
        <v>0.15774299999999999</v>
      </c>
      <c r="AG34">
        <v>0.163272</v>
      </c>
      <c r="AH34">
        <v>0.16858999999999999</v>
      </c>
      <c r="AI34">
        <v>0.17355400000000001</v>
      </c>
      <c r="AJ34">
        <v>0.178148</v>
      </c>
      <c r="AK34" s="38">
        <v>9.9000000000000005E-2</v>
      </c>
    </row>
    <row r="35" spans="1:37" ht="14.5" customHeight="1">
      <c r="A35" t="s">
        <v>436</v>
      </c>
      <c r="B35" t="s">
        <v>560</v>
      </c>
      <c r="C35" t="s">
        <v>561</v>
      </c>
      <c r="D35" t="s">
        <v>526</v>
      </c>
      <c r="E35">
        <v>14.866955000000001</v>
      </c>
      <c r="F35">
        <v>13.841519</v>
      </c>
      <c r="G35">
        <v>13.180747</v>
      </c>
      <c r="H35">
        <v>12.934454000000001</v>
      </c>
      <c r="I35">
        <v>12.790044999999999</v>
      </c>
      <c r="J35">
        <v>12.67577</v>
      </c>
      <c r="K35">
        <v>12.585005000000001</v>
      </c>
      <c r="L35">
        <v>12.53607</v>
      </c>
      <c r="M35">
        <v>12.576406</v>
      </c>
      <c r="N35">
        <v>12.720437</v>
      </c>
      <c r="O35">
        <v>12.973615000000001</v>
      </c>
      <c r="P35">
        <v>13.334842</v>
      </c>
      <c r="Q35">
        <v>13.765848999999999</v>
      </c>
      <c r="R35">
        <v>14.243399999999999</v>
      </c>
      <c r="S35">
        <v>14.721655999999999</v>
      </c>
      <c r="T35">
        <v>15.264430000000001</v>
      </c>
      <c r="U35">
        <v>15.823418999999999</v>
      </c>
      <c r="V35">
        <v>16.401727999999999</v>
      </c>
      <c r="W35">
        <v>17.00478</v>
      </c>
      <c r="X35">
        <v>17.614773</v>
      </c>
      <c r="Y35">
        <v>18.212928999999999</v>
      </c>
      <c r="Z35">
        <v>18.768357999999999</v>
      </c>
      <c r="AA35">
        <v>19.319386000000002</v>
      </c>
      <c r="AB35">
        <v>19.859617</v>
      </c>
      <c r="AC35">
        <v>20.339891000000001</v>
      </c>
      <c r="AD35">
        <v>20.803411000000001</v>
      </c>
      <c r="AE35">
        <v>21.287019999999998</v>
      </c>
      <c r="AF35">
        <v>21.756933</v>
      </c>
      <c r="AG35">
        <v>22.210640000000001</v>
      </c>
      <c r="AH35">
        <v>22.668306000000001</v>
      </c>
      <c r="AI35">
        <v>23.089592</v>
      </c>
      <c r="AJ35">
        <v>23.470116000000001</v>
      </c>
      <c r="AK35" s="38">
        <v>1.4999999999999999E-2</v>
      </c>
    </row>
    <row r="36" spans="1:37" ht="14.5" customHeight="1">
      <c r="A36" t="s">
        <v>562</v>
      </c>
      <c r="B36" t="s">
        <v>563</v>
      </c>
      <c r="C36" t="s">
        <v>564</v>
      </c>
      <c r="D36" t="s">
        <v>526</v>
      </c>
      <c r="E36">
        <v>127.772232</v>
      </c>
      <c r="F36">
        <v>124.815941</v>
      </c>
      <c r="G36">
        <v>122.524292</v>
      </c>
      <c r="H36">
        <v>119.99833700000001</v>
      </c>
      <c r="I36">
        <v>117.353752</v>
      </c>
      <c r="J36">
        <v>114.580444</v>
      </c>
      <c r="K36">
        <v>111.799301</v>
      </c>
      <c r="L36">
        <v>109.06828299999999</v>
      </c>
      <c r="M36">
        <v>106.859337</v>
      </c>
      <c r="N36">
        <v>105.211411</v>
      </c>
      <c r="O36">
        <v>104.136841</v>
      </c>
      <c r="P36">
        <v>103.63557400000001</v>
      </c>
      <c r="Q36">
        <v>103.391869</v>
      </c>
      <c r="R36">
        <v>103.224205</v>
      </c>
      <c r="S36">
        <v>103.22803500000001</v>
      </c>
      <c r="T36">
        <v>103.524483</v>
      </c>
      <c r="U36">
        <v>104.01879099999999</v>
      </c>
      <c r="V36">
        <v>104.85534699999999</v>
      </c>
      <c r="W36">
        <v>105.83264200000001</v>
      </c>
      <c r="X36">
        <v>106.927261</v>
      </c>
      <c r="Y36">
        <v>108.16263600000001</v>
      </c>
      <c r="Z36">
        <v>109.288483</v>
      </c>
      <c r="AA36">
        <v>110.387665</v>
      </c>
      <c r="AB36">
        <v>111.767105</v>
      </c>
      <c r="AC36">
        <v>112.96159400000001</v>
      </c>
      <c r="AD36">
        <v>114.25952100000001</v>
      </c>
      <c r="AE36">
        <v>115.869057</v>
      </c>
      <c r="AF36">
        <v>117.534721</v>
      </c>
      <c r="AG36">
        <v>119.204826</v>
      </c>
      <c r="AH36">
        <v>121.011101</v>
      </c>
      <c r="AI36">
        <v>122.64746100000001</v>
      </c>
      <c r="AJ36">
        <v>124.079742</v>
      </c>
      <c r="AK36" s="38">
        <v>-1E-3</v>
      </c>
    </row>
    <row r="37" spans="1:37" ht="14.5" customHeight="1">
      <c r="A37" t="s">
        <v>230</v>
      </c>
      <c r="C37" t="s">
        <v>565</v>
      </c>
    </row>
    <row r="38" spans="1:37" ht="14.5" customHeight="1">
      <c r="A38" t="s">
        <v>443</v>
      </c>
      <c r="C38" t="s">
        <v>566</v>
      </c>
    </row>
    <row r="39" spans="1:37" ht="14.5" customHeight="1">
      <c r="A39" t="s">
        <v>383</v>
      </c>
      <c r="B39" t="s">
        <v>567</v>
      </c>
      <c r="C39" t="s">
        <v>568</v>
      </c>
      <c r="D39" t="s">
        <v>526</v>
      </c>
      <c r="E39">
        <v>100.261047</v>
      </c>
      <c r="F39">
        <v>100.247711</v>
      </c>
      <c r="G39">
        <v>100.113564</v>
      </c>
      <c r="H39">
        <v>99.513992000000002</v>
      </c>
      <c r="I39">
        <v>98.964111000000003</v>
      </c>
      <c r="J39">
        <v>98.355941999999999</v>
      </c>
      <c r="K39">
        <v>97.555801000000002</v>
      </c>
      <c r="L39">
        <v>96.793571</v>
      </c>
      <c r="M39">
        <v>95.846405000000004</v>
      </c>
      <c r="N39">
        <v>94.803451999999993</v>
      </c>
      <c r="O39">
        <v>93.697417999999999</v>
      </c>
      <c r="P39">
        <v>92.181274000000002</v>
      </c>
      <c r="Q39">
        <v>90.656882999999993</v>
      </c>
      <c r="R39">
        <v>89.225693000000007</v>
      </c>
      <c r="S39">
        <v>87.669822999999994</v>
      </c>
      <c r="T39">
        <v>86.180785999999998</v>
      </c>
      <c r="U39">
        <v>84.724327000000002</v>
      </c>
      <c r="V39">
        <v>83.505584999999996</v>
      </c>
      <c r="W39">
        <v>82.340339999999998</v>
      </c>
      <c r="X39">
        <v>81.290710000000004</v>
      </c>
      <c r="Y39">
        <v>80.30265</v>
      </c>
      <c r="Z39">
        <v>79.215439000000003</v>
      </c>
      <c r="AA39">
        <v>78.097351000000003</v>
      </c>
      <c r="AB39">
        <v>77.198081999999999</v>
      </c>
      <c r="AC39">
        <v>76.339264</v>
      </c>
      <c r="AD39">
        <v>75.647270000000006</v>
      </c>
      <c r="AE39">
        <v>75.130927999999997</v>
      </c>
      <c r="AF39">
        <v>74.747589000000005</v>
      </c>
      <c r="AG39">
        <v>74.453361999999998</v>
      </c>
      <c r="AH39">
        <v>74.338042999999999</v>
      </c>
      <c r="AI39">
        <v>74.220839999999995</v>
      </c>
      <c r="AJ39">
        <v>74.167000000000002</v>
      </c>
      <c r="AK39" s="38">
        <v>-0.01</v>
      </c>
    </row>
    <row r="40" spans="1:37" ht="14.5" customHeight="1">
      <c r="A40" t="s">
        <v>386</v>
      </c>
      <c r="B40" t="s">
        <v>569</v>
      </c>
      <c r="C40" t="s">
        <v>570</v>
      </c>
      <c r="D40" t="s">
        <v>526</v>
      </c>
      <c r="E40">
        <v>0.55175399999999997</v>
      </c>
      <c r="F40">
        <v>0.58613000000000004</v>
      </c>
      <c r="G40">
        <v>0.62633300000000003</v>
      </c>
      <c r="H40">
        <v>0.66927899999999996</v>
      </c>
      <c r="I40">
        <v>0.71678799999999998</v>
      </c>
      <c r="J40">
        <v>0.767316</v>
      </c>
      <c r="K40">
        <v>0.82169899999999996</v>
      </c>
      <c r="L40">
        <v>0.88051500000000005</v>
      </c>
      <c r="M40">
        <v>0.94220099999999996</v>
      </c>
      <c r="N40">
        <v>1.0070570000000001</v>
      </c>
      <c r="O40">
        <v>1.074953</v>
      </c>
      <c r="P40">
        <v>1.1400490000000001</v>
      </c>
      <c r="Q40">
        <v>1.2051320000000001</v>
      </c>
      <c r="R40">
        <v>1.269641</v>
      </c>
      <c r="S40">
        <v>1.330184</v>
      </c>
      <c r="T40">
        <v>1.38568</v>
      </c>
      <c r="U40">
        <v>1.438609</v>
      </c>
      <c r="V40">
        <v>1.4901359999999999</v>
      </c>
      <c r="W40">
        <v>1.537685</v>
      </c>
      <c r="X40">
        <v>1.583218</v>
      </c>
      <c r="Y40">
        <v>1.6232930000000001</v>
      </c>
      <c r="Z40">
        <v>1.6565570000000001</v>
      </c>
      <c r="AA40">
        <v>1.6872560000000001</v>
      </c>
      <c r="AB40">
        <v>1.7161109999999999</v>
      </c>
      <c r="AC40">
        <v>1.7410859999999999</v>
      </c>
      <c r="AD40">
        <v>1.764958</v>
      </c>
      <c r="AE40">
        <v>1.7880720000000001</v>
      </c>
      <c r="AF40">
        <v>1.809998</v>
      </c>
      <c r="AG40">
        <v>1.8301210000000001</v>
      </c>
      <c r="AH40">
        <v>1.8503940000000001</v>
      </c>
      <c r="AI40">
        <v>1.867651</v>
      </c>
      <c r="AJ40">
        <v>1.8834770000000001</v>
      </c>
      <c r="AK40" s="38">
        <v>0.04</v>
      </c>
    </row>
    <row r="41" spans="1:37" ht="14.5" customHeight="1">
      <c r="A41" t="s">
        <v>449</v>
      </c>
      <c r="B41" t="s">
        <v>571</v>
      </c>
      <c r="C41" t="s">
        <v>572</v>
      </c>
      <c r="D41" t="s">
        <v>526</v>
      </c>
      <c r="E41">
        <v>100.812798</v>
      </c>
      <c r="F41">
        <v>100.833839</v>
      </c>
      <c r="G41">
        <v>100.73989899999999</v>
      </c>
      <c r="H41">
        <v>100.183273</v>
      </c>
      <c r="I41">
        <v>99.680901000000006</v>
      </c>
      <c r="J41">
        <v>99.123260000000002</v>
      </c>
      <c r="K41">
        <v>98.377502000000007</v>
      </c>
      <c r="L41">
        <v>97.674087999999998</v>
      </c>
      <c r="M41">
        <v>96.788605000000004</v>
      </c>
      <c r="N41">
        <v>95.810508999999996</v>
      </c>
      <c r="O41">
        <v>94.772368999999998</v>
      </c>
      <c r="P41">
        <v>93.32132</v>
      </c>
      <c r="Q41">
        <v>91.862015</v>
      </c>
      <c r="R41">
        <v>90.495330999999993</v>
      </c>
      <c r="S41">
        <v>89.000007999999994</v>
      </c>
      <c r="T41">
        <v>87.566467000000003</v>
      </c>
      <c r="U41">
        <v>86.162932999999995</v>
      </c>
      <c r="V41">
        <v>84.995720000000006</v>
      </c>
      <c r="W41">
        <v>83.878021000000004</v>
      </c>
      <c r="X41">
        <v>82.873931999999996</v>
      </c>
      <c r="Y41">
        <v>81.925940999999995</v>
      </c>
      <c r="Z41">
        <v>80.871994000000001</v>
      </c>
      <c r="AA41">
        <v>79.784606999999994</v>
      </c>
      <c r="AB41">
        <v>78.914192</v>
      </c>
      <c r="AC41">
        <v>78.080353000000002</v>
      </c>
      <c r="AD41">
        <v>77.412231000000006</v>
      </c>
      <c r="AE41">
        <v>76.918998999999999</v>
      </c>
      <c r="AF41">
        <v>76.557586999999998</v>
      </c>
      <c r="AG41">
        <v>76.283484999999999</v>
      </c>
      <c r="AH41">
        <v>76.188438000000005</v>
      </c>
      <c r="AI41">
        <v>76.088493</v>
      </c>
      <c r="AJ41">
        <v>76.050476000000003</v>
      </c>
      <c r="AK41" s="38">
        <v>-8.9999999999999993E-3</v>
      </c>
    </row>
    <row r="42" spans="1:37" ht="14.5" customHeight="1">
      <c r="A42" t="s">
        <v>452</v>
      </c>
      <c r="C42" t="s">
        <v>573</v>
      </c>
    </row>
    <row r="43" spans="1:37" ht="14.5" customHeight="1">
      <c r="A43" t="s">
        <v>394</v>
      </c>
      <c r="B43" t="s">
        <v>574</v>
      </c>
      <c r="C43" t="s">
        <v>575</v>
      </c>
      <c r="D43" t="s">
        <v>526</v>
      </c>
      <c r="E43">
        <v>25.338615000000001</v>
      </c>
      <c r="F43">
        <v>24.907408</v>
      </c>
      <c r="G43">
        <v>24.508385000000001</v>
      </c>
      <c r="H43">
        <v>24.136320000000001</v>
      </c>
      <c r="I43">
        <v>23.824306</v>
      </c>
      <c r="J43">
        <v>23.473209000000001</v>
      </c>
      <c r="K43">
        <v>23.035553</v>
      </c>
      <c r="L43">
        <v>22.595451000000001</v>
      </c>
      <c r="M43">
        <v>22.066134999999999</v>
      </c>
      <c r="N43">
        <v>21.506350999999999</v>
      </c>
      <c r="O43">
        <v>20.97147</v>
      </c>
      <c r="P43">
        <v>20.355540999999999</v>
      </c>
      <c r="Q43">
        <v>19.765953</v>
      </c>
      <c r="R43">
        <v>19.201077999999999</v>
      </c>
      <c r="S43">
        <v>18.662932999999999</v>
      </c>
      <c r="T43">
        <v>18.15756</v>
      </c>
      <c r="U43">
        <v>17.702206</v>
      </c>
      <c r="V43">
        <v>17.318359000000001</v>
      </c>
      <c r="W43">
        <v>16.991579000000002</v>
      </c>
      <c r="X43">
        <v>16.675426000000002</v>
      </c>
      <c r="Y43">
        <v>16.432193999999999</v>
      </c>
      <c r="Z43">
        <v>16.265640000000001</v>
      </c>
      <c r="AA43">
        <v>16.100235000000001</v>
      </c>
      <c r="AB43">
        <v>15.968863000000001</v>
      </c>
      <c r="AC43">
        <v>15.840775000000001</v>
      </c>
      <c r="AD43">
        <v>15.753539999999999</v>
      </c>
      <c r="AE43">
        <v>15.706448</v>
      </c>
      <c r="AF43">
        <v>15.685351000000001</v>
      </c>
      <c r="AG43">
        <v>15.676845</v>
      </c>
      <c r="AH43">
        <v>15.706037999999999</v>
      </c>
      <c r="AI43">
        <v>15.722918</v>
      </c>
      <c r="AJ43">
        <v>15.746278</v>
      </c>
      <c r="AK43" s="38">
        <v>-1.4999999999999999E-2</v>
      </c>
    </row>
    <row r="44" spans="1:37" ht="14.5" customHeight="1">
      <c r="A44" t="s">
        <v>397</v>
      </c>
      <c r="B44" t="s">
        <v>576</v>
      </c>
      <c r="C44" t="s">
        <v>577</v>
      </c>
      <c r="D44" t="s">
        <v>526</v>
      </c>
      <c r="E44">
        <v>1.684E-3</v>
      </c>
      <c r="F44">
        <v>3.5920000000000001E-3</v>
      </c>
      <c r="G44">
        <v>5.9280000000000001E-3</v>
      </c>
      <c r="H44">
        <v>8.8190000000000004E-3</v>
      </c>
      <c r="I44">
        <v>1.2491E-2</v>
      </c>
      <c r="J44">
        <v>1.7084999999999999E-2</v>
      </c>
      <c r="K44">
        <v>2.2747E-2</v>
      </c>
      <c r="L44">
        <v>2.9718000000000001E-2</v>
      </c>
      <c r="M44">
        <v>3.8073999999999997E-2</v>
      </c>
      <c r="N44">
        <v>4.7967000000000003E-2</v>
      </c>
      <c r="O44">
        <v>5.9489E-2</v>
      </c>
      <c r="P44">
        <v>7.2256000000000001E-2</v>
      </c>
      <c r="Q44">
        <v>8.6391999999999997E-2</v>
      </c>
      <c r="R44">
        <v>0.101725</v>
      </c>
      <c r="S44">
        <v>0.11776</v>
      </c>
      <c r="T44">
        <v>0.134078</v>
      </c>
      <c r="U44">
        <v>0.15063299999999999</v>
      </c>
      <c r="V44">
        <v>0.16731799999999999</v>
      </c>
      <c r="W44">
        <v>0.18367</v>
      </c>
      <c r="X44">
        <v>0.19963500000000001</v>
      </c>
      <c r="Y44">
        <v>0.21502099999999999</v>
      </c>
      <c r="Z44">
        <v>0.229382</v>
      </c>
      <c r="AA44">
        <v>0.242673</v>
      </c>
      <c r="AB44">
        <v>0.254942</v>
      </c>
      <c r="AC44">
        <v>0.26612000000000002</v>
      </c>
      <c r="AD44">
        <v>0.276534</v>
      </c>
      <c r="AE44">
        <v>0.28627799999999998</v>
      </c>
      <c r="AF44">
        <v>0.295373</v>
      </c>
      <c r="AG44">
        <v>0.303759</v>
      </c>
      <c r="AH44">
        <v>0.31169000000000002</v>
      </c>
      <c r="AI44">
        <v>0.31878099999999998</v>
      </c>
      <c r="AJ44">
        <v>0.32523999999999997</v>
      </c>
      <c r="AK44" s="38">
        <v>0.185</v>
      </c>
    </row>
    <row r="45" spans="1:37" ht="14.5" customHeight="1">
      <c r="A45" t="s">
        <v>400</v>
      </c>
      <c r="B45" t="s">
        <v>578</v>
      </c>
      <c r="C45" t="s">
        <v>579</v>
      </c>
      <c r="D45" t="s">
        <v>526</v>
      </c>
      <c r="E45">
        <v>8.0560000000000007E-3</v>
      </c>
      <c r="F45">
        <v>1.5834999999999998E-2</v>
      </c>
      <c r="G45">
        <v>2.5422E-2</v>
      </c>
      <c r="H45">
        <v>3.6750999999999999E-2</v>
      </c>
      <c r="I45">
        <v>5.1020999999999997E-2</v>
      </c>
      <c r="J45">
        <v>6.8621000000000001E-2</v>
      </c>
      <c r="K45">
        <v>8.9899000000000007E-2</v>
      </c>
      <c r="L45">
        <v>0.11583400000000001</v>
      </c>
      <c r="M45">
        <v>0.14643600000000001</v>
      </c>
      <c r="N45">
        <v>0.18221699999999999</v>
      </c>
      <c r="O45">
        <v>0.22347700000000001</v>
      </c>
      <c r="P45">
        <v>0.26783600000000002</v>
      </c>
      <c r="Q45">
        <v>0.31623499999999999</v>
      </c>
      <c r="R45">
        <v>0.36816399999999999</v>
      </c>
      <c r="S45">
        <v>0.42091899999999999</v>
      </c>
      <c r="T45">
        <v>0.47270699999999999</v>
      </c>
      <c r="U45">
        <v>0.52434899999999995</v>
      </c>
      <c r="V45">
        <v>0.57597900000000002</v>
      </c>
      <c r="W45">
        <v>0.62516499999999997</v>
      </c>
      <c r="X45">
        <v>0.67217700000000002</v>
      </c>
      <c r="Y45">
        <v>0.71662599999999999</v>
      </c>
      <c r="Z45">
        <v>0.75626599999999999</v>
      </c>
      <c r="AA45">
        <v>0.79155399999999998</v>
      </c>
      <c r="AB45">
        <v>0.82356200000000002</v>
      </c>
      <c r="AC45">
        <v>0.85208799999999996</v>
      </c>
      <c r="AD45">
        <v>0.87954100000000002</v>
      </c>
      <c r="AE45">
        <v>0.90610299999999999</v>
      </c>
      <c r="AF45">
        <v>0.93134899999999998</v>
      </c>
      <c r="AG45">
        <v>0.95484000000000002</v>
      </c>
      <c r="AH45">
        <v>0.97810299999999994</v>
      </c>
      <c r="AI45">
        <v>0.99858499999999994</v>
      </c>
      <c r="AJ45">
        <v>1.017401</v>
      </c>
      <c r="AK45" s="38">
        <v>0.16900000000000001</v>
      </c>
    </row>
    <row r="46" spans="1:37" ht="14.5" customHeight="1">
      <c r="A46" t="s">
        <v>403</v>
      </c>
      <c r="B46" t="s">
        <v>580</v>
      </c>
      <c r="C46" t="s">
        <v>581</v>
      </c>
      <c r="D46" t="s">
        <v>526</v>
      </c>
      <c r="E46">
        <v>0.161387</v>
      </c>
      <c r="F46">
        <v>9.6394999999999995E-2</v>
      </c>
      <c r="G46">
        <v>5.1366000000000002E-2</v>
      </c>
      <c r="H46">
        <v>5.4529000000000001E-2</v>
      </c>
      <c r="I46">
        <v>6.8923999999999999E-2</v>
      </c>
      <c r="J46">
        <v>8.7037000000000003E-2</v>
      </c>
      <c r="K46">
        <v>0.109544</v>
      </c>
      <c r="L46">
        <v>0.137763</v>
      </c>
      <c r="M46">
        <v>0.171629</v>
      </c>
      <c r="N46">
        <v>0.21143400000000001</v>
      </c>
      <c r="O46">
        <v>0.25719999999999998</v>
      </c>
      <c r="P46">
        <v>0.306116</v>
      </c>
      <c r="Q46">
        <v>0.35897400000000002</v>
      </c>
      <c r="R46">
        <v>0.41502899999999998</v>
      </c>
      <c r="S46">
        <v>0.47128500000000001</v>
      </c>
      <c r="T46">
        <v>0.525752</v>
      </c>
      <c r="U46">
        <v>0.57921599999999995</v>
      </c>
      <c r="V46">
        <v>0.63182099999999997</v>
      </c>
      <c r="W46">
        <v>0.68113599999999996</v>
      </c>
      <c r="X46">
        <v>0.72753699999999999</v>
      </c>
      <c r="Y46">
        <v>0.77073599999999998</v>
      </c>
      <c r="Z46">
        <v>0.80858699999999994</v>
      </c>
      <c r="AA46">
        <v>0.84165299999999998</v>
      </c>
      <c r="AB46">
        <v>0.87111700000000003</v>
      </c>
      <c r="AC46">
        <v>0.89675499999999997</v>
      </c>
      <c r="AD46">
        <v>0.92093700000000001</v>
      </c>
      <c r="AE46">
        <v>0.94437400000000005</v>
      </c>
      <c r="AF46">
        <v>0.96649499999999999</v>
      </c>
      <c r="AG46">
        <v>0.98683500000000002</v>
      </c>
      <c r="AH46">
        <v>1.006969</v>
      </c>
      <c r="AI46">
        <v>1.024389</v>
      </c>
      <c r="AJ46">
        <v>1.0402499999999999</v>
      </c>
      <c r="AK46" s="38">
        <v>6.2E-2</v>
      </c>
    </row>
    <row r="47" spans="1:37" ht="14.5" customHeight="1">
      <c r="A47" t="s">
        <v>406</v>
      </c>
      <c r="B47" t="s">
        <v>582</v>
      </c>
      <c r="C47" t="s">
        <v>583</v>
      </c>
      <c r="D47" t="s">
        <v>526</v>
      </c>
      <c r="E47">
        <v>0.106534</v>
      </c>
      <c r="F47">
        <v>9.2370999999999995E-2</v>
      </c>
      <c r="G47">
        <v>8.9574000000000001E-2</v>
      </c>
      <c r="H47">
        <v>0.102178</v>
      </c>
      <c r="I47">
        <v>0.118409</v>
      </c>
      <c r="J47">
        <v>0.13597799999999999</v>
      </c>
      <c r="K47">
        <v>0.15517</v>
      </c>
      <c r="L47">
        <v>0.17658799999999999</v>
      </c>
      <c r="M47">
        <v>0.19993</v>
      </c>
      <c r="N47">
        <v>0.22517400000000001</v>
      </c>
      <c r="O47">
        <v>0.25211699999999998</v>
      </c>
      <c r="P47">
        <v>0.279447</v>
      </c>
      <c r="Q47">
        <v>0.30743900000000002</v>
      </c>
      <c r="R47">
        <v>0.33567999999999998</v>
      </c>
      <c r="S47">
        <v>0.363209</v>
      </c>
      <c r="T47">
        <v>0.38942900000000003</v>
      </c>
      <c r="U47">
        <v>0.41461500000000001</v>
      </c>
      <c r="V47">
        <v>0.43889600000000001</v>
      </c>
      <c r="W47">
        <v>0.46172099999999999</v>
      </c>
      <c r="X47">
        <v>0.48328300000000002</v>
      </c>
      <c r="Y47">
        <v>0.50345700000000004</v>
      </c>
      <c r="Z47">
        <v>0.52165499999999998</v>
      </c>
      <c r="AA47">
        <v>0.53698299999999999</v>
      </c>
      <c r="AB47">
        <v>0.55114799999999997</v>
      </c>
      <c r="AC47">
        <v>0.56363600000000003</v>
      </c>
      <c r="AD47">
        <v>0.57514500000000002</v>
      </c>
      <c r="AE47">
        <v>0.58570800000000001</v>
      </c>
      <c r="AF47">
        <v>0.59550400000000003</v>
      </c>
      <c r="AG47">
        <v>0.60446500000000003</v>
      </c>
      <c r="AH47">
        <v>0.61305799999999999</v>
      </c>
      <c r="AI47">
        <v>0.62061599999999995</v>
      </c>
      <c r="AJ47">
        <v>0.62752399999999997</v>
      </c>
      <c r="AK47" s="38">
        <v>5.8999999999999997E-2</v>
      </c>
    </row>
    <row r="48" spans="1:37" ht="14.5" customHeight="1">
      <c r="A48" t="s">
        <v>409</v>
      </c>
      <c r="B48" t="s">
        <v>584</v>
      </c>
      <c r="C48" t="s">
        <v>585</v>
      </c>
      <c r="D48" t="s">
        <v>526</v>
      </c>
      <c r="E48">
        <v>0.31693700000000002</v>
      </c>
      <c r="F48">
        <v>0.16667199999999999</v>
      </c>
      <c r="G48">
        <v>7.5798000000000004E-2</v>
      </c>
      <c r="H48">
        <v>6.6737000000000005E-2</v>
      </c>
      <c r="I48">
        <v>7.2482000000000005E-2</v>
      </c>
      <c r="J48">
        <v>8.0130999999999994E-2</v>
      </c>
      <c r="K48">
        <v>9.0702000000000005E-2</v>
      </c>
      <c r="L48">
        <v>0.10549799999999999</v>
      </c>
      <c r="M48">
        <v>0.12449300000000001</v>
      </c>
      <c r="N48">
        <v>0.14726300000000001</v>
      </c>
      <c r="O48">
        <v>0.173124</v>
      </c>
      <c r="P48">
        <v>0.20056399999999999</v>
      </c>
      <c r="Q48">
        <v>0.229633</v>
      </c>
      <c r="R48">
        <v>0.25983099999999998</v>
      </c>
      <c r="S48">
        <v>0.29010000000000002</v>
      </c>
      <c r="T48">
        <v>0.31967299999999998</v>
      </c>
      <c r="U48">
        <v>0.34865600000000002</v>
      </c>
      <c r="V48">
        <v>0.37706099999999998</v>
      </c>
      <c r="W48">
        <v>0.40421200000000002</v>
      </c>
      <c r="X48">
        <v>0.43022700000000003</v>
      </c>
      <c r="Y48">
        <v>0.454926</v>
      </c>
      <c r="Z48">
        <v>0.47761599999999999</v>
      </c>
      <c r="AA48">
        <v>0.49831799999999998</v>
      </c>
      <c r="AB48">
        <v>0.51686299999999996</v>
      </c>
      <c r="AC48">
        <v>0.53308500000000003</v>
      </c>
      <c r="AD48">
        <v>0.54807399999999995</v>
      </c>
      <c r="AE48">
        <v>0.56254599999999999</v>
      </c>
      <c r="AF48">
        <v>0.57586400000000004</v>
      </c>
      <c r="AG48">
        <v>0.58795799999999998</v>
      </c>
      <c r="AH48">
        <v>0.59931400000000001</v>
      </c>
      <c r="AI48">
        <v>0.60927900000000002</v>
      </c>
      <c r="AJ48">
        <v>0.61825699999999995</v>
      </c>
      <c r="AK48" s="38">
        <v>2.1999999999999999E-2</v>
      </c>
    </row>
    <row r="49" spans="1:37" ht="14.5" customHeight="1">
      <c r="A49" t="s">
        <v>412</v>
      </c>
      <c r="B49" t="s">
        <v>586</v>
      </c>
      <c r="C49" t="s">
        <v>587</v>
      </c>
      <c r="D49" t="s">
        <v>526</v>
      </c>
      <c r="E49">
        <v>0</v>
      </c>
      <c r="F49">
        <v>0</v>
      </c>
      <c r="G49">
        <v>0</v>
      </c>
      <c r="H49">
        <v>0</v>
      </c>
      <c r="I49">
        <v>0</v>
      </c>
      <c r="J49">
        <v>0</v>
      </c>
      <c r="K49">
        <v>0</v>
      </c>
      <c r="L49">
        <v>1.6000000000000001E-4</v>
      </c>
      <c r="M49">
        <v>3.3599999999999998E-4</v>
      </c>
      <c r="N49">
        <v>5.44E-4</v>
      </c>
      <c r="O49">
        <v>7.9600000000000005E-4</v>
      </c>
      <c r="P49">
        <v>1.101E-3</v>
      </c>
      <c r="Q49">
        <v>1.4760000000000001E-3</v>
      </c>
      <c r="R49">
        <v>1.939E-3</v>
      </c>
      <c r="S49">
        <v>2.4970000000000001E-3</v>
      </c>
      <c r="T49">
        <v>3.16E-3</v>
      </c>
      <c r="U49">
        <v>3.9459999999999999E-3</v>
      </c>
      <c r="V49">
        <v>4.8710000000000003E-3</v>
      </c>
      <c r="W49">
        <v>5.9280000000000001E-3</v>
      </c>
      <c r="X49">
        <v>7.1170000000000001E-3</v>
      </c>
      <c r="Y49">
        <v>8.4250000000000002E-3</v>
      </c>
      <c r="Z49">
        <v>9.8110000000000003E-3</v>
      </c>
      <c r="AA49">
        <v>1.1252E-2</v>
      </c>
      <c r="AB49">
        <v>1.2725E-2</v>
      </c>
      <c r="AC49">
        <v>1.4198000000000001E-2</v>
      </c>
      <c r="AD49">
        <v>1.5678000000000001E-2</v>
      </c>
      <c r="AE49">
        <v>1.7149000000000001E-2</v>
      </c>
      <c r="AF49">
        <v>1.8593999999999999E-2</v>
      </c>
      <c r="AG49">
        <v>1.9997000000000001E-2</v>
      </c>
      <c r="AH49">
        <v>2.1366E-2</v>
      </c>
      <c r="AI49">
        <v>2.2658999999999999E-2</v>
      </c>
      <c r="AJ49">
        <v>2.3885E-2</v>
      </c>
      <c r="AK49" t="s">
        <v>361</v>
      </c>
    </row>
    <row r="50" spans="1:37" ht="14.5" customHeight="1">
      <c r="A50" t="s">
        <v>415</v>
      </c>
      <c r="B50" t="s">
        <v>588</v>
      </c>
      <c r="C50" t="s">
        <v>589</v>
      </c>
      <c r="D50" t="s">
        <v>526</v>
      </c>
      <c r="E50">
        <v>0.681585</v>
      </c>
      <c r="F50">
        <v>0.704681</v>
      </c>
      <c r="G50">
        <v>0.75820600000000005</v>
      </c>
      <c r="H50">
        <v>0.822654</v>
      </c>
      <c r="I50">
        <v>0.90159599999999995</v>
      </c>
      <c r="J50">
        <v>0.99637799999999999</v>
      </c>
      <c r="K50">
        <v>1.108975</v>
      </c>
      <c r="L50">
        <v>1.2440819999999999</v>
      </c>
      <c r="M50">
        <v>1.398601</v>
      </c>
      <c r="N50">
        <v>1.571698</v>
      </c>
      <c r="O50">
        <v>1.7616259999999999</v>
      </c>
      <c r="P50">
        <v>1.952604</v>
      </c>
      <c r="Q50">
        <v>2.1437029999999999</v>
      </c>
      <c r="R50">
        <v>2.3388089999999999</v>
      </c>
      <c r="S50">
        <v>2.5183599999999999</v>
      </c>
      <c r="T50">
        <v>2.6841789999999999</v>
      </c>
      <c r="U50">
        <v>2.8384689999999999</v>
      </c>
      <c r="V50">
        <v>2.9859239999999998</v>
      </c>
      <c r="W50">
        <v>3.1170990000000001</v>
      </c>
      <c r="X50">
        <v>3.2351570000000001</v>
      </c>
      <c r="Y50">
        <v>3.3413029999999999</v>
      </c>
      <c r="Z50">
        <v>3.4284720000000002</v>
      </c>
      <c r="AA50">
        <v>3.4985089999999999</v>
      </c>
      <c r="AB50">
        <v>3.5574300000000001</v>
      </c>
      <c r="AC50">
        <v>3.605369</v>
      </c>
      <c r="AD50">
        <v>3.650598</v>
      </c>
      <c r="AE50">
        <v>3.6945299999999999</v>
      </c>
      <c r="AF50">
        <v>3.7368700000000001</v>
      </c>
      <c r="AG50">
        <v>3.7765409999999999</v>
      </c>
      <c r="AH50">
        <v>3.81908</v>
      </c>
      <c r="AI50">
        <v>3.8560460000000001</v>
      </c>
      <c r="AJ50">
        <v>3.8909549999999999</v>
      </c>
      <c r="AK50" s="38">
        <v>5.8000000000000003E-2</v>
      </c>
    </row>
    <row r="51" spans="1:37" ht="14.5" customHeight="1">
      <c r="A51" t="s">
        <v>418</v>
      </c>
      <c r="B51" t="s">
        <v>590</v>
      </c>
      <c r="C51" t="s">
        <v>591</v>
      </c>
      <c r="D51" t="s">
        <v>526</v>
      </c>
      <c r="E51">
        <v>0.184917</v>
      </c>
      <c r="F51">
        <v>0.158999</v>
      </c>
      <c r="G51">
        <v>0.150585</v>
      </c>
      <c r="H51">
        <v>0.14215800000000001</v>
      </c>
      <c r="I51">
        <v>0.13375300000000001</v>
      </c>
      <c r="J51">
        <v>0.125719</v>
      </c>
      <c r="K51">
        <v>0.11842900000000001</v>
      </c>
      <c r="L51">
        <v>0.11273900000000001</v>
      </c>
      <c r="M51">
        <v>0.108087</v>
      </c>
      <c r="N51">
        <v>0.104071</v>
      </c>
      <c r="O51">
        <v>0.10004300000000001</v>
      </c>
      <c r="P51">
        <v>9.6692E-2</v>
      </c>
      <c r="Q51">
        <v>9.3658000000000005E-2</v>
      </c>
      <c r="R51">
        <v>9.0952000000000005E-2</v>
      </c>
      <c r="S51">
        <v>8.8391999999999998E-2</v>
      </c>
      <c r="T51">
        <v>8.6446999999999996E-2</v>
      </c>
      <c r="U51">
        <v>8.4531999999999996E-2</v>
      </c>
      <c r="V51">
        <v>8.2932000000000006E-2</v>
      </c>
      <c r="W51">
        <v>8.1486000000000003E-2</v>
      </c>
      <c r="X51">
        <v>8.0226000000000006E-2</v>
      </c>
      <c r="Y51">
        <v>7.9003000000000004E-2</v>
      </c>
      <c r="Z51">
        <v>7.7669000000000002E-2</v>
      </c>
      <c r="AA51">
        <v>7.6855000000000007E-2</v>
      </c>
      <c r="AB51">
        <v>7.5726000000000002E-2</v>
      </c>
      <c r="AC51">
        <v>7.5102000000000002E-2</v>
      </c>
      <c r="AD51">
        <v>7.4527999999999997E-2</v>
      </c>
      <c r="AE51">
        <v>7.4039999999999995E-2</v>
      </c>
      <c r="AF51">
        <v>7.3635999999999993E-2</v>
      </c>
      <c r="AG51">
        <v>7.3303999999999994E-2</v>
      </c>
      <c r="AH51">
        <v>7.3089000000000001E-2</v>
      </c>
      <c r="AI51">
        <v>7.2909000000000002E-2</v>
      </c>
      <c r="AJ51">
        <v>7.2799000000000003E-2</v>
      </c>
      <c r="AK51" s="38">
        <v>-0.03</v>
      </c>
    </row>
    <row r="52" spans="1:37" ht="14.5" customHeight="1">
      <c r="A52" t="s">
        <v>421</v>
      </c>
      <c r="B52" t="s">
        <v>592</v>
      </c>
      <c r="C52" t="s">
        <v>593</v>
      </c>
      <c r="D52" t="s">
        <v>526</v>
      </c>
      <c r="E52">
        <v>0.40797099999999997</v>
      </c>
      <c r="F52">
        <v>0.40432600000000002</v>
      </c>
      <c r="G52">
        <v>0.401474</v>
      </c>
      <c r="H52">
        <v>0.397924</v>
      </c>
      <c r="I52">
        <v>0.39488299999999998</v>
      </c>
      <c r="J52">
        <v>0.39190399999999997</v>
      </c>
      <c r="K52">
        <v>0.38845400000000002</v>
      </c>
      <c r="L52">
        <v>0.385467</v>
      </c>
      <c r="M52">
        <v>0.382465</v>
      </c>
      <c r="N52">
        <v>0.37969900000000001</v>
      </c>
      <c r="O52">
        <v>0.37668600000000002</v>
      </c>
      <c r="P52">
        <v>0.37324800000000002</v>
      </c>
      <c r="Q52">
        <v>0.36990000000000001</v>
      </c>
      <c r="R52">
        <v>0.36675600000000003</v>
      </c>
      <c r="S52">
        <v>0.36327100000000001</v>
      </c>
      <c r="T52">
        <v>0.36052200000000001</v>
      </c>
      <c r="U52">
        <v>0.35740300000000003</v>
      </c>
      <c r="V52">
        <v>0.35473500000000002</v>
      </c>
      <c r="W52">
        <v>0.35206599999999999</v>
      </c>
      <c r="X52">
        <v>0.349574</v>
      </c>
      <c r="Y52">
        <v>0.34696700000000003</v>
      </c>
      <c r="Z52">
        <v>0.34381499999999998</v>
      </c>
      <c r="AA52">
        <v>0.34093499999999999</v>
      </c>
      <c r="AB52">
        <v>0.338225</v>
      </c>
      <c r="AC52">
        <v>0.33549000000000001</v>
      </c>
      <c r="AD52">
        <v>0.333007</v>
      </c>
      <c r="AE52">
        <v>0.33094200000000001</v>
      </c>
      <c r="AF52">
        <v>0.32927800000000002</v>
      </c>
      <c r="AG52">
        <v>0.327957</v>
      </c>
      <c r="AH52">
        <v>0.327183</v>
      </c>
      <c r="AI52">
        <v>0.32654699999999998</v>
      </c>
      <c r="AJ52">
        <v>0.32620900000000003</v>
      </c>
      <c r="AK52" s="38">
        <v>-7.0000000000000001E-3</v>
      </c>
    </row>
    <row r="53" spans="1:37" ht="14.5" customHeight="1">
      <c r="A53" t="s">
        <v>424</v>
      </c>
      <c r="B53" t="s">
        <v>594</v>
      </c>
      <c r="C53" t="s">
        <v>595</v>
      </c>
      <c r="D53" t="s">
        <v>526</v>
      </c>
      <c r="E53">
        <v>0.160413</v>
      </c>
      <c r="F53">
        <v>0.151283</v>
      </c>
      <c r="G53">
        <v>0.14328199999999999</v>
      </c>
      <c r="H53">
        <v>0.13581199999999999</v>
      </c>
      <c r="I53">
        <v>0.12919600000000001</v>
      </c>
      <c r="J53">
        <v>0.123221</v>
      </c>
      <c r="K53">
        <v>0.117741</v>
      </c>
      <c r="L53">
        <v>0.112886</v>
      </c>
      <c r="M53">
        <v>0.10850799999999999</v>
      </c>
      <c r="N53">
        <v>0.104645</v>
      </c>
      <c r="O53">
        <v>0.10112599999999999</v>
      </c>
      <c r="P53">
        <v>9.7785999999999998E-2</v>
      </c>
      <c r="Q53">
        <v>9.4818E-2</v>
      </c>
      <c r="R53">
        <v>9.2225000000000001E-2</v>
      </c>
      <c r="S53">
        <v>8.9807999999999999E-2</v>
      </c>
      <c r="T53">
        <v>8.8093000000000005E-2</v>
      </c>
      <c r="U53">
        <v>8.6384000000000002E-2</v>
      </c>
      <c r="V53">
        <v>8.4976999999999997E-2</v>
      </c>
      <c r="W53">
        <v>8.3692000000000003E-2</v>
      </c>
      <c r="X53">
        <v>8.2541000000000003E-2</v>
      </c>
      <c r="Y53">
        <v>8.1364000000000006E-2</v>
      </c>
      <c r="Z53">
        <v>8.0029000000000003E-2</v>
      </c>
      <c r="AA53">
        <v>7.9210000000000003E-2</v>
      </c>
      <c r="AB53">
        <v>7.8542000000000001E-2</v>
      </c>
      <c r="AC53">
        <v>7.7882999999999994E-2</v>
      </c>
      <c r="AD53">
        <v>7.7270000000000005E-2</v>
      </c>
      <c r="AE53">
        <v>7.6737E-2</v>
      </c>
      <c r="AF53">
        <v>7.6285000000000006E-2</v>
      </c>
      <c r="AG53">
        <v>7.5905E-2</v>
      </c>
      <c r="AH53">
        <v>7.5639999999999999E-2</v>
      </c>
      <c r="AI53">
        <v>7.5414999999999996E-2</v>
      </c>
      <c r="AJ53">
        <v>7.5264999999999999E-2</v>
      </c>
      <c r="AK53" s="38">
        <v>-2.4E-2</v>
      </c>
    </row>
    <row r="54" spans="1:37" ht="14.5" customHeight="1">
      <c r="A54" t="s">
        <v>427</v>
      </c>
      <c r="B54" t="s">
        <v>596</v>
      </c>
      <c r="C54" t="s">
        <v>597</v>
      </c>
      <c r="D54" t="s">
        <v>526</v>
      </c>
      <c r="E54">
        <v>0.74303900000000001</v>
      </c>
      <c r="F54">
        <v>0.68562400000000001</v>
      </c>
      <c r="G54">
        <v>0.63282499999999997</v>
      </c>
      <c r="H54">
        <v>0.58233100000000004</v>
      </c>
      <c r="I54">
        <v>0.53580099999999997</v>
      </c>
      <c r="J54">
        <v>0.49273600000000001</v>
      </c>
      <c r="K54">
        <v>0.452627</v>
      </c>
      <c r="L54">
        <v>0.41623199999999999</v>
      </c>
      <c r="M54">
        <v>0.38317600000000002</v>
      </c>
      <c r="N54">
        <v>0.35366599999999998</v>
      </c>
      <c r="O54">
        <v>0.32694499999999999</v>
      </c>
      <c r="P54">
        <v>0.30245300000000003</v>
      </c>
      <c r="Q54">
        <v>0.28098099999999998</v>
      </c>
      <c r="R54">
        <v>0.26256600000000002</v>
      </c>
      <c r="S54">
        <v>0.246336</v>
      </c>
      <c r="T54">
        <v>0.23488600000000001</v>
      </c>
      <c r="U54">
        <v>0.224443</v>
      </c>
      <c r="V54">
        <v>0.21632899999999999</v>
      </c>
      <c r="W54">
        <v>0.20952100000000001</v>
      </c>
      <c r="X54">
        <v>0.20385500000000001</v>
      </c>
      <c r="Y54">
        <v>0.19845399999999999</v>
      </c>
      <c r="Z54">
        <v>0.192445</v>
      </c>
      <c r="AA54">
        <v>0.19095000000000001</v>
      </c>
      <c r="AB54">
        <v>0.18947</v>
      </c>
      <c r="AC54">
        <v>0.18796099999999999</v>
      </c>
      <c r="AD54">
        <v>0.186607</v>
      </c>
      <c r="AE54">
        <v>0.185503</v>
      </c>
      <c r="AF54">
        <v>0.184637</v>
      </c>
      <c r="AG54">
        <v>0.18396899999999999</v>
      </c>
      <c r="AH54">
        <v>0.18362000000000001</v>
      </c>
      <c r="AI54">
        <v>0.183341</v>
      </c>
      <c r="AJ54">
        <v>0.183224</v>
      </c>
      <c r="AK54" s="38">
        <v>-4.3999999999999997E-2</v>
      </c>
    </row>
    <row r="55" spans="1:37" ht="14.5" customHeight="1">
      <c r="A55" t="s">
        <v>430</v>
      </c>
      <c r="B55" t="s">
        <v>598</v>
      </c>
      <c r="C55" t="s">
        <v>599</v>
      </c>
      <c r="D55" t="s">
        <v>526</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t="s">
        <v>361</v>
      </c>
    </row>
    <row r="56" spans="1:37" ht="14.5" customHeight="1">
      <c r="A56" t="s">
        <v>433</v>
      </c>
      <c r="B56" t="s">
        <v>600</v>
      </c>
      <c r="C56" t="s">
        <v>601</v>
      </c>
      <c r="D56" t="s">
        <v>526</v>
      </c>
      <c r="E56">
        <v>0</v>
      </c>
      <c r="F56">
        <v>3.8000000000000002E-5</v>
      </c>
      <c r="G56">
        <v>8.2000000000000001E-5</v>
      </c>
      <c r="H56">
        <v>1.34E-4</v>
      </c>
      <c r="I56">
        <v>1.9699999999999999E-4</v>
      </c>
      <c r="J56">
        <v>2.7399999999999999E-4</v>
      </c>
      <c r="K56">
        <v>3.6699999999999998E-4</v>
      </c>
      <c r="L56">
        <v>4.8099999999999998E-4</v>
      </c>
      <c r="M56">
        <v>6.1799999999999995E-4</v>
      </c>
      <c r="N56">
        <v>7.8100000000000001E-4</v>
      </c>
      <c r="O56">
        <v>9.7300000000000002E-4</v>
      </c>
      <c r="P56">
        <v>1.188E-3</v>
      </c>
      <c r="Q56">
        <v>1.4270000000000001E-3</v>
      </c>
      <c r="R56">
        <v>1.689E-3</v>
      </c>
      <c r="S56">
        <v>1.964E-3</v>
      </c>
      <c r="T56">
        <v>2.2439999999999999E-3</v>
      </c>
      <c r="U56">
        <v>2.526E-3</v>
      </c>
      <c r="V56">
        <v>2.8089999999999999E-3</v>
      </c>
      <c r="W56">
        <v>3.081E-3</v>
      </c>
      <c r="X56">
        <v>3.3430000000000001E-3</v>
      </c>
      <c r="Y56">
        <v>3.5899999999999999E-3</v>
      </c>
      <c r="Z56">
        <v>3.813E-3</v>
      </c>
      <c r="AA56">
        <v>4.0119999999999999E-3</v>
      </c>
      <c r="AB56">
        <v>4.1900000000000001E-3</v>
      </c>
      <c r="AC56">
        <v>4.3449999999999999E-3</v>
      </c>
      <c r="AD56">
        <v>4.4889999999999999E-3</v>
      </c>
      <c r="AE56">
        <v>4.6230000000000004E-3</v>
      </c>
      <c r="AF56">
        <v>4.7479999999999996E-3</v>
      </c>
      <c r="AG56">
        <v>4.8659999999999997E-3</v>
      </c>
      <c r="AH56">
        <v>4.9800000000000001E-3</v>
      </c>
      <c r="AI56">
        <v>5.0819999999999997E-3</v>
      </c>
      <c r="AJ56">
        <v>5.1770000000000002E-3</v>
      </c>
      <c r="AK56" t="s">
        <v>361</v>
      </c>
    </row>
    <row r="57" spans="1:37" ht="14.5" customHeight="1">
      <c r="A57" t="s">
        <v>482</v>
      </c>
      <c r="B57" t="s">
        <v>602</v>
      </c>
      <c r="C57" t="s">
        <v>603</v>
      </c>
      <c r="D57" t="s">
        <v>526</v>
      </c>
      <c r="E57">
        <v>28.111136999999999</v>
      </c>
      <c r="F57">
        <v>27.387224</v>
      </c>
      <c r="G57">
        <v>26.842928000000001</v>
      </c>
      <c r="H57">
        <v>26.486345</v>
      </c>
      <c r="I57">
        <v>26.243058999999999</v>
      </c>
      <c r="J57">
        <v>25.992294000000001</v>
      </c>
      <c r="K57">
        <v>25.690207999999998</v>
      </c>
      <c r="L57">
        <v>25.432901000000001</v>
      </c>
      <c r="M57">
        <v>25.128488999999998</v>
      </c>
      <c r="N57">
        <v>24.835512000000001</v>
      </c>
      <c r="O57">
        <v>24.605067999999999</v>
      </c>
      <c r="P57">
        <v>24.306829</v>
      </c>
      <c r="Q57">
        <v>24.050588999999999</v>
      </c>
      <c r="R57">
        <v>23.836442999999999</v>
      </c>
      <c r="S57">
        <v>23.636835000000001</v>
      </c>
      <c r="T57">
        <v>23.458731</v>
      </c>
      <c r="U57">
        <v>23.317374999999998</v>
      </c>
      <c r="V57">
        <v>23.242007999999998</v>
      </c>
      <c r="W57">
        <v>23.200358999999999</v>
      </c>
      <c r="X57">
        <v>23.150095</v>
      </c>
      <c r="Y57">
        <v>23.152065</v>
      </c>
      <c r="Z57">
        <v>23.1952</v>
      </c>
      <c r="AA57">
        <v>23.213139000000002</v>
      </c>
      <c r="AB57">
        <v>23.242804</v>
      </c>
      <c r="AC57">
        <v>23.25281</v>
      </c>
      <c r="AD57">
        <v>23.295952</v>
      </c>
      <c r="AE57">
        <v>23.374977000000001</v>
      </c>
      <c r="AF57">
        <v>23.473986</v>
      </c>
      <c r="AG57">
        <v>23.577241999999998</v>
      </c>
      <c r="AH57">
        <v>23.720130999999999</v>
      </c>
      <c r="AI57">
        <v>23.836569000000001</v>
      </c>
      <c r="AJ57">
        <v>23.952463000000002</v>
      </c>
      <c r="AK57" s="38">
        <v>-5.0000000000000001E-3</v>
      </c>
    </row>
    <row r="58" spans="1:37" ht="14.5" customHeight="1">
      <c r="A58" t="s">
        <v>604</v>
      </c>
      <c r="B58" t="s">
        <v>605</v>
      </c>
      <c r="C58" t="s">
        <v>606</v>
      </c>
      <c r="D58" t="s">
        <v>526</v>
      </c>
      <c r="E58">
        <v>128.923935</v>
      </c>
      <c r="F58">
        <v>128.221069</v>
      </c>
      <c r="G58">
        <v>127.582825</v>
      </c>
      <c r="H58">
        <v>126.669617</v>
      </c>
      <c r="I58">
        <v>125.923958</v>
      </c>
      <c r="J58">
        <v>125.115555</v>
      </c>
      <c r="K58">
        <v>124.067711</v>
      </c>
      <c r="L58">
        <v>123.106987</v>
      </c>
      <c r="M58">
        <v>121.917091</v>
      </c>
      <c r="N58">
        <v>120.646019</v>
      </c>
      <c r="O58">
        <v>119.377441</v>
      </c>
      <c r="P58">
        <v>117.628151</v>
      </c>
      <c r="Q58">
        <v>115.912605</v>
      </c>
      <c r="R58">
        <v>114.331772</v>
      </c>
      <c r="S58">
        <v>112.636841</v>
      </c>
      <c r="T58">
        <v>111.0252</v>
      </c>
      <c r="U58">
        <v>109.48030900000001</v>
      </c>
      <c r="V58">
        <v>108.23773199999999</v>
      </c>
      <c r="W58">
        <v>107.078384</v>
      </c>
      <c r="X58">
        <v>106.02402499999999</v>
      </c>
      <c r="Y58">
        <v>105.078003</v>
      </c>
      <c r="Z58">
        <v>104.06719200000001</v>
      </c>
      <c r="AA58">
        <v>102.997742</v>
      </c>
      <c r="AB58">
        <v>102.156998</v>
      </c>
      <c r="AC58">
        <v>101.33316000000001</v>
      </c>
      <c r="AD58">
        <v>100.70818300000001</v>
      </c>
      <c r="AE58">
        <v>100.293976</v>
      </c>
      <c r="AF58">
        <v>100.03157</v>
      </c>
      <c r="AG58">
        <v>99.860725000000002</v>
      </c>
      <c r="AH58">
        <v>99.908569</v>
      </c>
      <c r="AI58">
        <v>99.925064000000006</v>
      </c>
      <c r="AJ58">
        <v>100.002937</v>
      </c>
      <c r="AK58" s="38">
        <v>-8.0000000000000002E-3</v>
      </c>
    </row>
    <row r="59" spans="1:37" ht="14.5" customHeight="1">
      <c r="A59" t="s">
        <v>488</v>
      </c>
      <c r="B59" t="s">
        <v>607</v>
      </c>
      <c r="C59" t="s">
        <v>608</v>
      </c>
      <c r="D59" t="s">
        <v>526</v>
      </c>
      <c r="E59">
        <v>256.696167</v>
      </c>
      <c r="F59">
        <v>253.03701799999999</v>
      </c>
      <c r="G59">
        <v>250.10711699999999</v>
      </c>
      <c r="H59">
        <v>246.66795300000001</v>
      </c>
      <c r="I59">
        <v>243.27771000000001</v>
      </c>
      <c r="J59">
        <v>239.695999</v>
      </c>
      <c r="K59">
        <v>235.86700400000001</v>
      </c>
      <c r="L59">
        <v>232.175262</v>
      </c>
      <c r="M59">
        <v>228.77642800000001</v>
      </c>
      <c r="N59">
        <v>225.85742200000001</v>
      </c>
      <c r="O59">
        <v>223.51428200000001</v>
      </c>
      <c r="P59">
        <v>221.263733</v>
      </c>
      <c r="Q59">
        <v>219.304474</v>
      </c>
      <c r="R59">
        <v>217.555969</v>
      </c>
      <c r="S59">
        <v>215.864868</v>
      </c>
      <c r="T59">
        <v>214.54968299999999</v>
      </c>
      <c r="U59">
        <v>213.4991</v>
      </c>
      <c r="V59">
        <v>213.09307899999999</v>
      </c>
      <c r="W59">
        <v>212.91102599999999</v>
      </c>
      <c r="X59">
        <v>212.95129399999999</v>
      </c>
      <c r="Y59">
        <v>213.24063100000001</v>
      </c>
      <c r="Z59">
        <v>213.355682</v>
      </c>
      <c r="AA59">
        <v>213.38540599999999</v>
      </c>
      <c r="AB59">
        <v>213.924103</v>
      </c>
      <c r="AC59">
        <v>214.29475400000001</v>
      </c>
      <c r="AD59">
        <v>214.96771200000001</v>
      </c>
      <c r="AE59">
        <v>216.163025</v>
      </c>
      <c r="AF59">
        <v>217.566284</v>
      </c>
      <c r="AG59">
        <v>219.065552</v>
      </c>
      <c r="AH59">
        <v>220.919678</v>
      </c>
      <c r="AI59">
        <v>222.57252500000001</v>
      </c>
      <c r="AJ59">
        <v>224.082672</v>
      </c>
      <c r="AK59" s="38">
        <v>-4.0000000000000001E-3</v>
      </c>
    </row>
    <row r="60" spans="1:37" ht="14.5" customHeight="1">
      <c r="A60" t="s">
        <v>236</v>
      </c>
      <c r="C60" t="s">
        <v>609</v>
      </c>
    </row>
    <row r="61" spans="1:37" ht="14.5" customHeight="1">
      <c r="A61" t="s">
        <v>492</v>
      </c>
      <c r="B61" t="s">
        <v>610</v>
      </c>
      <c r="C61" t="s">
        <v>611</v>
      </c>
      <c r="D61" t="s">
        <v>526</v>
      </c>
      <c r="E61">
        <v>39.796196000000002</v>
      </c>
      <c r="F61">
        <v>38.152617999999997</v>
      </c>
      <c r="G61">
        <v>36.962359999999997</v>
      </c>
      <c r="H61">
        <v>36.383457</v>
      </c>
      <c r="I61">
        <v>35.783290999999998</v>
      </c>
      <c r="J61">
        <v>35.335213000000003</v>
      </c>
      <c r="K61">
        <v>35.094025000000002</v>
      </c>
      <c r="L61">
        <v>35.010078</v>
      </c>
      <c r="M61">
        <v>35.051743000000002</v>
      </c>
      <c r="N61">
        <v>35.057124999999999</v>
      </c>
      <c r="O61">
        <v>35.032302999999999</v>
      </c>
      <c r="P61">
        <v>34.917273999999999</v>
      </c>
      <c r="Q61">
        <v>34.849029999999999</v>
      </c>
      <c r="R61">
        <v>34.652099999999997</v>
      </c>
      <c r="S61">
        <v>34.445506999999999</v>
      </c>
      <c r="T61">
        <v>34.151935999999999</v>
      </c>
      <c r="U61">
        <v>33.796351999999999</v>
      </c>
      <c r="V61">
        <v>33.427520999999999</v>
      </c>
      <c r="W61">
        <v>32.980991000000003</v>
      </c>
      <c r="X61">
        <v>32.476978000000003</v>
      </c>
      <c r="Y61">
        <v>31.884388000000001</v>
      </c>
      <c r="Z61">
        <v>31.22308</v>
      </c>
      <c r="AA61">
        <v>30.474335</v>
      </c>
      <c r="AB61">
        <v>29.641096000000001</v>
      </c>
      <c r="AC61">
        <v>28.746244000000001</v>
      </c>
      <c r="AD61">
        <v>27.816116000000001</v>
      </c>
      <c r="AE61">
        <v>26.837890999999999</v>
      </c>
      <c r="AF61">
        <v>25.841944000000002</v>
      </c>
      <c r="AG61">
        <v>24.734261</v>
      </c>
      <c r="AH61">
        <v>23.586152999999999</v>
      </c>
      <c r="AI61">
        <v>22.389772000000001</v>
      </c>
      <c r="AJ61">
        <v>21.149708</v>
      </c>
      <c r="AK61" s="38">
        <v>-0.02</v>
      </c>
    </row>
    <row r="62" spans="1:37" ht="14.5" customHeight="1">
      <c r="A62" t="s">
        <v>339</v>
      </c>
      <c r="B62" t="s">
        <v>612</v>
      </c>
      <c r="C62" t="s">
        <v>613</v>
      </c>
      <c r="D62" t="s">
        <v>526</v>
      </c>
      <c r="E62">
        <v>36.429501000000002</v>
      </c>
      <c r="F62">
        <v>37.457599999999999</v>
      </c>
      <c r="G62">
        <v>38.576286000000003</v>
      </c>
      <c r="H62">
        <v>39.586303999999998</v>
      </c>
      <c r="I62">
        <v>40.438637</v>
      </c>
      <c r="J62">
        <v>41.066840999999997</v>
      </c>
      <c r="K62">
        <v>41.671875</v>
      </c>
      <c r="L62">
        <v>42.258983999999998</v>
      </c>
      <c r="M62">
        <v>42.827057000000003</v>
      </c>
      <c r="N62">
        <v>43.339602999999997</v>
      </c>
      <c r="O62">
        <v>43.829712000000001</v>
      </c>
      <c r="P62">
        <v>44.212615999999997</v>
      </c>
      <c r="Q62">
        <v>44.686374999999998</v>
      </c>
      <c r="R62">
        <v>45.050860999999998</v>
      </c>
      <c r="S62">
        <v>45.386966999999999</v>
      </c>
      <c r="T62">
        <v>45.674923</v>
      </c>
      <c r="U62">
        <v>45.923920000000003</v>
      </c>
      <c r="V62">
        <v>46.193516000000002</v>
      </c>
      <c r="W62">
        <v>46.40963</v>
      </c>
      <c r="X62">
        <v>46.585940999999998</v>
      </c>
      <c r="Y62">
        <v>46.779967999999997</v>
      </c>
      <c r="Z62">
        <v>46.996898999999999</v>
      </c>
      <c r="AA62">
        <v>47.257843000000001</v>
      </c>
      <c r="AB62">
        <v>47.554561999999997</v>
      </c>
      <c r="AC62">
        <v>47.911079000000001</v>
      </c>
      <c r="AD62">
        <v>48.341377000000001</v>
      </c>
      <c r="AE62">
        <v>48.821334999999998</v>
      </c>
      <c r="AF62">
        <v>49.371516999999997</v>
      </c>
      <c r="AG62">
        <v>49.829619999999998</v>
      </c>
      <c r="AH62">
        <v>50.324989000000002</v>
      </c>
      <c r="AI62">
        <v>50.806350999999999</v>
      </c>
      <c r="AJ62">
        <v>51.215468999999999</v>
      </c>
      <c r="AK62" s="38">
        <v>1.0999999999999999E-2</v>
      </c>
    </row>
    <row r="63" spans="1:37" ht="14.5" customHeight="1">
      <c r="A63" t="s">
        <v>350</v>
      </c>
      <c r="B63" t="s">
        <v>614</v>
      </c>
      <c r="C63" t="s">
        <v>615</v>
      </c>
      <c r="D63" t="s">
        <v>526</v>
      </c>
      <c r="E63">
        <v>2.0558E-2</v>
      </c>
      <c r="F63">
        <v>3.0301000000000002E-2</v>
      </c>
      <c r="G63">
        <v>3.9633000000000002E-2</v>
      </c>
      <c r="H63">
        <v>4.8856999999999998E-2</v>
      </c>
      <c r="I63">
        <v>5.7368000000000002E-2</v>
      </c>
      <c r="J63">
        <v>6.5474000000000004E-2</v>
      </c>
      <c r="K63">
        <v>7.1022000000000002E-2</v>
      </c>
      <c r="L63">
        <v>7.6441999999999996E-2</v>
      </c>
      <c r="M63">
        <v>8.1937999999999997E-2</v>
      </c>
      <c r="N63">
        <v>8.7426000000000004E-2</v>
      </c>
      <c r="O63">
        <v>9.3086000000000002E-2</v>
      </c>
      <c r="P63">
        <v>9.8650000000000002E-2</v>
      </c>
      <c r="Q63">
        <v>0.10459</v>
      </c>
      <c r="R63">
        <v>0.110348</v>
      </c>
      <c r="S63">
        <v>0.11630500000000001</v>
      </c>
      <c r="T63">
        <v>0.12227200000000001</v>
      </c>
      <c r="U63">
        <v>0.128331</v>
      </c>
      <c r="V63">
        <v>0.13469</v>
      </c>
      <c r="W63">
        <v>0.14113400000000001</v>
      </c>
      <c r="X63">
        <v>0.147842</v>
      </c>
      <c r="Y63">
        <v>0.15479599999999999</v>
      </c>
      <c r="Z63">
        <v>0.16205900000000001</v>
      </c>
      <c r="AA63">
        <v>0.16950799999999999</v>
      </c>
      <c r="AB63">
        <v>0.17718600000000001</v>
      </c>
      <c r="AC63">
        <v>0.185027</v>
      </c>
      <c r="AD63">
        <v>0.193248</v>
      </c>
      <c r="AE63">
        <v>0.20200599999999999</v>
      </c>
      <c r="AF63">
        <v>0.21151900000000001</v>
      </c>
      <c r="AG63">
        <v>0.22103600000000001</v>
      </c>
      <c r="AH63">
        <v>0.23124500000000001</v>
      </c>
      <c r="AI63">
        <v>0.24204200000000001</v>
      </c>
      <c r="AJ63">
        <v>0.25326500000000002</v>
      </c>
      <c r="AK63" s="38">
        <v>8.4000000000000005E-2</v>
      </c>
    </row>
    <row r="64" spans="1:37" ht="14.5" customHeight="1">
      <c r="A64" t="s">
        <v>365</v>
      </c>
      <c r="B64" t="s">
        <v>616</v>
      </c>
      <c r="C64" t="s">
        <v>617</v>
      </c>
      <c r="D64" t="s">
        <v>526</v>
      </c>
      <c r="E64">
        <v>9.9390000000000006E-2</v>
      </c>
      <c r="F64">
        <v>8.6901999999999993E-2</v>
      </c>
      <c r="G64">
        <v>8.2423999999999997E-2</v>
      </c>
      <c r="H64">
        <v>7.7427999999999997E-2</v>
      </c>
      <c r="I64">
        <v>7.6699000000000003E-2</v>
      </c>
      <c r="J64">
        <v>7.5853000000000004E-2</v>
      </c>
      <c r="K64">
        <v>7.4443999999999996E-2</v>
      </c>
      <c r="L64">
        <v>7.3126999999999998E-2</v>
      </c>
      <c r="M64">
        <v>7.1967000000000003E-2</v>
      </c>
      <c r="N64">
        <v>7.0750999999999994E-2</v>
      </c>
      <c r="O64">
        <v>6.9639999999999994E-2</v>
      </c>
      <c r="P64">
        <v>6.8510000000000001E-2</v>
      </c>
      <c r="Q64">
        <v>6.762E-2</v>
      </c>
      <c r="R64">
        <v>6.6848000000000005E-2</v>
      </c>
      <c r="S64">
        <v>6.6576999999999997E-2</v>
      </c>
      <c r="T64">
        <v>6.6439999999999999E-2</v>
      </c>
      <c r="U64">
        <v>6.6532999999999995E-2</v>
      </c>
      <c r="V64">
        <v>6.6728999999999997E-2</v>
      </c>
      <c r="W64">
        <v>6.6918000000000005E-2</v>
      </c>
      <c r="X64">
        <v>6.7155999999999993E-2</v>
      </c>
      <c r="Y64">
        <v>6.7460999999999993E-2</v>
      </c>
      <c r="Z64">
        <v>6.7851999999999996E-2</v>
      </c>
      <c r="AA64">
        <v>6.8322999999999995E-2</v>
      </c>
      <c r="AB64">
        <v>6.8890999999999994E-2</v>
      </c>
      <c r="AC64">
        <v>6.9608000000000003E-2</v>
      </c>
      <c r="AD64">
        <v>7.0596999999999993E-2</v>
      </c>
      <c r="AE64">
        <v>7.1891999999999998E-2</v>
      </c>
      <c r="AF64">
        <v>7.3468000000000006E-2</v>
      </c>
      <c r="AG64">
        <v>7.5041999999999998E-2</v>
      </c>
      <c r="AH64">
        <v>7.7198000000000003E-2</v>
      </c>
      <c r="AI64">
        <v>7.9909999999999995E-2</v>
      </c>
      <c r="AJ64">
        <v>8.3315E-2</v>
      </c>
      <c r="AK64" s="38">
        <v>-6.0000000000000001E-3</v>
      </c>
    </row>
    <row r="65" spans="1:37" ht="14.5" customHeight="1">
      <c r="A65" t="s">
        <v>501</v>
      </c>
      <c r="B65" t="s">
        <v>618</v>
      </c>
      <c r="C65" t="s">
        <v>619</v>
      </c>
      <c r="D65" t="s">
        <v>526</v>
      </c>
      <c r="E65">
        <v>22.975470999999999</v>
      </c>
      <c r="F65">
        <v>24.841909000000001</v>
      </c>
      <c r="G65">
        <v>26.525154000000001</v>
      </c>
      <c r="H65">
        <v>27.566548999999998</v>
      </c>
      <c r="I65">
        <v>28.470409</v>
      </c>
      <c r="J65">
        <v>29.092424000000001</v>
      </c>
      <c r="K65">
        <v>29.632771999999999</v>
      </c>
      <c r="L65">
        <v>30.136178999999998</v>
      </c>
      <c r="M65">
        <v>30.747997000000002</v>
      </c>
      <c r="N65">
        <v>31.429978999999999</v>
      </c>
      <c r="O65">
        <v>32.237197999999999</v>
      </c>
      <c r="P65">
        <v>33.094161999999997</v>
      </c>
      <c r="Q65">
        <v>34.149059000000001</v>
      </c>
      <c r="R65">
        <v>35.21172</v>
      </c>
      <c r="S65">
        <v>36.406685000000003</v>
      </c>
      <c r="T65">
        <v>37.647263000000002</v>
      </c>
      <c r="U65">
        <v>38.978122999999997</v>
      </c>
      <c r="V65">
        <v>40.445495999999999</v>
      </c>
      <c r="W65">
        <v>41.988585999999998</v>
      </c>
      <c r="X65">
        <v>43.625366</v>
      </c>
      <c r="Y65">
        <v>45.347366000000001</v>
      </c>
      <c r="Z65">
        <v>47.172932000000003</v>
      </c>
      <c r="AA65">
        <v>49.063037999999999</v>
      </c>
      <c r="AB65">
        <v>51.027560999999999</v>
      </c>
      <c r="AC65">
        <v>53.047229999999999</v>
      </c>
      <c r="AD65">
        <v>55.170895000000002</v>
      </c>
      <c r="AE65">
        <v>57.438972</v>
      </c>
      <c r="AF65">
        <v>59.919533000000001</v>
      </c>
      <c r="AG65">
        <v>62.385666000000001</v>
      </c>
      <c r="AH65">
        <v>65.045105000000007</v>
      </c>
      <c r="AI65">
        <v>67.839141999999995</v>
      </c>
      <c r="AJ65">
        <v>70.748276000000004</v>
      </c>
      <c r="AK65" s="38">
        <v>3.6999999999999998E-2</v>
      </c>
    </row>
    <row r="66" spans="1:37" ht="14.5" customHeight="1">
      <c r="A66" t="s">
        <v>504</v>
      </c>
      <c r="B66" t="s">
        <v>620</v>
      </c>
      <c r="C66" t="s">
        <v>621</v>
      </c>
      <c r="D66" t="s">
        <v>526</v>
      </c>
      <c r="E66">
        <v>0</v>
      </c>
      <c r="F66">
        <v>1.4387E-2</v>
      </c>
      <c r="G66">
        <v>2.801E-2</v>
      </c>
      <c r="H66">
        <v>4.1177999999999999E-2</v>
      </c>
      <c r="I66">
        <v>5.3536E-2</v>
      </c>
      <c r="J66">
        <v>6.5304000000000001E-2</v>
      </c>
      <c r="K66">
        <v>7.6624999999999999E-2</v>
      </c>
      <c r="L66">
        <v>8.7719000000000005E-2</v>
      </c>
      <c r="M66">
        <v>9.5337000000000005E-2</v>
      </c>
      <c r="N66">
        <v>0.102953</v>
      </c>
      <c r="O66">
        <v>0.110781</v>
      </c>
      <c r="P66">
        <v>0.118478</v>
      </c>
      <c r="Q66">
        <v>0.12662300000000001</v>
      </c>
      <c r="R66">
        <v>0.13454099999999999</v>
      </c>
      <c r="S66">
        <v>0.14268900000000001</v>
      </c>
      <c r="T66">
        <v>0.150834</v>
      </c>
      <c r="U66">
        <v>0.159077</v>
      </c>
      <c r="V66">
        <v>0.16767899999999999</v>
      </c>
      <c r="W66">
        <v>0.17637</v>
      </c>
      <c r="X66">
        <v>0.18523500000000001</v>
      </c>
      <c r="Y66">
        <v>0.194241</v>
      </c>
      <c r="Z66">
        <v>0.20364299999999999</v>
      </c>
      <c r="AA66">
        <v>0.213285</v>
      </c>
      <c r="AB66">
        <v>0.223218</v>
      </c>
      <c r="AC66">
        <v>0.23335900000000001</v>
      </c>
      <c r="AD66">
        <v>0.243982</v>
      </c>
      <c r="AE66">
        <v>0.25528499999999998</v>
      </c>
      <c r="AF66">
        <v>0.26754499999999998</v>
      </c>
      <c r="AG66">
        <v>0.27980899999999997</v>
      </c>
      <c r="AH66">
        <v>0.29294999999999999</v>
      </c>
      <c r="AI66">
        <v>0.30683500000000002</v>
      </c>
      <c r="AJ66">
        <v>0.32125700000000001</v>
      </c>
      <c r="AK66" t="s">
        <v>361</v>
      </c>
    </row>
    <row r="67" spans="1:37" ht="14.5" customHeight="1">
      <c r="A67" t="s">
        <v>507</v>
      </c>
      <c r="B67" t="s">
        <v>622</v>
      </c>
      <c r="C67" t="s">
        <v>623</v>
      </c>
      <c r="D67" t="s">
        <v>526</v>
      </c>
      <c r="E67">
        <v>0</v>
      </c>
      <c r="F67">
        <v>1.5753E-2</v>
      </c>
      <c r="G67">
        <v>3.0702E-2</v>
      </c>
      <c r="H67">
        <v>4.5151999999999998E-2</v>
      </c>
      <c r="I67">
        <v>5.8713000000000001E-2</v>
      </c>
      <c r="J67">
        <v>7.1626999999999996E-2</v>
      </c>
      <c r="K67">
        <v>8.405E-2</v>
      </c>
      <c r="L67">
        <v>9.6225000000000005E-2</v>
      </c>
      <c r="M67">
        <v>0.10459300000000001</v>
      </c>
      <c r="N67">
        <v>0.11294999999999999</v>
      </c>
      <c r="O67">
        <v>0.12153899999999999</v>
      </c>
      <c r="P67">
        <v>0.12998599999999999</v>
      </c>
      <c r="Q67">
        <v>0.13892399999999999</v>
      </c>
      <c r="R67">
        <v>0.14761199999999999</v>
      </c>
      <c r="S67">
        <v>0.156553</v>
      </c>
      <c r="T67">
        <v>0.16549</v>
      </c>
      <c r="U67">
        <v>0.174536</v>
      </c>
      <c r="V67">
        <v>0.183975</v>
      </c>
      <c r="W67">
        <v>0.19351199999999999</v>
      </c>
      <c r="X67">
        <v>0.203238</v>
      </c>
      <c r="Y67">
        <v>0.213121</v>
      </c>
      <c r="Z67">
        <v>0.223437</v>
      </c>
      <c r="AA67">
        <v>0.234017</v>
      </c>
      <c r="AB67">
        <v>0.24491599999999999</v>
      </c>
      <c r="AC67">
        <v>0.25604300000000002</v>
      </c>
      <c r="AD67">
        <v>0.26769900000000002</v>
      </c>
      <c r="AE67">
        <v>0.28010099999999999</v>
      </c>
      <c r="AF67">
        <v>0.29355300000000001</v>
      </c>
      <c r="AG67">
        <v>0.30701000000000001</v>
      </c>
      <c r="AH67">
        <v>0.32142900000000002</v>
      </c>
      <c r="AI67">
        <v>0.33666299999999999</v>
      </c>
      <c r="AJ67">
        <v>0.35248699999999999</v>
      </c>
      <c r="AK67" t="s">
        <v>361</v>
      </c>
    </row>
    <row r="68" spans="1:37" ht="14.5" customHeight="1">
      <c r="A68" t="s">
        <v>510</v>
      </c>
      <c r="B68" t="s">
        <v>624</v>
      </c>
      <c r="C68" t="s">
        <v>625</v>
      </c>
      <c r="D68" t="s">
        <v>526</v>
      </c>
      <c r="E68">
        <v>0</v>
      </c>
      <c r="F68">
        <v>1.5897999999999999E-2</v>
      </c>
      <c r="G68">
        <v>3.0986E-2</v>
      </c>
      <c r="H68">
        <v>4.5569999999999999E-2</v>
      </c>
      <c r="I68">
        <v>5.9256000000000003E-2</v>
      </c>
      <c r="J68">
        <v>7.2289999999999993E-2</v>
      </c>
      <c r="K68">
        <v>8.4828000000000001E-2</v>
      </c>
      <c r="L68">
        <v>9.7115000000000007E-2</v>
      </c>
      <c r="M68">
        <v>0.10556</v>
      </c>
      <c r="N68">
        <v>0.113995</v>
      </c>
      <c r="O68">
        <v>0.122664</v>
      </c>
      <c r="P68">
        <v>0.131189</v>
      </c>
      <c r="Q68">
        <v>0.140209</v>
      </c>
      <c r="R68">
        <v>0.148978</v>
      </c>
      <c r="S68">
        <v>0.158001</v>
      </c>
      <c r="T68">
        <v>0.167021</v>
      </c>
      <c r="U68">
        <v>0.17615</v>
      </c>
      <c r="V68">
        <v>0.18567700000000001</v>
      </c>
      <c r="W68">
        <v>0.195302</v>
      </c>
      <c r="X68">
        <v>0.20511799999999999</v>
      </c>
      <c r="Y68">
        <v>0.21509200000000001</v>
      </c>
      <c r="Z68">
        <v>0.22550400000000001</v>
      </c>
      <c r="AA68">
        <v>0.236182</v>
      </c>
      <c r="AB68">
        <v>0.24718100000000001</v>
      </c>
      <c r="AC68">
        <v>0.258411</v>
      </c>
      <c r="AD68">
        <v>0.270175</v>
      </c>
      <c r="AE68">
        <v>0.282692</v>
      </c>
      <c r="AF68">
        <v>0.29626799999999998</v>
      </c>
      <c r="AG68">
        <v>0.30984899999999999</v>
      </c>
      <c r="AH68">
        <v>0.32440200000000002</v>
      </c>
      <c r="AI68">
        <v>0.339777</v>
      </c>
      <c r="AJ68">
        <v>0.35574800000000001</v>
      </c>
      <c r="AK68" t="s">
        <v>361</v>
      </c>
    </row>
    <row r="69" spans="1:37" ht="14.5" customHeight="1">
      <c r="A69" t="s">
        <v>513</v>
      </c>
      <c r="B69" t="s">
        <v>626</v>
      </c>
      <c r="C69" t="s">
        <v>627</v>
      </c>
      <c r="D69" t="s">
        <v>526</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t="s">
        <v>361</v>
      </c>
    </row>
    <row r="70" spans="1:37" ht="14.5" customHeight="1">
      <c r="A70" t="s">
        <v>516</v>
      </c>
      <c r="B70" t="s">
        <v>628</v>
      </c>
      <c r="C70" t="s">
        <v>629</v>
      </c>
      <c r="D70" t="s">
        <v>526</v>
      </c>
      <c r="E70">
        <v>99.321113999999994</v>
      </c>
      <c r="F70">
        <v>100.61537199999999</v>
      </c>
      <c r="G70">
        <v>102.27555099999999</v>
      </c>
      <c r="H70">
        <v>103.794495</v>
      </c>
      <c r="I70">
        <v>104.99791</v>
      </c>
      <c r="J70">
        <v>105.845024</v>
      </c>
      <c r="K70">
        <v>106.78964999999999</v>
      </c>
      <c r="L70">
        <v>107.83586099999999</v>
      </c>
      <c r="M70">
        <v>109.086189</v>
      </c>
      <c r="N70">
        <v>110.314789</v>
      </c>
      <c r="O70">
        <v>111.61691999999999</v>
      </c>
      <c r="P70">
        <v>112.770866</v>
      </c>
      <c r="Q70">
        <v>114.262428</v>
      </c>
      <c r="R70">
        <v>115.52301</v>
      </c>
      <c r="S70">
        <v>116.879272</v>
      </c>
      <c r="T70">
        <v>118.14617200000001</v>
      </c>
      <c r="U70">
        <v>119.40303</v>
      </c>
      <c r="V70">
        <v>120.80527499999999</v>
      </c>
      <c r="W70">
        <v>122.152451</v>
      </c>
      <c r="X70">
        <v>123.496872</v>
      </c>
      <c r="Y70">
        <v>124.85643</v>
      </c>
      <c r="Z70">
        <v>126.275398</v>
      </c>
      <c r="AA70">
        <v>127.716537</v>
      </c>
      <c r="AB70">
        <v>129.18461600000001</v>
      </c>
      <c r="AC70">
        <v>130.70700099999999</v>
      </c>
      <c r="AD70">
        <v>132.37408400000001</v>
      </c>
      <c r="AE70">
        <v>134.19018600000001</v>
      </c>
      <c r="AF70">
        <v>136.27534499999999</v>
      </c>
      <c r="AG70">
        <v>138.142303</v>
      </c>
      <c r="AH70">
        <v>140.203461</v>
      </c>
      <c r="AI70">
        <v>142.34049999999999</v>
      </c>
      <c r="AJ70">
        <v>144.479523</v>
      </c>
      <c r="AK70" s="38">
        <v>1.2E-2</v>
      </c>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1" spans="1:37" ht="14.5" customHeight="1">
      <c r="A11" t="s">
        <v>630</v>
      </c>
    </row>
    <row r="12" spans="1:37" ht="14.5" customHeight="1">
      <c r="A12" t="s">
        <v>631</v>
      </c>
    </row>
    <row r="13" spans="1:37" ht="14.5" customHeight="1">
      <c r="A13" t="s">
        <v>632</v>
      </c>
    </row>
    <row r="14" spans="1:37" ht="14.5" customHeight="1">
      <c r="A14" t="s">
        <v>216</v>
      </c>
    </row>
    <row r="15" spans="1:37" ht="14.5" customHeight="1">
      <c r="B15" t="s">
        <v>217</v>
      </c>
      <c r="C15" t="s">
        <v>218</v>
      </c>
      <c r="D15" t="s">
        <v>219</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212</v>
      </c>
    </row>
    <row r="16" spans="1:37" ht="14.5" customHeight="1">
      <c r="A16" t="s">
        <v>633</v>
      </c>
      <c r="C16" t="s">
        <v>634</v>
      </c>
    </row>
    <row r="17" spans="1:37" ht="14.5" customHeight="1">
      <c r="A17" t="s">
        <v>635</v>
      </c>
      <c r="C17" t="s">
        <v>636</v>
      </c>
    </row>
    <row r="18" spans="1:37" ht="14.5" customHeight="1">
      <c r="A18" t="s">
        <v>254</v>
      </c>
      <c r="C18" t="s">
        <v>637</v>
      </c>
    </row>
    <row r="19" spans="1:37" ht="14.5" customHeight="1">
      <c r="A19" t="s">
        <v>339</v>
      </c>
      <c r="B19" t="s">
        <v>638</v>
      </c>
      <c r="C19" t="s">
        <v>639</v>
      </c>
      <c r="D19" t="s">
        <v>526</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ht="14.5" customHeight="1">
      <c r="A20" t="s">
        <v>492</v>
      </c>
      <c r="B20" t="s">
        <v>640</v>
      </c>
      <c r="C20" t="s">
        <v>641</v>
      </c>
      <c r="D20" t="s">
        <v>526</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ht="14.5" customHeight="1">
      <c r="A21" t="s">
        <v>350</v>
      </c>
      <c r="B21" t="s">
        <v>642</v>
      </c>
      <c r="C21" t="s">
        <v>643</v>
      </c>
      <c r="D21" t="s">
        <v>526</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ht="14.5" customHeight="1">
      <c r="A22" t="s">
        <v>365</v>
      </c>
      <c r="B22" t="s">
        <v>644</v>
      </c>
      <c r="C22" t="s">
        <v>645</v>
      </c>
      <c r="D22" t="s">
        <v>526</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ht="14.5" customHeight="1">
      <c r="A23" t="s">
        <v>501</v>
      </c>
      <c r="B23" t="s">
        <v>646</v>
      </c>
      <c r="C23" t="s">
        <v>647</v>
      </c>
      <c r="D23" t="s">
        <v>526</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ht="14.5" customHeight="1">
      <c r="A24" t="s">
        <v>504</v>
      </c>
      <c r="B24" t="s">
        <v>648</v>
      </c>
      <c r="C24" t="s">
        <v>649</v>
      </c>
      <c r="D24" t="s">
        <v>526</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ht="14.5" customHeight="1">
      <c r="A25" t="s">
        <v>510</v>
      </c>
      <c r="B25" t="s">
        <v>650</v>
      </c>
      <c r="C25" t="s">
        <v>651</v>
      </c>
      <c r="D25" t="s">
        <v>526</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361</v>
      </c>
    </row>
    <row r="26" spans="1:37" ht="14.5" customHeight="1">
      <c r="A26" t="s">
        <v>507</v>
      </c>
      <c r="B26" t="s">
        <v>652</v>
      </c>
      <c r="C26" t="s">
        <v>653</v>
      </c>
      <c r="D26" t="s">
        <v>526</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361</v>
      </c>
    </row>
    <row r="27" spans="1:37" ht="14.5" customHeight="1">
      <c r="A27" t="s">
        <v>513</v>
      </c>
      <c r="B27" t="s">
        <v>654</v>
      </c>
      <c r="C27" t="s">
        <v>655</v>
      </c>
      <c r="D27" t="s">
        <v>526</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361</v>
      </c>
    </row>
    <row r="28" spans="1:37" ht="14.5" customHeight="1">
      <c r="A28" t="s">
        <v>656</v>
      </c>
      <c r="B28" t="s">
        <v>657</v>
      </c>
      <c r="C28" t="s">
        <v>658</v>
      </c>
      <c r="D28" t="s">
        <v>526</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ht="14.5" customHeight="1">
      <c r="A29" t="s">
        <v>257</v>
      </c>
      <c r="C29" t="s">
        <v>659</v>
      </c>
    </row>
    <row r="30" spans="1:37" ht="14.5" customHeight="1">
      <c r="A30" t="s">
        <v>339</v>
      </c>
      <c r="B30" t="s">
        <v>660</v>
      </c>
      <c r="C30" t="s">
        <v>661</v>
      </c>
      <c r="D30" t="s">
        <v>526</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ht="14.5" customHeight="1">
      <c r="A31" t="s">
        <v>492</v>
      </c>
      <c r="B31" t="s">
        <v>662</v>
      </c>
      <c r="C31" t="s">
        <v>663</v>
      </c>
      <c r="D31" t="s">
        <v>526</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ht="14.5" customHeight="1">
      <c r="A32" t="s">
        <v>350</v>
      </c>
      <c r="B32" t="s">
        <v>664</v>
      </c>
      <c r="C32" t="s">
        <v>665</v>
      </c>
      <c r="D32" t="s">
        <v>526</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ht="14.5" customHeight="1">
      <c r="A33" t="s">
        <v>365</v>
      </c>
      <c r="B33" t="s">
        <v>666</v>
      </c>
      <c r="C33" t="s">
        <v>667</v>
      </c>
      <c r="D33" t="s">
        <v>526</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ht="14.5" customHeight="1">
      <c r="A34" t="s">
        <v>501</v>
      </c>
      <c r="B34" t="s">
        <v>668</v>
      </c>
      <c r="C34" t="s">
        <v>669</v>
      </c>
      <c r="D34" t="s">
        <v>526</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ht="14.5" customHeight="1">
      <c r="A35" t="s">
        <v>504</v>
      </c>
      <c r="B35" t="s">
        <v>670</v>
      </c>
      <c r="C35" t="s">
        <v>671</v>
      </c>
      <c r="D35" t="s">
        <v>526</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ht="14.5" customHeight="1">
      <c r="A36" t="s">
        <v>510</v>
      </c>
      <c r="B36" t="s">
        <v>672</v>
      </c>
      <c r="C36" t="s">
        <v>673</v>
      </c>
      <c r="D36" t="s">
        <v>526</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361</v>
      </c>
    </row>
    <row r="37" spans="1:37" ht="14.5" customHeight="1">
      <c r="A37" t="s">
        <v>507</v>
      </c>
      <c r="B37" t="s">
        <v>674</v>
      </c>
      <c r="C37" t="s">
        <v>675</v>
      </c>
      <c r="D37" t="s">
        <v>526</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361</v>
      </c>
    </row>
    <row r="38" spans="1:37" ht="14.5" customHeight="1">
      <c r="A38" t="s">
        <v>513</v>
      </c>
      <c r="B38" t="s">
        <v>676</v>
      </c>
      <c r="C38" t="s">
        <v>677</v>
      </c>
      <c r="D38" t="s">
        <v>526</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361</v>
      </c>
    </row>
    <row r="39" spans="1:37" ht="14.5" customHeight="1">
      <c r="A39" t="s">
        <v>678</v>
      </c>
      <c r="B39" t="s">
        <v>679</v>
      </c>
      <c r="C39" t="s">
        <v>680</v>
      </c>
      <c r="D39" t="s">
        <v>526</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ht="14.5" customHeight="1">
      <c r="A40" t="s">
        <v>681</v>
      </c>
      <c r="C40" t="s">
        <v>682</v>
      </c>
    </row>
    <row r="41" spans="1:37" ht="14.5" customHeight="1">
      <c r="A41" t="s">
        <v>339</v>
      </c>
      <c r="B41" t="s">
        <v>683</v>
      </c>
      <c r="C41" t="s">
        <v>684</v>
      </c>
      <c r="D41" t="s">
        <v>526</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ht="14.5" customHeight="1">
      <c r="A42" t="s">
        <v>492</v>
      </c>
      <c r="B42" t="s">
        <v>685</v>
      </c>
      <c r="C42" t="s">
        <v>686</v>
      </c>
      <c r="D42" t="s">
        <v>526</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ht="14.5" customHeight="1">
      <c r="A43" t="s">
        <v>350</v>
      </c>
      <c r="B43" t="s">
        <v>687</v>
      </c>
      <c r="C43" t="s">
        <v>688</v>
      </c>
      <c r="D43" t="s">
        <v>526</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ht="14.5" customHeight="1">
      <c r="A44" t="s">
        <v>365</v>
      </c>
      <c r="B44" t="s">
        <v>689</v>
      </c>
      <c r="C44" t="s">
        <v>690</v>
      </c>
      <c r="D44" t="s">
        <v>526</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ht="14.5" customHeight="1">
      <c r="A45" t="s">
        <v>501</v>
      </c>
      <c r="B45" t="s">
        <v>691</v>
      </c>
      <c r="C45" t="s">
        <v>692</v>
      </c>
      <c r="D45" t="s">
        <v>526</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361</v>
      </c>
    </row>
    <row r="46" spans="1:37" ht="14.5" customHeight="1">
      <c r="A46" t="s">
        <v>504</v>
      </c>
      <c r="B46" t="s">
        <v>693</v>
      </c>
      <c r="C46" t="s">
        <v>694</v>
      </c>
      <c r="D46" t="s">
        <v>526</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361</v>
      </c>
    </row>
    <row r="47" spans="1:37" ht="14.5" customHeight="1">
      <c r="A47" t="s">
        <v>510</v>
      </c>
      <c r="B47" t="s">
        <v>695</v>
      </c>
      <c r="C47" t="s">
        <v>696</v>
      </c>
      <c r="D47" t="s">
        <v>526</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ht="14.5" customHeight="1">
      <c r="A48" t="s">
        <v>507</v>
      </c>
      <c r="B48" t="s">
        <v>697</v>
      </c>
      <c r="C48" t="s">
        <v>698</v>
      </c>
      <c r="D48" t="s">
        <v>526</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ht="14.5" customHeight="1">
      <c r="A49" t="s">
        <v>513</v>
      </c>
      <c r="B49" t="s">
        <v>699</v>
      </c>
      <c r="C49" t="s">
        <v>700</v>
      </c>
      <c r="D49" t="s">
        <v>526</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ht="14.5" customHeight="1">
      <c r="A50" t="s">
        <v>701</v>
      </c>
      <c r="B50" t="s">
        <v>702</v>
      </c>
      <c r="C50" t="s">
        <v>703</v>
      </c>
      <c r="D50" t="s">
        <v>526</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ht="14.5" customHeight="1">
      <c r="A51" t="s">
        <v>704</v>
      </c>
      <c r="B51" t="s">
        <v>705</v>
      </c>
      <c r="C51" t="s">
        <v>706</v>
      </c>
      <c r="D51" t="s">
        <v>526</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ht="14.5" customHeight="1">
      <c r="A52" t="s">
        <v>707</v>
      </c>
      <c r="C52" t="s">
        <v>708</v>
      </c>
    </row>
    <row r="53" spans="1:37" ht="14.5" customHeight="1">
      <c r="A53" t="s">
        <v>254</v>
      </c>
      <c r="C53" t="s">
        <v>709</v>
      </c>
    </row>
    <row r="54" spans="1:37" ht="14.5" customHeight="1">
      <c r="A54" t="s">
        <v>339</v>
      </c>
      <c r="B54" t="s">
        <v>710</v>
      </c>
      <c r="C54" t="s">
        <v>711</v>
      </c>
      <c r="D54" t="s">
        <v>226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ht="14.5" customHeight="1">
      <c r="A55" t="s">
        <v>492</v>
      </c>
      <c r="B55" t="s">
        <v>712</v>
      </c>
      <c r="C55" t="s">
        <v>713</v>
      </c>
      <c r="D55" t="s">
        <v>226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ht="14.5" customHeight="1">
      <c r="A56" t="s">
        <v>350</v>
      </c>
      <c r="B56" t="s">
        <v>714</v>
      </c>
      <c r="C56" t="s">
        <v>715</v>
      </c>
      <c r="D56" t="s">
        <v>226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ht="14.5" customHeight="1">
      <c r="A57" t="s">
        <v>365</v>
      </c>
      <c r="B57" t="s">
        <v>716</v>
      </c>
      <c r="C57" t="s">
        <v>717</v>
      </c>
      <c r="D57" t="s">
        <v>226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ht="14.5" customHeight="1">
      <c r="A58" t="s">
        <v>501</v>
      </c>
      <c r="B58" t="s">
        <v>718</v>
      </c>
      <c r="C58" t="s">
        <v>719</v>
      </c>
      <c r="D58" t="s">
        <v>226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ht="14.5" customHeight="1">
      <c r="A59" t="s">
        <v>504</v>
      </c>
      <c r="B59" t="s">
        <v>720</v>
      </c>
      <c r="C59" t="s">
        <v>721</v>
      </c>
      <c r="D59" t="s">
        <v>226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ht="14.5" customHeight="1">
      <c r="A60" t="s">
        <v>510</v>
      </c>
      <c r="B60" t="s">
        <v>722</v>
      </c>
      <c r="C60" t="s">
        <v>723</v>
      </c>
      <c r="D60" t="s">
        <v>226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361</v>
      </c>
    </row>
    <row r="61" spans="1:37" ht="14.5" customHeight="1">
      <c r="A61" t="s">
        <v>507</v>
      </c>
      <c r="B61" t="s">
        <v>724</v>
      </c>
      <c r="C61" t="s">
        <v>725</v>
      </c>
      <c r="D61" t="s">
        <v>226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361</v>
      </c>
    </row>
    <row r="62" spans="1:37" ht="14.5" customHeight="1">
      <c r="A62" t="s">
        <v>513</v>
      </c>
      <c r="B62" t="s">
        <v>726</v>
      </c>
      <c r="C62" t="s">
        <v>727</v>
      </c>
      <c r="D62" t="s">
        <v>226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361</v>
      </c>
    </row>
    <row r="63" spans="1:37" ht="14.5" customHeight="1">
      <c r="A63" t="s">
        <v>656</v>
      </c>
      <c r="B63" t="s">
        <v>728</v>
      </c>
      <c r="C63" t="s">
        <v>729</v>
      </c>
      <c r="D63" t="s">
        <v>226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ht="14.5" customHeight="1">
      <c r="A64" t="s">
        <v>257</v>
      </c>
      <c r="C64" t="s">
        <v>730</v>
      </c>
    </row>
    <row r="65" spans="1:37" ht="14.5" customHeight="1">
      <c r="A65" t="s">
        <v>339</v>
      </c>
      <c r="B65" t="s">
        <v>731</v>
      </c>
      <c r="C65" t="s">
        <v>732</v>
      </c>
      <c r="D65" t="s">
        <v>226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ht="14.5" customHeight="1">
      <c r="A66" t="s">
        <v>492</v>
      </c>
      <c r="B66" t="s">
        <v>733</v>
      </c>
      <c r="C66" t="s">
        <v>734</v>
      </c>
      <c r="D66" t="s">
        <v>226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ht="14.5" customHeight="1">
      <c r="A67" t="s">
        <v>350</v>
      </c>
      <c r="B67" t="s">
        <v>735</v>
      </c>
      <c r="C67" t="s">
        <v>736</v>
      </c>
      <c r="D67" t="s">
        <v>226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ht="14.5" customHeight="1">
      <c r="A68" t="s">
        <v>365</v>
      </c>
      <c r="B68" t="s">
        <v>737</v>
      </c>
      <c r="C68" t="s">
        <v>738</v>
      </c>
      <c r="D68" t="s">
        <v>226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ht="14.5" customHeight="1">
      <c r="A69" t="s">
        <v>501</v>
      </c>
      <c r="B69" t="s">
        <v>739</v>
      </c>
      <c r="C69" t="s">
        <v>740</v>
      </c>
      <c r="D69" t="s">
        <v>226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ht="14.5" customHeight="1">
      <c r="A70" t="s">
        <v>504</v>
      </c>
      <c r="B70" t="s">
        <v>741</v>
      </c>
      <c r="C70" t="s">
        <v>742</v>
      </c>
      <c r="D70" t="s">
        <v>226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361</v>
      </c>
    </row>
    <row r="71" spans="1:37" ht="14.5" customHeight="1">
      <c r="A71" t="s">
        <v>510</v>
      </c>
      <c r="B71" t="s">
        <v>743</v>
      </c>
      <c r="C71" t="s">
        <v>744</v>
      </c>
      <c r="D71" t="s">
        <v>226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361</v>
      </c>
    </row>
    <row r="72" spans="1:37" ht="14.5" customHeight="1">
      <c r="A72" t="s">
        <v>507</v>
      </c>
      <c r="B72" t="s">
        <v>745</v>
      </c>
      <c r="C72" t="s">
        <v>746</v>
      </c>
      <c r="D72" t="s">
        <v>226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361</v>
      </c>
    </row>
    <row r="73" spans="1:37" ht="14.5" customHeight="1">
      <c r="A73" t="s">
        <v>513</v>
      </c>
      <c r="B73" t="s">
        <v>747</v>
      </c>
      <c r="C73" t="s">
        <v>748</v>
      </c>
      <c r="D73" t="s">
        <v>226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361</v>
      </c>
    </row>
    <row r="74" spans="1:37" ht="14.5" customHeight="1">
      <c r="A74" t="s">
        <v>678</v>
      </c>
      <c r="B74" t="s">
        <v>749</v>
      </c>
      <c r="C74" t="s">
        <v>750</v>
      </c>
      <c r="D74" t="s">
        <v>226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ht="14.5" customHeight="1">
      <c r="A75" t="s">
        <v>681</v>
      </c>
      <c r="C75" t="s">
        <v>751</v>
      </c>
    </row>
    <row r="76" spans="1:37" ht="14.5" customHeight="1">
      <c r="A76" t="s">
        <v>339</v>
      </c>
      <c r="B76" t="s">
        <v>752</v>
      </c>
      <c r="C76" t="s">
        <v>753</v>
      </c>
      <c r="D76" t="s">
        <v>226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ht="14.5" customHeight="1">
      <c r="A77" t="s">
        <v>492</v>
      </c>
      <c r="B77" t="s">
        <v>754</v>
      </c>
      <c r="C77" t="s">
        <v>755</v>
      </c>
      <c r="D77" t="s">
        <v>226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ht="14.5" customHeight="1">
      <c r="A78" t="s">
        <v>350</v>
      </c>
      <c r="B78" t="s">
        <v>756</v>
      </c>
      <c r="C78" t="s">
        <v>757</v>
      </c>
      <c r="D78" t="s">
        <v>226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ht="14.5" customHeight="1">
      <c r="A79" t="s">
        <v>365</v>
      </c>
      <c r="B79" t="s">
        <v>758</v>
      </c>
      <c r="C79" t="s">
        <v>759</v>
      </c>
      <c r="D79" t="s">
        <v>226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ht="14.5" customHeight="1">
      <c r="A80" t="s">
        <v>501</v>
      </c>
      <c r="B80" t="s">
        <v>760</v>
      </c>
      <c r="C80" t="s">
        <v>761</v>
      </c>
      <c r="D80" t="s">
        <v>226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361</v>
      </c>
    </row>
    <row r="81" spans="1:37" ht="14.5" customHeight="1">
      <c r="A81" t="s">
        <v>504</v>
      </c>
      <c r="B81" t="s">
        <v>762</v>
      </c>
      <c r="C81" t="s">
        <v>763</v>
      </c>
      <c r="D81" t="s">
        <v>226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361</v>
      </c>
    </row>
    <row r="82" spans="1:37" ht="14.5" customHeight="1">
      <c r="A82" t="s">
        <v>510</v>
      </c>
      <c r="B82" t="s">
        <v>764</v>
      </c>
      <c r="C82" t="s">
        <v>765</v>
      </c>
      <c r="D82" t="s">
        <v>226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ht="14.5" customHeight="1">
      <c r="A83" t="s">
        <v>507</v>
      </c>
      <c r="B83" t="s">
        <v>766</v>
      </c>
      <c r="C83" t="s">
        <v>767</v>
      </c>
      <c r="D83" t="s">
        <v>226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ht="14.5" customHeight="1">
      <c r="A84" t="s">
        <v>513</v>
      </c>
      <c r="B84" t="s">
        <v>768</v>
      </c>
      <c r="C84" t="s">
        <v>769</v>
      </c>
      <c r="D84" t="s">
        <v>226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ht="14.5" customHeight="1">
      <c r="A85" t="s">
        <v>701</v>
      </c>
      <c r="B85" t="s">
        <v>770</v>
      </c>
      <c r="C85" t="s">
        <v>771</v>
      </c>
      <c r="D85" t="s">
        <v>226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ht="14.5" customHeight="1">
      <c r="A86" t="s">
        <v>254</v>
      </c>
      <c r="B86" t="s">
        <v>772</v>
      </c>
      <c r="C86" t="s">
        <v>773</v>
      </c>
      <c r="E86" t="s">
        <v>774</v>
      </c>
    </row>
    <row r="87" spans="1:37" ht="14.5" customHeight="1">
      <c r="A87" t="s">
        <v>339</v>
      </c>
      <c r="B87" t="s">
        <v>775</v>
      </c>
      <c r="C87" t="s">
        <v>776</v>
      </c>
      <c r="D87" t="s">
        <v>226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ht="14.5" customHeight="1">
      <c r="A88" t="s">
        <v>492</v>
      </c>
      <c r="B88" t="s">
        <v>777</v>
      </c>
      <c r="C88" t="s">
        <v>778</v>
      </c>
      <c r="D88" t="s">
        <v>226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ht="14.5" customHeight="1">
      <c r="A89" t="s">
        <v>350</v>
      </c>
      <c r="B89" t="s">
        <v>779</v>
      </c>
      <c r="C89" t="s">
        <v>780</v>
      </c>
      <c r="D89" t="s">
        <v>226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ht="14.5" customHeight="1">
      <c r="A90" t="s">
        <v>365</v>
      </c>
      <c r="B90" t="s">
        <v>781</v>
      </c>
      <c r="C90" t="s">
        <v>782</v>
      </c>
      <c r="D90" t="s">
        <v>226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ht="14.5" customHeight="1">
      <c r="A91" t="s">
        <v>501</v>
      </c>
      <c r="B91" t="s">
        <v>783</v>
      </c>
      <c r="C91" t="s">
        <v>784</v>
      </c>
      <c r="D91" t="s">
        <v>226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ht="14.5" customHeight="1">
      <c r="A92" t="s">
        <v>504</v>
      </c>
      <c r="B92" t="s">
        <v>785</v>
      </c>
      <c r="C92" t="s">
        <v>786</v>
      </c>
      <c r="D92" t="s">
        <v>226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ht="14.5" customHeight="1">
      <c r="A93" t="s">
        <v>510</v>
      </c>
      <c r="B93" t="s">
        <v>787</v>
      </c>
      <c r="C93" t="s">
        <v>788</v>
      </c>
      <c r="D93" t="s">
        <v>226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ht="14.5" customHeight="1">
      <c r="A94" t="s">
        <v>507</v>
      </c>
      <c r="B94" t="s">
        <v>789</v>
      </c>
      <c r="C94" t="s">
        <v>790</v>
      </c>
      <c r="D94" t="s">
        <v>226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ht="14.5" customHeight="1">
      <c r="A95" t="s">
        <v>513</v>
      </c>
      <c r="B95" t="s">
        <v>791</v>
      </c>
      <c r="C95" t="s">
        <v>792</v>
      </c>
      <c r="D95" t="s">
        <v>226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ht="14.5" customHeight="1">
      <c r="A96" t="s">
        <v>373</v>
      </c>
      <c r="B96" t="s">
        <v>793</v>
      </c>
      <c r="C96" t="s">
        <v>794</v>
      </c>
      <c r="D96" t="s">
        <v>226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ht="14.5" customHeight="1">
      <c r="A97" t="s">
        <v>795</v>
      </c>
      <c r="C97" t="s">
        <v>796</v>
      </c>
    </row>
    <row r="98" spans="1:37" ht="14.5" customHeight="1">
      <c r="A98" t="s">
        <v>254</v>
      </c>
      <c r="C98" t="s">
        <v>797</v>
      </c>
    </row>
    <row r="99" spans="1:37" ht="14.5" customHeight="1">
      <c r="A99" t="s">
        <v>339</v>
      </c>
      <c r="B99" t="s">
        <v>798</v>
      </c>
      <c r="C99" t="s">
        <v>799</v>
      </c>
      <c r="D99" t="s">
        <v>800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ht="14.5" customHeight="1">
      <c r="A100" t="s">
        <v>492</v>
      </c>
      <c r="B100" t="s">
        <v>801</v>
      </c>
      <c r="C100" t="s">
        <v>802</v>
      </c>
      <c r="D100" t="s">
        <v>803</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ht="14.5" customHeight="1">
      <c r="A101" t="s">
        <v>350</v>
      </c>
      <c r="B101" t="s">
        <v>804</v>
      </c>
      <c r="C101" t="s">
        <v>805</v>
      </c>
      <c r="D101" t="s">
        <v>803</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ht="14.5" customHeight="1">
      <c r="A102" t="s">
        <v>365</v>
      </c>
      <c r="B102" t="s">
        <v>806</v>
      </c>
      <c r="C102" t="s">
        <v>807</v>
      </c>
      <c r="D102" t="s">
        <v>803</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ht="14.5" customHeight="1">
      <c r="A103" t="s">
        <v>501</v>
      </c>
      <c r="B103" t="s">
        <v>808</v>
      </c>
      <c r="C103" t="s">
        <v>809</v>
      </c>
      <c r="D103" t="s">
        <v>803</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ht="14.5" customHeight="1">
      <c r="A104" t="s">
        <v>504</v>
      </c>
      <c r="B104" t="s">
        <v>810</v>
      </c>
      <c r="C104" t="s">
        <v>811</v>
      </c>
      <c r="D104" t="s">
        <v>800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ht="14.5" customHeight="1">
      <c r="A105" t="s">
        <v>510</v>
      </c>
      <c r="B105" t="s">
        <v>812</v>
      </c>
      <c r="C105" t="s">
        <v>813</v>
      </c>
      <c r="D105" t="s">
        <v>800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361</v>
      </c>
    </row>
    <row r="106" spans="1:37" ht="14.5" customHeight="1">
      <c r="A106" t="s">
        <v>507</v>
      </c>
      <c r="B106" t="s">
        <v>814</v>
      </c>
      <c r="C106" t="s">
        <v>815</v>
      </c>
      <c r="D106" t="s">
        <v>803</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361</v>
      </c>
    </row>
    <row r="107" spans="1:37" ht="14.5" customHeight="1">
      <c r="A107" t="s">
        <v>513</v>
      </c>
      <c r="B107" t="s">
        <v>816</v>
      </c>
      <c r="C107" t="s">
        <v>817</v>
      </c>
      <c r="D107" t="s">
        <v>800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361</v>
      </c>
    </row>
    <row r="108" spans="1:37" ht="14.5" customHeight="1">
      <c r="A108" t="s">
        <v>818</v>
      </c>
      <c r="B108" t="s">
        <v>819</v>
      </c>
      <c r="C108" t="s">
        <v>820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ht="14.5" customHeight="1">
      <c r="A109" t="s">
        <v>257</v>
      </c>
      <c r="C109" t="s">
        <v>821</v>
      </c>
    </row>
    <row r="110" spans="1:37" ht="14.5" customHeight="1">
      <c r="A110" t="s">
        <v>339</v>
      </c>
      <c r="B110" t="s">
        <v>822</v>
      </c>
      <c r="C110" t="s">
        <v>823</v>
      </c>
      <c r="D110" t="s">
        <v>800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ht="14.5" customHeight="1">
      <c r="A111" t="s">
        <v>492</v>
      </c>
      <c r="B111" t="s">
        <v>824</v>
      </c>
      <c r="C111" t="s">
        <v>825</v>
      </c>
      <c r="D111" t="s">
        <v>803</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ht="14.5" customHeight="1">
      <c r="A112" t="s">
        <v>350</v>
      </c>
      <c r="B112" t="s">
        <v>826</v>
      </c>
      <c r="C112" t="s">
        <v>827</v>
      </c>
      <c r="D112" t="s">
        <v>803</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ht="14.5" customHeight="1">
      <c r="A113" t="s">
        <v>365</v>
      </c>
      <c r="B113" t="s">
        <v>828</v>
      </c>
      <c r="C113" t="s">
        <v>829</v>
      </c>
      <c r="D113" t="s">
        <v>803</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ht="14.5" customHeight="1">
      <c r="A114" t="s">
        <v>501</v>
      </c>
      <c r="B114" t="s">
        <v>830</v>
      </c>
      <c r="C114" t="s">
        <v>831</v>
      </c>
      <c r="D114" t="s">
        <v>832</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ht="14.5" customHeight="1">
      <c r="A115" t="s">
        <v>504</v>
      </c>
      <c r="B115" t="s">
        <v>833</v>
      </c>
      <c r="C115" t="s">
        <v>834</v>
      </c>
      <c r="D115" t="s">
        <v>803</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361</v>
      </c>
    </row>
    <row r="116" spans="1:37" ht="14.5" customHeight="1">
      <c r="A116" t="s">
        <v>510</v>
      </c>
      <c r="B116" t="s">
        <v>835</v>
      </c>
      <c r="C116" t="s">
        <v>836</v>
      </c>
      <c r="D116" t="s">
        <v>803</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361</v>
      </c>
    </row>
    <row r="117" spans="1:37" ht="14.5" customHeight="1">
      <c r="A117" t="s">
        <v>507</v>
      </c>
      <c r="B117" t="s">
        <v>837</v>
      </c>
      <c r="C117" t="s">
        <v>838</v>
      </c>
      <c r="D117" t="s">
        <v>803</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361</v>
      </c>
    </row>
    <row r="118" spans="1:37" ht="14.5" customHeight="1">
      <c r="A118" t="s">
        <v>513</v>
      </c>
      <c r="B118" t="s">
        <v>839</v>
      </c>
      <c r="C118" t="s">
        <v>840</v>
      </c>
      <c r="D118" t="s">
        <v>803</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361</v>
      </c>
    </row>
    <row r="119" spans="1:37" ht="14.5" customHeight="1">
      <c r="A119" t="s">
        <v>841</v>
      </c>
      <c r="B119" t="s">
        <v>842</v>
      </c>
      <c r="C119" t="s">
        <v>843</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ht="14.5" customHeight="1">
      <c r="A120" t="s">
        <v>681</v>
      </c>
      <c r="C120" t="s">
        <v>844</v>
      </c>
    </row>
    <row r="121" spans="1:37" ht="14.5" customHeight="1">
      <c r="A121" t="s">
        <v>339</v>
      </c>
      <c r="B121" t="s">
        <v>845</v>
      </c>
      <c r="C121" t="s">
        <v>846</v>
      </c>
      <c r="D121" t="s">
        <v>800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ht="14.5" customHeight="1">
      <c r="A122" t="s">
        <v>492</v>
      </c>
      <c r="B122" t="s">
        <v>847</v>
      </c>
      <c r="C122" t="s">
        <v>848</v>
      </c>
      <c r="D122" t="s">
        <v>803</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ht="14.5" customHeight="1">
      <c r="A123" t="s">
        <v>350</v>
      </c>
      <c r="B123" t="s">
        <v>849</v>
      </c>
      <c r="C123" t="s">
        <v>850</v>
      </c>
      <c r="D123" t="s">
        <v>803</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ht="14.5" customHeight="1">
      <c r="A124" t="s">
        <v>365</v>
      </c>
      <c r="B124" t="s">
        <v>851</v>
      </c>
      <c r="C124" t="s">
        <v>852</v>
      </c>
      <c r="D124" t="s">
        <v>800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ht="14.5" customHeight="1">
      <c r="A125" t="s">
        <v>501</v>
      </c>
      <c r="B125" t="s">
        <v>853</v>
      </c>
      <c r="C125" t="s">
        <v>854</v>
      </c>
      <c r="D125" t="s">
        <v>803</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361</v>
      </c>
    </row>
    <row r="126" spans="1:37" ht="14.5" customHeight="1">
      <c r="A126" t="s">
        <v>504</v>
      </c>
      <c r="B126" t="s">
        <v>855</v>
      </c>
      <c r="C126" t="s">
        <v>856</v>
      </c>
      <c r="D126" t="s">
        <v>800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361</v>
      </c>
    </row>
    <row r="127" spans="1:37" ht="14.5" customHeight="1">
      <c r="A127" t="s">
        <v>510</v>
      </c>
      <c r="B127" t="s">
        <v>857</v>
      </c>
      <c r="C127" t="s">
        <v>858</v>
      </c>
      <c r="D127" t="s">
        <v>800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ht="14.5" customHeight="1">
      <c r="A128" t="s">
        <v>507</v>
      </c>
      <c r="B128" t="s">
        <v>859</v>
      </c>
      <c r="C128" t="s">
        <v>860</v>
      </c>
      <c r="D128" t="s">
        <v>803</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ht="14.5" customHeight="1">
      <c r="A129" t="s">
        <v>513</v>
      </c>
      <c r="B129" t="s">
        <v>861</v>
      </c>
      <c r="C129" t="s">
        <v>862</v>
      </c>
      <c r="D129" t="s">
        <v>800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ht="14.5" customHeight="1">
      <c r="A130" t="s">
        <v>863</v>
      </c>
      <c r="B130" t="s">
        <v>864</v>
      </c>
      <c r="C130" t="s">
        <v>865</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ht="14.5" customHeight="1">
      <c r="A131" t="s">
        <v>866</v>
      </c>
      <c r="B131" t="s">
        <v>867</v>
      </c>
      <c r="C131" t="s">
        <v>868</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ht="14.5" customHeight="1">
      <c r="A132" t="s">
        <v>869</v>
      </c>
      <c r="C132" t="s">
        <v>870</v>
      </c>
    </row>
    <row r="133" spans="1:37" ht="14.5" customHeight="1">
      <c r="A133" t="s">
        <v>254</v>
      </c>
      <c r="C133" t="s">
        <v>871</v>
      </c>
    </row>
    <row r="134" spans="1:37" ht="14.5" customHeight="1">
      <c r="A134" t="s">
        <v>339</v>
      </c>
      <c r="B134" t="s">
        <v>872</v>
      </c>
      <c r="C134" t="s">
        <v>873</v>
      </c>
      <c r="D134" t="s">
        <v>874</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ht="14.5" customHeight="1">
      <c r="A135" t="s">
        <v>492</v>
      </c>
      <c r="B135" t="s">
        <v>875</v>
      </c>
      <c r="C135" t="s">
        <v>876</v>
      </c>
      <c r="D135" t="s">
        <v>874</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ht="14.5" customHeight="1">
      <c r="A136" t="s">
        <v>350</v>
      </c>
      <c r="B136" t="s">
        <v>877</v>
      </c>
      <c r="C136" t="s">
        <v>878</v>
      </c>
      <c r="D136" t="s">
        <v>874</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ht="14.5" customHeight="1">
      <c r="A137" t="s">
        <v>365</v>
      </c>
      <c r="B137" t="s">
        <v>879</v>
      </c>
      <c r="C137" t="s">
        <v>880</v>
      </c>
      <c r="D137" t="s">
        <v>874</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ht="14.5" customHeight="1">
      <c r="A138" t="s">
        <v>501</v>
      </c>
      <c r="B138" t="s">
        <v>881</v>
      </c>
      <c r="C138" t="s">
        <v>882</v>
      </c>
      <c r="D138" t="s">
        <v>874</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ht="14.5" customHeight="1">
      <c r="A139" t="s">
        <v>504</v>
      </c>
      <c r="B139" t="s">
        <v>883</v>
      </c>
      <c r="C139" t="s">
        <v>884</v>
      </c>
      <c r="D139" t="s">
        <v>874</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ht="14.5" customHeight="1">
      <c r="A140" t="s">
        <v>510</v>
      </c>
      <c r="B140" t="s">
        <v>885</v>
      </c>
      <c r="C140" t="s">
        <v>886</v>
      </c>
      <c r="D140" t="s">
        <v>874</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361</v>
      </c>
    </row>
    <row r="141" spans="1:37" ht="14.5" customHeight="1">
      <c r="A141" t="s">
        <v>507</v>
      </c>
      <c r="B141" t="s">
        <v>887</v>
      </c>
      <c r="C141" t="s">
        <v>888</v>
      </c>
      <c r="D141" t="s">
        <v>874</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361</v>
      </c>
    </row>
    <row r="142" spans="1:37" ht="14.5" customHeight="1">
      <c r="A142" t="s">
        <v>513</v>
      </c>
      <c r="B142" t="s">
        <v>889</v>
      </c>
      <c r="C142" t="s">
        <v>890</v>
      </c>
      <c r="D142" t="s">
        <v>874</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361</v>
      </c>
    </row>
    <row r="143" spans="1:37" ht="14.5" customHeight="1">
      <c r="A143" t="s">
        <v>656</v>
      </c>
      <c r="B143" t="s">
        <v>891</v>
      </c>
      <c r="C143" t="s">
        <v>892</v>
      </c>
      <c r="D143" t="s">
        <v>874</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ht="14.5" customHeight="1">
      <c r="A144" t="s">
        <v>257</v>
      </c>
      <c r="C144" t="s">
        <v>893</v>
      </c>
    </row>
    <row r="145" spans="1:37" ht="14.5" customHeight="1">
      <c r="A145" t="s">
        <v>339</v>
      </c>
      <c r="B145" t="s">
        <v>894</v>
      </c>
      <c r="C145" t="s">
        <v>895</v>
      </c>
      <c r="D145" t="s">
        <v>874</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ht="14.5" customHeight="1">
      <c r="A146" t="s">
        <v>492</v>
      </c>
      <c r="B146" t="s">
        <v>896</v>
      </c>
      <c r="C146" t="s">
        <v>897</v>
      </c>
      <c r="D146" t="s">
        <v>874</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ht="14.5" customHeight="1">
      <c r="A147" t="s">
        <v>350</v>
      </c>
      <c r="B147" t="s">
        <v>898</v>
      </c>
      <c r="C147" t="s">
        <v>899</v>
      </c>
      <c r="D147" t="s">
        <v>874</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ht="14.5" customHeight="1">
      <c r="A148" t="s">
        <v>365</v>
      </c>
      <c r="B148" t="s">
        <v>900</v>
      </c>
      <c r="C148" t="s">
        <v>901</v>
      </c>
      <c r="D148" t="s">
        <v>874</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ht="14.5" customHeight="1">
      <c r="A149" t="s">
        <v>501</v>
      </c>
      <c r="B149" t="s">
        <v>902</v>
      </c>
      <c r="C149" t="s">
        <v>903</v>
      </c>
      <c r="D149" t="s">
        <v>874</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ht="14.5" customHeight="1">
      <c r="A150" t="s">
        <v>504</v>
      </c>
      <c r="B150" t="s">
        <v>904</v>
      </c>
      <c r="C150" t="s">
        <v>905</v>
      </c>
      <c r="D150" t="s">
        <v>874</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ht="14.5" customHeight="1">
      <c r="A151" t="s">
        <v>510</v>
      </c>
      <c r="B151" t="s">
        <v>906</v>
      </c>
      <c r="C151" t="s">
        <v>907</v>
      </c>
      <c r="D151" t="s">
        <v>874</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361</v>
      </c>
    </row>
    <row r="152" spans="1:37" ht="14.5" customHeight="1">
      <c r="A152" t="s">
        <v>507</v>
      </c>
      <c r="B152" t="s">
        <v>908</v>
      </c>
      <c r="C152" t="s">
        <v>909</v>
      </c>
      <c r="D152" t="s">
        <v>874</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361</v>
      </c>
    </row>
    <row r="153" spans="1:37" ht="14.5" customHeight="1">
      <c r="A153" t="s">
        <v>513</v>
      </c>
      <c r="B153" t="s">
        <v>910</v>
      </c>
      <c r="C153" t="s">
        <v>911</v>
      </c>
      <c r="D153" t="s">
        <v>874</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361</v>
      </c>
    </row>
    <row r="154" spans="1:37" ht="14.5" customHeight="1">
      <c r="A154" t="s">
        <v>678</v>
      </c>
      <c r="B154" t="s">
        <v>912</v>
      </c>
      <c r="C154" t="s">
        <v>913</v>
      </c>
      <c r="D154" t="s">
        <v>874</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ht="14.5" customHeight="1">
      <c r="A155" t="s">
        <v>681</v>
      </c>
      <c r="C155" t="s">
        <v>914</v>
      </c>
    </row>
    <row r="156" spans="1:37" ht="14.5" customHeight="1">
      <c r="A156" t="s">
        <v>339</v>
      </c>
      <c r="B156" t="s">
        <v>915</v>
      </c>
      <c r="C156" t="s">
        <v>916</v>
      </c>
      <c r="D156" t="s">
        <v>874</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ht="14.5" customHeight="1">
      <c r="A157" t="s">
        <v>492</v>
      </c>
      <c r="B157" t="s">
        <v>917</v>
      </c>
      <c r="C157" t="s">
        <v>918</v>
      </c>
      <c r="D157" t="s">
        <v>874</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ht="14.5" customHeight="1">
      <c r="A158" t="s">
        <v>350</v>
      </c>
      <c r="B158" t="s">
        <v>919</v>
      </c>
      <c r="C158" t="s">
        <v>920</v>
      </c>
      <c r="D158" t="s">
        <v>874</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ht="14.5" customHeight="1">
      <c r="A159" t="s">
        <v>365</v>
      </c>
      <c r="B159" t="s">
        <v>921</v>
      </c>
      <c r="C159" t="s">
        <v>922</v>
      </c>
      <c r="D159" t="s">
        <v>874</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ht="14.5" customHeight="1">
      <c r="A160" t="s">
        <v>501</v>
      </c>
      <c r="B160" t="s">
        <v>923</v>
      </c>
      <c r="C160" t="s">
        <v>924</v>
      </c>
      <c r="D160" t="s">
        <v>874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361</v>
      </c>
    </row>
    <row r="161" spans="1:37" ht="14.5" customHeight="1">
      <c r="A161" t="s">
        <v>504</v>
      </c>
      <c r="B161" t="s">
        <v>925</v>
      </c>
      <c r="C161" t="s">
        <v>926</v>
      </c>
      <c r="D161" t="s">
        <v>874</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361</v>
      </c>
    </row>
    <row r="162" spans="1:37" ht="14.5" customHeight="1">
      <c r="A162" t="s">
        <v>510</v>
      </c>
      <c r="B162" t="s">
        <v>927</v>
      </c>
      <c r="C162" t="s">
        <v>928</v>
      </c>
      <c r="D162" t="s">
        <v>874</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ht="14.5" customHeight="1">
      <c r="A163" t="s">
        <v>507</v>
      </c>
      <c r="B163" t="s">
        <v>929</v>
      </c>
      <c r="C163" t="s">
        <v>930</v>
      </c>
      <c r="D163" t="s">
        <v>874</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ht="14.5" customHeight="1">
      <c r="A164" t="s">
        <v>513</v>
      </c>
      <c r="B164" t="s">
        <v>931</v>
      </c>
      <c r="C164" t="s">
        <v>932</v>
      </c>
      <c r="D164" t="s">
        <v>874</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ht="14.5" customHeight="1">
      <c r="A165" t="s">
        <v>701</v>
      </c>
      <c r="B165" t="s">
        <v>933</v>
      </c>
      <c r="C165" t="s">
        <v>934</v>
      </c>
      <c r="D165" t="s">
        <v>874</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ht="14.5" customHeight="1">
      <c r="A166" t="s">
        <v>935</v>
      </c>
      <c r="B166" t="s">
        <v>936</v>
      </c>
      <c r="C166" t="s">
        <v>937</v>
      </c>
      <c r="D166" t="s">
        <v>874</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ht="14.5" customHeight="1">
      <c r="A167" t="s">
        <v>938</v>
      </c>
      <c r="C167" t="s">
        <v>939</v>
      </c>
    </row>
    <row r="168" spans="1:37" ht="14.5" customHeight="1">
      <c r="A168" t="s">
        <v>795</v>
      </c>
      <c r="C168" t="s">
        <v>940</v>
      </c>
    </row>
    <row r="169" spans="1:37" ht="14.5" customHeight="1">
      <c r="A169" t="s">
        <v>254</v>
      </c>
      <c r="C169" t="s">
        <v>941</v>
      </c>
    </row>
    <row r="170" spans="1:37" ht="14.5" customHeight="1">
      <c r="A170" t="s">
        <v>339</v>
      </c>
      <c r="B170" t="s">
        <v>942</v>
      </c>
      <c r="C170" t="s">
        <v>943</v>
      </c>
      <c r="D170" t="s">
        <v>800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ht="14.5" customHeight="1">
      <c r="A171" t="s">
        <v>492</v>
      </c>
      <c r="B171" t="s">
        <v>944</v>
      </c>
      <c r="C171" t="s">
        <v>945</v>
      </c>
      <c r="D171" t="s">
        <v>803</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ht="14.5" customHeight="1">
      <c r="A172" t="s">
        <v>350</v>
      </c>
      <c r="B172" t="s">
        <v>946</v>
      </c>
      <c r="C172" t="s">
        <v>947</v>
      </c>
      <c r="D172" t="s">
        <v>803</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ht="14.5" customHeight="1">
      <c r="A173" t="s">
        <v>365</v>
      </c>
      <c r="B173" t="s">
        <v>948</v>
      </c>
      <c r="C173" t="s">
        <v>949</v>
      </c>
      <c r="D173" t="s">
        <v>803</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ht="14.5" customHeight="1">
      <c r="A174" t="s">
        <v>501</v>
      </c>
      <c r="B174" t="s">
        <v>950</v>
      </c>
      <c r="C174" t="s">
        <v>951</v>
      </c>
      <c r="D174" t="s">
        <v>803</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ht="14.5" customHeight="1">
      <c r="A175" t="s">
        <v>504</v>
      </c>
      <c r="B175" t="s">
        <v>952</v>
      </c>
      <c r="C175" t="s">
        <v>953</v>
      </c>
      <c r="D175" t="s">
        <v>800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ht="14.5" customHeight="1">
      <c r="A176" t="s">
        <v>510</v>
      </c>
      <c r="B176" t="s">
        <v>954</v>
      </c>
      <c r="C176" t="s">
        <v>955</v>
      </c>
      <c r="D176" t="s">
        <v>800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361</v>
      </c>
    </row>
    <row r="177" spans="1:37" ht="14.5" customHeight="1">
      <c r="A177" t="s">
        <v>507</v>
      </c>
      <c r="B177" t="s">
        <v>956</v>
      </c>
      <c r="C177" t="s">
        <v>957</v>
      </c>
      <c r="D177" t="s">
        <v>803</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361</v>
      </c>
    </row>
    <row r="178" spans="1:37" ht="14.5" customHeight="1">
      <c r="A178" t="s">
        <v>513</v>
      </c>
      <c r="B178" t="s">
        <v>958</v>
      </c>
      <c r="C178" t="s">
        <v>959</v>
      </c>
      <c r="D178" t="s">
        <v>800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361</v>
      </c>
    </row>
    <row r="179" spans="1:37" ht="14.5" customHeight="1">
      <c r="A179" t="s">
        <v>818</v>
      </c>
      <c r="B179" t="s">
        <v>960</v>
      </c>
      <c r="C179" t="s">
        <v>961</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ht="14.5" customHeight="1">
      <c r="A180" t="s">
        <v>257</v>
      </c>
      <c r="C180" t="s">
        <v>962</v>
      </c>
    </row>
    <row r="181" spans="1:37" ht="14.5" customHeight="1">
      <c r="A181" t="s">
        <v>339</v>
      </c>
      <c r="B181" t="s">
        <v>963</v>
      </c>
      <c r="C181" t="s">
        <v>964</v>
      </c>
      <c r="D181" t="s">
        <v>800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ht="14.5" customHeight="1">
      <c r="A182" t="s">
        <v>492</v>
      </c>
      <c r="B182" t="s">
        <v>965</v>
      </c>
      <c r="C182" t="s">
        <v>966</v>
      </c>
      <c r="D182" t="s">
        <v>803</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ht="14.5" customHeight="1">
      <c r="A183" t="s">
        <v>350</v>
      </c>
      <c r="B183" t="s">
        <v>967</v>
      </c>
      <c r="C183" t="s">
        <v>968</v>
      </c>
      <c r="D183" t="s">
        <v>803</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ht="14.5" customHeight="1">
      <c r="A184" t="s">
        <v>365</v>
      </c>
      <c r="B184" t="s">
        <v>969</v>
      </c>
      <c r="C184" t="s">
        <v>970</v>
      </c>
      <c r="D184" t="s">
        <v>803</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ht="14.5" customHeight="1">
      <c r="A185" t="s">
        <v>501</v>
      </c>
      <c r="B185" t="s">
        <v>971</v>
      </c>
      <c r="C185" t="s">
        <v>972</v>
      </c>
      <c r="D185" t="s">
        <v>832</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ht="14.5" customHeight="1">
      <c r="A186" t="s">
        <v>504</v>
      </c>
      <c r="B186" t="s">
        <v>973</v>
      </c>
      <c r="C186" t="s">
        <v>974</v>
      </c>
      <c r="D186" t="s">
        <v>803</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ht="14.5" customHeight="1">
      <c r="A187" t="s">
        <v>510</v>
      </c>
      <c r="B187" t="s">
        <v>975</v>
      </c>
      <c r="C187" t="s">
        <v>976</v>
      </c>
      <c r="D187" t="s">
        <v>803</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361</v>
      </c>
    </row>
    <row r="188" spans="1:37" ht="14.5" customHeight="1">
      <c r="A188" t="s">
        <v>507</v>
      </c>
      <c r="B188" t="s">
        <v>977</v>
      </c>
      <c r="C188" t="s">
        <v>978</v>
      </c>
      <c r="D188" t="s">
        <v>803</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361</v>
      </c>
    </row>
    <row r="189" spans="1:37" ht="14.5" customHeight="1">
      <c r="A189" t="s">
        <v>513</v>
      </c>
      <c r="B189" t="s">
        <v>979</v>
      </c>
      <c r="C189" t="s">
        <v>980</v>
      </c>
      <c r="D189" t="s">
        <v>803</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361</v>
      </c>
    </row>
    <row r="190" spans="1:37" ht="14.5" customHeight="1">
      <c r="A190" t="s">
        <v>841</v>
      </c>
      <c r="B190" t="s">
        <v>981</v>
      </c>
      <c r="C190" t="s">
        <v>982</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ht="14.5" customHeight="1">
      <c r="A191" t="s">
        <v>681</v>
      </c>
      <c r="C191" t="s">
        <v>983</v>
      </c>
    </row>
    <row r="192" spans="1:37" ht="14.5" customHeight="1">
      <c r="A192" t="s">
        <v>339</v>
      </c>
      <c r="B192" t="s">
        <v>984</v>
      </c>
      <c r="C192" t="s">
        <v>985</v>
      </c>
      <c r="D192" t="s">
        <v>800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ht="14.5" customHeight="1">
      <c r="A193" t="s">
        <v>492</v>
      </c>
      <c r="B193" t="s">
        <v>986</v>
      </c>
      <c r="C193" t="s">
        <v>987</v>
      </c>
      <c r="D193" t="s">
        <v>803</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ht="14.5" customHeight="1">
      <c r="A194" t="s">
        <v>350</v>
      </c>
      <c r="B194" t="s">
        <v>988</v>
      </c>
      <c r="C194" t="s">
        <v>989</v>
      </c>
      <c r="D194" t="s">
        <v>803</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ht="14.5" customHeight="1">
      <c r="A195" t="s">
        <v>365</v>
      </c>
      <c r="B195" t="s">
        <v>990</v>
      </c>
      <c r="C195" t="s">
        <v>991</v>
      </c>
      <c r="D195" t="s">
        <v>800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ht="14.5" customHeight="1">
      <c r="A196" t="s">
        <v>501</v>
      </c>
      <c r="B196" t="s">
        <v>992</v>
      </c>
      <c r="C196" t="s">
        <v>993</v>
      </c>
      <c r="D196" t="s">
        <v>803</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361</v>
      </c>
    </row>
    <row r="197" spans="1:37" ht="14.5" customHeight="1">
      <c r="A197" t="s">
        <v>504</v>
      </c>
      <c r="B197" t="s">
        <v>994</v>
      </c>
      <c r="C197" t="s">
        <v>995</v>
      </c>
      <c r="D197" t="s">
        <v>800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361</v>
      </c>
    </row>
    <row r="198" spans="1:37" ht="14.5" customHeight="1">
      <c r="A198" t="s">
        <v>510</v>
      </c>
      <c r="B198" t="s">
        <v>996</v>
      </c>
      <c r="C198" t="s">
        <v>997</v>
      </c>
      <c r="D198" t="s">
        <v>800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ht="14.5" customHeight="1">
      <c r="A199" t="s">
        <v>507</v>
      </c>
      <c r="B199" t="s">
        <v>998</v>
      </c>
      <c r="C199" t="s">
        <v>999</v>
      </c>
      <c r="D199" t="s">
        <v>803</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ht="14.5" customHeight="1">
      <c r="A200" t="s">
        <v>513</v>
      </c>
      <c r="B200" t="s">
        <v>1000</v>
      </c>
      <c r="C200" t="s">
        <v>1001</v>
      </c>
      <c r="D200" t="s">
        <v>800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ht="14.5" customHeight="1">
      <c r="A201" t="s">
        <v>863</v>
      </c>
      <c r="B201" t="s">
        <v>1002</v>
      </c>
      <c r="C201" t="s">
        <v>1003</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ht="14.5" customHeight="1">
      <c r="A202" t="s">
        <v>866</v>
      </c>
      <c r="B202" t="s">
        <v>1004</v>
      </c>
      <c r="C202" t="s">
        <v>1005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ht="14.5" customHeight="1">
      <c r="A203" t="s">
        <v>1006</v>
      </c>
      <c r="C203" t="s">
        <v>1007</v>
      </c>
    </row>
    <row r="204" spans="1:37" ht="14.5" customHeight="1">
      <c r="A204" t="s">
        <v>254</v>
      </c>
      <c r="C204" t="s">
        <v>1008</v>
      </c>
    </row>
    <row r="205" spans="1:37" ht="14.5" customHeight="1">
      <c r="A205" t="s">
        <v>339</v>
      </c>
      <c r="B205" t="s">
        <v>1009</v>
      </c>
      <c r="C205" t="s">
        <v>1010</v>
      </c>
      <c r="D205" t="s">
        <v>1011</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ht="14.5" customHeight="1">
      <c r="A206" t="s">
        <v>492</v>
      </c>
      <c r="B206" t="s">
        <v>1012</v>
      </c>
      <c r="C206" t="s">
        <v>1013</v>
      </c>
      <c r="D206" t="s">
        <v>1011</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ht="14.5" customHeight="1">
      <c r="A207" t="s">
        <v>350</v>
      </c>
      <c r="B207" t="s">
        <v>1014</v>
      </c>
      <c r="C207" t="s">
        <v>1015</v>
      </c>
      <c r="D207" t="s">
        <v>1011</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ht="14.5" customHeight="1">
      <c r="A208" t="s">
        <v>365</v>
      </c>
      <c r="B208" t="s">
        <v>1016</v>
      </c>
      <c r="C208" t="s">
        <v>1017</v>
      </c>
      <c r="D208" t="s">
        <v>1011</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ht="14.5" customHeight="1">
      <c r="A209" t="s">
        <v>501</v>
      </c>
      <c r="B209" t="s">
        <v>1018</v>
      </c>
      <c r="C209" t="s">
        <v>1019</v>
      </c>
      <c r="D209" t="s">
        <v>1011</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ht="14.5" customHeight="1">
      <c r="A210" t="s">
        <v>504</v>
      </c>
      <c r="B210" t="s">
        <v>1020</v>
      </c>
      <c r="C210" t="s">
        <v>1021</v>
      </c>
      <c r="D210" t="s">
        <v>1011</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361</v>
      </c>
    </row>
    <row r="211" spans="1:37" ht="14.5" customHeight="1">
      <c r="A211" t="s">
        <v>510</v>
      </c>
      <c r="B211" t="s">
        <v>1022</v>
      </c>
      <c r="C211" t="s">
        <v>1023</v>
      </c>
      <c r="D211" t="s">
        <v>1011</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361</v>
      </c>
    </row>
    <row r="212" spans="1:37" ht="14.5" customHeight="1">
      <c r="A212" t="s">
        <v>507</v>
      </c>
      <c r="B212" t="s">
        <v>1024</v>
      </c>
      <c r="C212" t="s">
        <v>1025</v>
      </c>
      <c r="D212" t="s">
        <v>1011</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361</v>
      </c>
    </row>
    <row r="213" spans="1:37" ht="14.5" customHeight="1">
      <c r="A213" t="s">
        <v>513</v>
      </c>
      <c r="B213" t="s">
        <v>1026</v>
      </c>
      <c r="C213" t="s">
        <v>1027</v>
      </c>
      <c r="D213" t="s">
        <v>1011</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361</v>
      </c>
    </row>
    <row r="214" spans="1:37" ht="14.5" customHeight="1">
      <c r="A214" t="s">
        <v>656</v>
      </c>
      <c r="B214" t="s">
        <v>1028</v>
      </c>
      <c r="C214" t="s">
        <v>1029</v>
      </c>
      <c r="D214" t="s">
        <v>1011</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ht="14.5" customHeight="1">
      <c r="A215" t="s">
        <v>257</v>
      </c>
      <c r="C215" t="s">
        <v>1030</v>
      </c>
    </row>
    <row r="216" spans="1:37" ht="14.5" customHeight="1">
      <c r="A216" t="s">
        <v>339</v>
      </c>
      <c r="B216" t="s">
        <v>1031</v>
      </c>
      <c r="C216" t="s">
        <v>1032</v>
      </c>
      <c r="D216" t="s">
        <v>1011</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ht="14.5" customHeight="1">
      <c r="A217" t="s">
        <v>492</v>
      </c>
      <c r="B217" t="s">
        <v>1033</v>
      </c>
      <c r="C217" t="s">
        <v>1034</v>
      </c>
      <c r="D217" t="s">
        <v>1011</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ht="14.5" customHeight="1">
      <c r="A218" t="s">
        <v>350</v>
      </c>
      <c r="B218" t="s">
        <v>1035</v>
      </c>
      <c r="C218" t="s">
        <v>1036</v>
      </c>
      <c r="D218" t="s">
        <v>1011</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ht="14.5" customHeight="1">
      <c r="A219" t="s">
        <v>365</v>
      </c>
      <c r="B219" t="s">
        <v>1037</v>
      </c>
      <c r="C219" t="s">
        <v>1038</v>
      </c>
      <c r="D219" t="s">
        <v>1011</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ht="14.5" customHeight="1">
      <c r="A220" t="s">
        <v>501</v>
      </c>
      <c r="B220" t="s">
        <v>1039</v>
      </c>
      <c r="C220" t="s">
        <v>1040</v>
      </c>
      <c r="D220" t="s">
        <v>1011</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ht="14.5" customHeight="1">
      <c r="A221" t="s">
        <v>504</v>
      </c>
      <c r="B221" t="s">
        <v>1041</v>
      </c>
      <c r="C221" t="s">
        <v>1042</v>
      </c>
      <c r="D221" t="s">
        <v>1011</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361</v>
      </c>
    </row>
    <row r="222" spans="1:37" ht="14.5" customHeight="1">
      <c r="A222" t="s">
        <v>510</v>
      </c>
      <c r="B222" t="s">
        <v>1043</v>
      </c>
      <c r="C222" t="s">
        <v>1044</v>
      </c>
      <c r="D222" t="s">
        <v>1011</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361</v>
      </c>
    </row>
    <row r="223" spans="1:37" ht="14.5" customHeight="1">
      <c r="A223" t="s">
        <v>507</v>
      </c>
      <c r="B223" t="s">
        <v>1045</v>
      </c>
      <c r="C223" t="s">
        <v>1046</v>
      </c>
      <c r="D223" t="s">
        <v>1011</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361</v>
      </c>
    </row>
    <row r="224" spans="1:37" ht="14.5" customHeight="1">
      <c r="A224" t="s">
        <v>513</v>
      </c>
      <c r="B224" t="s">
        <v>1047</v>
      </c>
      <c r="C224" t="s">
        <v>1048</v>
      </c>
      <c r="D224" t="s">
        <v>1011</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361</v>
      </c>
    </row>
    <row r="225" spans="1:37" ht="14.5" customHeight="1">
      <c r="A225" t="s">
        <v>678</v>
      </c>
      <c r="B225" t="s">
        <v>1049</v>
      </c>
      <c r="C225" t="s">
        <v>1050</v>
      </c>
      <c r="D225" t="s">
        <v>1011</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ht="14.5" customHeight="1">
      <c r="A226" t="s">
        <v>681</v>
      </c>
      <c r="C226" t="s">
        <v>1051</v>
      </c>
    </row>
    <row r="227" spans="1:37" ht="14.5" customHeight="1">
      <c r="A227" t="s">
        <v>339</v>
      </c>
      <c r="B227" t="s">
        <v>1052</v>
      </c>
      <c r="C227" t="s">
        <v>1053</v>
      </c>
      <c r="D227" t="s">
        <v>1011</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ht="14.5" customHeight="1">
      <c r="A228" t="s">
        <v>492</v>
      </c>
      <c r="B228" t="s">
        <v>1054</v>
      </c>
      <c r="C228" t="s">
        <v>1055</v>
      </c>
      <c r="D228" t="s">
        <v>1011</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ht="14.5" customHeight="1">
      <c r="A229" t="s">
        <v>350</v>
      </c>
      <c r="B229" t="s">
        <v>1056</v>
      </c>
      <c r="C229" t="s">
        <v>1057</v>
      </c>
      <c r="D229" t="s">
        <v>1011</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ht="14.5" customHeight="1">
      <c r="A230" t="s">
        <v>365</v>
      </c>
      <c r="B230" t="s">
        <v>1058</v>
      </c>
      <c r="C230" t="s">
        <v>1059</v>
      </c>
      <c r="D230" t="s">
        <v>1011</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ht="14.5" customHeight="1">
      <c r="A231" t="s">
        <v>501</v>
      </c>
      <c r="B231" t="s">
        <v>1060</v>
      </c>
      <c r="C231" t="s">
        <v>1061</v>
      </c>
      <c r="D231" t="s">
        <v>1011</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361</v>
      </c>
    </row>
    <row r="232" spans="1:37" ht="14.5" customHeight="1">
      <c r="A232" t="s">
        <v>504</v>
      </c>
      <c r="B232" t="s">
        <v>1062</v>
      </c>
      <c r="C232" t="s">
        <v>1063</v>
      </c>
      <c r="D232" t="s">
        <v>1011</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361</v>
      </c>
    </row>
    <row r="233" spans="1:37" ht="14.5" customHeight="1">
      <c r="A233" t="s">
        <v>510</v>
      </c>
      <c r="B233" t="s">
        <v>1064</v>
      </c>
      <c r="C233" t="s">
        <v>1065</v>
      </c>
      <c r="D233" t="s">
        <v>1011</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ht="14.5" customHeight="1">
      <c r="A234" t="s">
        <v>507</v>
      </c>
      <c r="B234" t="s">
        <v>1066</v>
      </c>
      <c r="C234" t="s">
        <v>1067</v>
      </c>
      <c r="D234" t="s">
        <v>1011</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ht="14.5" customHeight="1">
      <c r="A235" t="s">
        <v>513</v>
      </c>
      <c r="B235" t="s">
        <v>1068</v>
      </c>
      <c r="C235" t="s">
        <v>1069</v>
      </c>
      <c r="D235" t="s">
        <v>1011</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ht="14.5" customHeight="1">
      <c r="A236" t="s">
        <v>701</v>
      </c>
      <c r="B236" t="s">
        <v>1070</v>
      </c>
      <c r="C236" t="s">
        <v>1071</v>
      </c>
      <c r="D236" t="s">
        <v>1011</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ht="14.5" customHeight="1">
      <c r="A237" t="s">
        <v>1072</v>
      </c>
      <c r="B237" t="s">
        <v>1073</v>
      </c>
      <c r="C237" t="s">
        <v>1074</v>
      </c>
      <c r="D237" t="s">
        <v>1011</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ht="14.5" customHeight="1">
      <c r="A238" t="s">
        <v>1075</v>
      </c>
      <c r="C238" t="s">
        <v>1076</v>
      </c>
    </row>
    <row r="239" spans="1:37" ht="14.5" customHeight="1">
      <c r="A239" t="s">
        <v>1077</v>
      </c>
      <c r="B239" t="s">
        <v>1078</v>
      </c>
      <c r="C239" t="s">
        <v>1079</v>
      </c>
      <c r="D239" t="s">
        <v>1080</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ht="14.5" customHeight="1">
      <c r="A240" t="s">
        <v>1081</v>
      </c>
      <c r="B240" t="s">
        <v>1082</v>
      </c>
      <c r="C240" t="s">
        <v>1083</v>
      </c>
      <c r="D240" t="s">
        <v>1084</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ht="14.5" customHeight="1">
      <c r="A241" t="s">
        <v>1085</v>
      </c>
      <c r="C241" t="s">
        <v>1086</v>
      </c>
    </row>
    <row r="242" spans="1:37" ht="14.5" customHeight="1">
      <c r="A242" t="s">
        <v>1087</v>
      </c>
      <c r="B242" t="s">
        <v>1088</v>
      </c>
      <c r="C242" t="s">
        <v>1089</v>
      </c>
      <c r="D242" t="s">
        <v>226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ht="14.5" customHeight="1">
      <c r="A243" t="s">
        <v>322</v>
      </c>
      <c r="B243" t="s">
        <v>1090</v>
      </c>
      <c r="C243" t="s">
        <v>1091</v>
      </c>
      <c r="D243" t="s">
        <v>226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361</v>
      </c>
    </row>
    <row r="244" spans="1:37" ht="14.5" customHeight="1">
      <c r="A244" t="s">
        <v>1092</v>
      </c>
      <c r="B244" t="s">
        <v>1093</v>
      </c>
      <c r="C244" t="s">
        <v>1094</v>
      </c>
      <c r="D244" t="s">
        <v>226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361</v>
      </c>
    </row>
    <row r="245" spans="1:37" ht="14.5" customHeight="1">
      <c r="A245" t="s">
        <v>1095</v>
      </c>
      <c r="B245" t="s">
        <v>1096</v>
      </c>
      <c r="C245" t="s">
        <v>1097</v>
      </c>
      <c r="D245" t="s">
        <v>226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361</v>
      </c>
    </row>
    <row r="246" spans="1:37" ht="14.5" customHeight="1">
      <c r="A246" t="s">
        <v>286</v>
      </c>
      <c r="C246" t="s">
        <v>1098</v>
      </c>
    </row>
    <row r="247" spans="1:37" ht="14.5" customHeight="1">
      <c r="A247" t="s">
        <v>1099</v>
      </c>
      <c r="B247" t="s">
        <v>1100</v>
      </c>
      <c r="C247" t="s">
        <v>1101</v>
      </c>
      <c r="D247" t="s">
        <v>1080</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ht="14.5" customHeight="1">
      <c r="A248" t="s">
        <v>1081</v>
      </c>
      <c r="B248" t="s">
        <v>1102</v>
      </c>
      <c r="C248" t="s">
        <v>1103</v>
      </c>
      <c r="D248" t="s">
        <v>1084</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ht="14.5" customHeight="1">
      <c r="A249" t="s">
        <v>1085</v>
      </c>
      <c r="C249" t="s">
        <v>1104</v>
      </c>
    </row>
    <row r="250" spans="1:37" ht="14.5" customHeight="1">
      <c r="A250" t="s">
        <v>1087</v>
      </c>
      <c r="B250" t="s">
        <v>1105</v>
      </c>
      <c r="C250" t="s">
        <v>1106</v>
      </c>
      <c r="D250" t="s">
        <v>226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ht="14.5" customHeight="1">
      <c r="A251" t="s">
        <v>322</v>
      </c>
      <c r="B251" t="s">
        <v>1107</v>
      </c>
      <c r="C251" t="s">
        <v>1108</v>
      </c>
      <c r="D251" t="s">
        <v>226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ht="14.5" customHeight="1">
      <c r="A252" t="s">
        <v>1092</v>
      </c>
      <c r="B252" t="s">
        <v>1109</v>
      </c>
      <c r="C252" t="s">
        <v>1110</v>
      </c>
      <c r="D252" t="s">
        <v>226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361</v>
      </c>
    </row>
    <row r="253" spans="1:37" ht="14.5" customHeight="1">
      <c r="A253" t="s">
        <v>1095</v>
      </c>
      <c r="B253" t="s">
        <v>1111</v>
      </c>
      <c r="C253" t="s">
        <v>1112</v>
      </c>
      <c r="D253" t="s">
        <v>226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ht="14.5" customHeight="1">
      <c r="A254" t="s">
        <v>289</v>
      </c>
      <c r="C254" t="s">
        <v>1113</v>
      </c>
    </row>
    <row r="255" spans="1:37" ht="14.5" customHeight="1">
      <c r="A255" t="s">
        <v>1114</v>
      </c>
      <c r="B255" t="s">
        <v>1115</v>
      </c>
      <c r="C255" t="s">
        <v>1116</v>
      </c>
      <c r="D255" t="s">
        <v>1117</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ht="14.5" customHeight="1">
      <c r="A256" t="s">
        <v>1118</v>
      </c>
      <c r="B256" t="s">
        <v>1119</v>
      </c>
      <c r="C256" t="s">
        <v>1120</v>
      </c>
      <c r="D256" t="s">
        <v>1117</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ht="14.5" customHeight="1">
      <c r="A257" t="s">
        <v>1121</v>
      </c>
      <c r="B257" t="s">
        <v>1122</v>
      </c>
      <c r="C257" t="s">
        <v>1123</v>
      </c>
      <c r="D257" t="s">
        <v>1117</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ht="14.5" customHeight="1">
      <c r="A258" t="s">
        <v>1085</v>
      </c>
      <c r="C258" t="s">
        <v>1124</v>
      </c>
    </row>
    <row r="259" spans="1:37" ht="14.5" customHeight="1">
      <c r="A259" t="s">
        <v>1087</v>
      </c>
      <c r="B259" t="s">
        <v>1125</v>
      </c>
      <c r="C259" t="s">
        <v>1126</v>
      </c>
      <c r="D259" t="s">
        <v>226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ht="14.5" customHeight="1">
      <c r="A260" t="s">
        <v>322</v>
      </c>
      <c r="B260" t="s">
        <v>1127</v>
      </c>
      <c r="C260" t="s">
        <v>1128</v>
      </c>
      <c r="D260" t="s">
        <v>226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ht="14.5" customHeight="1">
      <c r="A261" t="s">
        <v>1092</v>
      </c>
      <c r="B261" t="s">
        <v>1129</v>
      </c>
      <c r="C261" t="s">
        <v>1130</v>
      </c>
      <c r="D261" t="s">
        <v>226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361</v>
      </c>
    </row>
    <row r="262" spans="1:37" ht="14.5" customHeight="1">
      <c r="A262" t="s">
        <v>1095</v>
      </c>
      <c r="B262" t="s">
        <v>1131</v>
      </c>
      <c r="C262" t="s">
        <v>1132</v>
      </c>
      <c r="D262" t="s">
        <v>226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04"/>
  <sheetViews>
    <sheetView workbookViewId="0"/>
  </sheetViews>
  <sheetFormatPr baseColWidth="10" defaultColWidth="8.83203125" defaultRowHeight="15"/>
  <cols>
    <col min="1" max="1" width="32.83203125" style="80" customWidth="1"/>
    <col min="2" max="2" width="26.6640625" style="80" customWidth="1"/>
  </cols>
  <sheetData>
    <row r="1" spans="1:37">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c r="A10" t="s">
        <v>1133</v>
      </c>
    </row>
    <row r="11" spans="1:37">
      <c r="A11" t="s">
        <v>1134</v>
      </c>
    </row>
    <row r="12" spans="1:37">
      <c r="A12" t="s">
        <v>1135</v>
      </c>
    </row>
    <row r="13" spans="1:37">
      <c r="A13" t="s">
        <v>216</v>
      </c>
    </row>
    <row r="14" spans="1:37">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c r="A15" t="s">
        <v>1136</v>
      </c>
      <c r="B15" t="s">
        <v>1137</v>
      </c>
      <c r="C15" t="s">
        <v>1138</v>
      </c>
      <c r="D15" t="s">
        <v>226</v>
      </c>
      <c r="E15">
        <v>15312.444336</v>
      </c>
      <c r="F15">
        <v>15307.139648</v>
      </c>
      <c r="G15">
        <v>15236.717773</v>
      </c>
      <c r="H15">
        <v>15068.804688</v>
      </c>
      <c r="I15">
        <v>14804.8125</v>
      </c>
      <c r="J15">
        <v>14499.305664</v>
      </c>
      <c r="K15">
        <v>14167.15625</v>
      </c>
      <c r="L15">
        <v>13909.195312</v>
      </c>
      <c r="M15">
        <v>13685.458008</v>
      </c>
      <c r="N15">
        <v>13482.775390999999</v>
      </c>
      <c r="O15">
        <v>13299.862305000001</v>
      </c>
      <c r="P15">
        <v>13139.068359000001</v>
      </c>
      <c r="Q15">
        <v>13002.685546999999</v>
      </c>
      <c r="R15">
        <v>12863.335938</v>
      </c>
      <c r="S15">
        <v>12735.182617</v>
      </c>
      <c r="T15">
        <v>12602.708008</v>
      </c>
      <c r="U15">
        <v>12470.578125</v>
      </c>
      <c r="V15">
        <v>12372.916015999999</v>
      </c>
      <c r="W15">
        <v>12287.332031</v>
      </c>
      <c r="X15">
        <v>12215.108398</v>
      </c>
      <c r="Y15">
        <v>12158.749023</v>
      </c>
      <c r="Z15">
        <v>12118.073242</v>
      </c>
      <c r="AA15">
        <v>12081.135742</v>
      </c>
      <c r="AB15">
        <v>12057.516602</v>
      </c>
      <c r="AC15">
        <v>12045.366211</v>
      </c>
      <c r="AD15">
        <v>12044.355469</v>
      </c>
      <c r="AE15">
        <v>12055.041015999999</v>
      </c>
      <c r="AF15">
        <v>12085.417969</v>
      </c>
      <c r="AG15">
        <v>12129.274414</v>
      </c>
      <c r="AH15">
        <v>12190.245117</v>
      </c>
      <c r="AI15">
        <v>12262.822265999999</v>
      </c>
      <c r="AJ15">
        <v>12346.760742</v>
      </c>
      <c r="AK15" s="38">
        <v>-7.0000000000000001E-3</v>
      </c>
    </row>
    <row r="16" spans="1:37">
      <c r="A16" t="s">
        <v>333</v>
      </c>
      <c r="B16" t="s">
        <v>1139</v>
      </c>
      <c r="C16" t="s">
        <v>1140</v>
      </c>
      <c r="D16" t="s">
        <v>226</v>
      </c>
      <c r="E16">
        <v>15199.481444999999</v>
      </c>
      <c r="F16">
        <v>15180.849609000001</v>
      </c>
      <c r="G16">
        <v>15098.541992</v>
      </c>
      <c r="H16">
        <v>14917.297852</v>
      </c>
      <c r="I16">
        <v>14640.974609000001</v>
      </c>
      <c r="J16">
        <v>14325.251953000001</v>
      </c>
      <c r="K16">
        <v>13980.958984000001</v>
      </c>
      <c r="L16">
        <v>13712.798828000001</v>
      </c>
      <c r="M16">
        <v>13481.303711</v>
      </c>
      <c r="N16">
        <v>13269.925781</v>
      </c>
      <c r="O16">
        <v>13077.647461</v>
      </c>
      <c r="P16">
        <v>12903.024414</v>
      </c>
      <c r="Q16">
        <v>12756.387694999999</v>
      </c>
      <c r="R16">
        <v>12605.883789</v>
      </c>
      <c r="S16">
        <v>12465.860352</v>
      </c>
      <c r="T16">
        <v>12321.549805000001</v>
      </c>
      <c r="U16">
        <v>12177.007812</v>
      </c>
      <c r="V16">
        <v>12065.65625</v>
      </c>
      <c r="W16">
        <v>11966.209961</v>
      </c>
      <c r="X16">
        <v>11879.645508</v>
      </c>
      <c r="Y16">
        <v>11810.419921999999</v>
      </c>
      <c r="Z16">
        <v>11755.598633</v>
      </c>
      <c r="AA16">
        <v>11704.455078000001</v>
      </c>
      <c r="AB16">
        <v>11667.806640999999</v>
      </c>
      <c r="AC16">
        <v>11640.295898</v>
      </c>
      <c r="AD16">
        <v>11624.685546999999</v>
      </c>
      <c r="AE16">
        <v>11623.285156</v>
      </c>
      <c r="AF16">
        <v>11639.25</v>
      </c>
      <c r="AG16">
        <v>11669.203125</v>
      </c>
      <c r="AH16">
        <v>11714.548828000001</v>
      </c>
      <c r="AI16">
        <v>11771.209961</v>
      </c>
      <c r="AJ16">
        <v>11838.641602</v>
      </c>
      <c r="AK16" s="38">
        <v>-8.0000000000000002E-3</v>
      </c>
    </row>
    <row r="17" spans="1:37">
      <c r="A17" t="s">
        <v>336</v>
      </c>
      <c r="B17" t="s">
        <v>1141</v>
      </c>
      <c r="C17" t="s">
        <v>1142</v>
      </c>
      <c r="D17" t="s">
        <v>226</v>
      </c>
      <c r="E17">
        <v>17.035625</v>
      </c>
      <c r="F17">
        <v>21.426731</v>
      </c>
      <c r="G17">
        <v>21.436373</v>
      </c>
      <c r="H17">
        <v>22.207422000000001</v>
      </c>
      <c r="I17">
        <v>23.357348999999999</v>
      </c>
      <c r="J17">
        <v>23.953354000000001</v>
      </c>
      <c r="K17">
        <v>26.829184000000001</v>
      </c>
      <c r="L17">
        <v>27.316523</v>
      </c>
      <c r="M17">
        <v>25.384454999999999</v>
      </c>
      <c r="N17">
        <v>24.480259</v>
      </c>
      <c r="O17">
        <v>24.010527</v>
      </c>
      <c r="P17">
        <v>27.252334999999999</v>
      </c>
      <c r="Q17">
        <v>25.556937999999999</v>
      </c>
      <c r="R17">
        <v>24.658401000000001</v>
      </c>
      <c r="S17">
        <v>23.970200999999999</v>
      </c>
      <c r="T17">
        <v>22.945910999999999</v>
      </c>
      <c r="U17">
        <v>22.393032000000002</v>
      </c>
      <c r="V17">
        <v>22.164173000000002</v>
      </c>
      <c r="W17">
        <v>21.680609</v>
      </c>
      <c r="X17">
        <v>21.232340000000001</v>
      </c>
      <c r="Y17">
        <v>18.944868</v>
      </c>
      <c r="Z17">
        <v>17.040963999999999</v>
      </c>
      <c r="AA17">
        <v>16.113233999999999</v>
      </c>
      <c r="AB17">
        <v>14.075607</v>
      </c>
      <c r="AC17">
        <v>13.997909999999999</v>
      </c>
      <c r="AD17">
        <v>13.793528</v>
      </c>
      <c r="AE17">
        <v>11.035002</v>
      </c>
      <c r="AF17">
        <v>9.9068339999999999</v>
      </c>
      <c r="AG17">
        <v>8.3133339999999993</v>
      </c>
      <c r="AH17">
        <v>8.0518330000000002</v>
      </c>
      <c r="AI17">
        <v>7.830171</v>
      </c>
      <c r="AJ17">
        <v>8.0982719999999997</v>
      </c>
      <c r="AK17" s="38">
        <v>-2.4E-2</v>
      </c>
    </row>
    <row r="18" spans="1:37">
      <c r="A18" t="s">
        <v>1087</v>
      </c>
      <c r="B18" t="s">
        <v>1143</v>
      </c>
      <c r="C18" t="s">
        <v>1144</v>
      </c>
      <c r="D18" t="s">
        <v>226</v>
      </c>
      <c r="E18">
        <v>63.969234</v>
      </c>
      <c r="F18">
        <v>66.730286000000007</v>
      </c>
      <c r="G18">
        <v>70.605339000000001</v>
      </c>
      <c r="H18">
        <v>75.360259999999997</v>
      </c>
      <c r="I18">
        <v>79.035683000000006</v>
      </c>
      <c r="J18">
        <v>81.421143000000001</v>
      </c>
      <c r="K18">
        <v>83.099982999999995</v>
      </c>
      <c r="L18">
        <v>84.855759000000006</v>
      </c>
      <c r="M18">
        <v>86.411315999999999</v>
      </c>
      <c r="N18">
        <v>87.736121999999995</v>
      </c>
      <c r="O18">
        <v>88.876723999999996</v>
      </c>
      <c r="P18">
        <v>90.110703000000001</v>
      </c>
      <c r="Q18">
        <v>91.861846999999997</v>
      </c>
      <c r="R18">
        <v>93.189301</v>
      </c>
      <c r="S18">
        <v>94.418014999999997</v>
      </c>
      <c r="T18">
        <v>95.519660999999999</v>
      </c>
      <c r="U18">
        <v>96.345489999999998</v>
      </c>
      <c r="V18">
        <v>97.257484000000005</v>
      </c>
      <c r="W18">
        <v>98.127975000000006</v>
      </c>
      <c r="X18">
        <v>98.988495</v>
      </c>
      <c r="Y18">
        <v>99.829384000000005</v>
      </c>
      <c r="Z18">
        <v>101.29480700000001</v>
      </c>
      <c r="AA18">
        <v>101.90889</v>
      </c>
      <c r="AB18">
        <v>102.410988</v>
      </c>
      <c r="AC18">
        <v>103.269577</v>
      </c>
      <c r="AD18">
        <v>103.63172900000001</v>
      </c>
      <c r="AE18">
        <v>104.11983499999999</v>
      </c>
      <c r="AF18">
        <v>104.729759</v>
      </c>
      <c r="AG18">
        <v>105.524353</v>
      </c>
      <c r="AH18">
        <v>106.42860400000001</v>
      </c>
      <c r="AI18">
        <v>107.428558</v>
      </c>
      <c r="AJ18">
        <v>108.444321</v>
      </c>
      <c r="AK18" s="38">
        <v>1.7000000000000001E-2</v>
      </c>
    </row>
    <row r="19" spans="1:37">
      <c r="A19" t="s">
        <v>365</v>
      </c>
      <c r="B19" t="s">
        <v>1145</v>
      </c>
      <c r="C19" t="s">
        <v>1146</v>
      </c>
      <c r="D19" t="s">
        <v>226</v>
      </c>
      <c r="E19">
        <v>5.7392899999999996</v>
      </c>
      <c r="F19">
        <v>5.2611309999999998</v>
      </c>
      <c r="G19">
        <v>4.9579319999999996</v>
      </c>
      <c r="H19">
        <v>4.6708780000000001</v>
      </c>
      <c r="I19">
        <v>4.3921840000000003</v>
      </c>
      <c r="J19">
        <v>4.1195469999999998</v>
      </c>
      <c r="K19">
        <v>3.8029570000000001</v>
      </c>
      <c r="L19">
        <v>3.5481560000000001</v>
      </c>
      <c r="M19">
        <v>3.3990659999999999</v>
      </c>
      <c r="N19">
        <v>3.233215</v>
      </c>
      <c r="O19">
        <v>3.1454080000000002</v>
      </c>
      <c r="P19">
        <v>3.0134669999999999</v>
      </c>
      <c r="Q19">
        <v>2.8945379999999998</v>
      </c>
      <c r="R19">
        <v>2.8039179999999999</v>
      </c>
      <c r="S19">
        <v>2.725028</v>
      </c>
      <c r="T19">
        <v>2.6742520000000001</v>
      </c>
      <c r="U19">
        <v>2.6320860000000001</v>
      </c>
      <c r="V19">
        <v>2.603294</v>
      </c>
      <c r="W19">
        <v>2.5820470000000002</v>
      </c>
      <c r="X19">
        <v>2.582973</v>
      </c>
      <c r="Y19">
        <v>2.570287</v>
      </c>
      <c r="Z19">
        <v>2.5598939999999999</v>
      </c>
      <c r="AA19">
        <v>2.5617380000000001</v>
      </c>
      <c r="AB19">
        <v>2.5640960000000002</v>
      </c>
      <c r="AC19">
        <v>2.5710579999999998</v>
      </c>
      <c r="AD19">
        <v>2.5798860000000001</v>
      </c>
      <c r="AE19">
        <v>2.5918779999999999</v>
      </c>
      <c r="AF19">
        <v>2.6069300000000002</v>
      </c>
      <c r="AG19">
        <v>2.6246550000000002</v>
      </c>
      <c r="AH19">
        <v>2.6462189999999999</v>
      </c>
      <c r="AI19">
        <v>2.6687690000000002</v>
      </c>
      <c r="AJ19">
        <v>2.6925750000000002</v>
      </c>
      <c r="AK19" s="38">
        <v>-2.4E-2</v>
      </c>
    </row>
    <row r="20" spans="1:37">
      <c r="A20" t="s">
        <v>350</v>
      </c>
      <c r="B20" t="s">
        <v>1147</v>
      </c>
      <c r="C20" t="s">
        <v>1148</v>
      </c>
      <c r="D20" t="s">
        <v>226</v>
      </c>
      <c r="E20">
        <v>3.780961</v>
      </c>
      <c r="F20">
        <v>3.5150109999999999</v>
      </c>
      <c r="G20">
        <v>3.2049989999999999</v>
      </c>
      <c r="H20">
        <v>2.9219439999999999</v>
      </c>
      <c r="I20">
        <v>2.6404290000000001</v>
      </c>
      <c r="J20">
        <v>2.397087</v>
      </c>
      <c r="K20">
        <v>2.1901060000000001</v>
      </c>
      <c r="L20">
        <v>1.9884900000000001</v>
      </c>
      <c r="M20">
        <v>1.8584879999999999</v>
      </c>
      <c r="N20">
        <v>1.7482470000000001</v>
      </c>
      <c r="O20">
        <v>1.6648719999999999</v>
      </c>
      <c r="P20">
        <v>1.6167450000000001</v>
      </c>
      <c r="Q20">
        <v>1.528985</v>
      </c>
      <c r="R20">
        <v>1.477662</v>
      </c>
      <c r="S20">
        <v>1.4383300000000001</v>
      </c>
      <c r="T20">
        <v>1.415262</v>
      </c>
      <c r="U20">
        <v>1.385289</v>
      </c>
      <c r="V20">
        <v>1.372331</v>
      </c>
      <c r="W20">
        <v>1.367014</v>
      </c>
      <c r="X20">
        <v>1.3636600000000001</v>
      </c>
      <c r="Y20">
        <v>1.36307</v>
      </c>
      <c r="Z20">
        <v>1.3635919999999999</v>
      </c>
      <c r="AA20">
        <v>1.3774850000000001</v>
      </c>
      <c r="AB20">
        <v>1.393089</v>
      </c>
      <c r="AC20">
        <v>1.405051</v>
      </c>
      <c r="AD20">
        <v>1.4209970000000001</v>
      </c>
      <c r="AE20">
        <v>1.4474210000000001</v>
      </c>
      <c r="AF20">
        <v>1.468693</v>
      </c>
      <c r="AG20">
        <v>1.4991749999999999</v>
      </c>
      <c r="AH20">
        <v>1.5269539999999999</v>
      </c>
      <c r="AI20">
        <v>1.562022</v>
      </c>
      <c r="AJ20">
        <v>1.5897079999999999</v>
      </c>
      <c r="AK20" s="38">
        <v>-2.8000000000000001E-2</v>
      </c>
    </row>
    <row r="21" spans="1:37">
      <c r="A21" t="s">
        <v>362</v>
      </c>
      <c r="B21" t="s">
        <v>1149</v>
      </c>
      <c r="C21" t="s">
        <v>1150</v>
      </c>
      <c r="D21" t="s">
        <v>226</v>
      </c>
      <c r="E21">
        <v>22.194469000000002</v>
      </c>
      <c r="F21">
        <v>29.087178999999999</v>
      </c>
      <c r="G21">
        <v>37.690170000000002</v>
      </c>
      <c r="H21">
        <v>46.062927000000002</v>
      </c>
      <c r="I21">
        <v>54.126274000000002</v>
      </c>
      <c r="J21">
        <v>61.878109000000002</v>
      </c>
      <c r="K21">
        <v>69.989318999999995</v>
      </c>
      <c r="L21">
        <v>78.396979999999999</v>
      </c>
      <c r="M21">
        <v>86.801627999999994</v>
      </c>
      <c r="N21">
        <v>95.343200999999993</v>
      </c>
      <c r="O21">
        <v>104.196434</v>
      </c>
      <c r="P21">
        <v>113.71558400000001</v>
      </c>
      <c r="Q21">
        <v>124.103172</v>
      </c>
      <c r="R21">
        <v>134.95455899999999</v>
      </c>
      <c r="S21">
        <v>146.38308699999999</v>
      </c>
      <c r="T21">
        <v>158.19430500000001</v>
      </c>
      <c r="U21">
        <v>170.381744</v>
      </c>
      <c r="V21">
        <v>183.40374800000001</v>
      </c>
      <c r="W21">
        <v>196.873795</v>
      </c>
      <c r="X21">
        <v>210.77278100000001</v>
      </c>
      <c r="Y21">
        <v>225.060654</v>
      </c>
      <c r="Z21">
        <v>239.615936</v>
      </c>
      <c r="AA21">
        <v>254.06907699999999</v>
      </c>
      <c r="AB21">
        <v>268.56900000000002</v>
      </c>
      <c r="AC21">
        <v>283.08017000000001</v>
      </c>
      <c r="AD21">
        <v>297.45159899999999</v>
      </c>
      <c r="AE21">
        <v>311.72357199999999</v>
      </c>
      <c r="AF21">
        <v>326.57141100000001</v>
      </c>
      <c r="AG21">
        <v>341.17657500000001</v>
      </c>
      <c r="AH21">
        <v>356.05941799999999</v>
      </c>
      <c r="AI21">
        <v>371.08895899999999</v>
      </c>
      <c r="AJ21">
        <v>386.20929000000001</v>
      </c>
      <c r="AK21" s="38">
        <v>9.7000000000000003E-2</v>
      </c>
    </row>
    <row r="22" spans="1:37">
      <c r="A22" t="s">
        <v>368</v>
      </c>
      <c r="B22" t="s">
        <v>1151</v>
      </c>
      <c r="C22" t="s">
        <v>1152</v>
      </c>
      <c r="D22" t="s">
        <v>226</v>
      </c>
      <c r="E22">
        <v>0.244584</v>
      </c>
      <c r="F22">
        <v>0.27036199999999999</v>
      </c>
      <c r="G22">
        <v>0.28015000000000001</v>
      </c>
      <c r="H22">
        <v>0.28407300000000002</v>
      </c>
      <c r="I22">
        <v>0.28522999999999998</v>
      </c>
      <c r="J22">
        <v>0.28522700000000001</v>
      </c>
      <c r="K22">
        <v>0.28652100000000003</v>
      </c>
      <c r="L22">
        <v>0.29127799999999998</v>
      </c>
      <c r="M22">
        <v>0.29852000000000001</v>
      </c>
      <c r="N22">
        <v>0.308114</v>
      </c>
      <c r="O22">
        <v>0.32011499999999998</v>
      </c>
      <c r="P22">
        <v>0.33482899999999999</v>
      </c>
      <c r="Q22">
        <v>0.351576</v>
      </c>
      <c r="R22">
        <v>0.36932399999999999</v>
      </c>
      <c r="S22">
        <v>0.38856200000000002</v>
      </c>
      <c r="T22">
        <v>0.409105</v>
      </c>
      <c r="U22">
        <v>0.43235099999999999</v>
      </c>
      <c r="V22">
        <v>0.459401</v>
      </c>
      <c r="W22">
        <v>0.48992799999999997</v>
      </c>
      <c r="X22">
        <v>0.523536</v>
      </c>
      <c r="Y22">
        <v>0.56030999999999997</v>
      </c>
      <c r="Z22">
        <v>0.59921500000000005</v>
      </c>
      <c r="AA22">
        <v>0.64897400000000005</v>
      </c>
      <c r="AB22">
        <v>0.696295</v>
      </c>
      <c r="AC22">
        <v>0.746228</v>
      </c>
      <c r="AD22">
        <v>0.79225800000000002</v>
      </c>
      <c r="AE22">
        <v>0.83796899999999996</v>
      </c>
      <c r="AF22">
        <v>0.88467600000000002</v>
      </c>
      <c r="AG22">
        <v>0.93255200000000005</v>
      </c>
      <c r="AH22">
        <v>0.98205299999999995</v>
      </c>
      <c r="AI22">
        <v>1.0327949999999999</v>
      </c>
      <c r="AJ22">
        <v>1.0847819999999999</v>
      </c>
      <c r="AK22" s="38">
        <v>4.9000000000000002E-2</v>
      </c>
    </row>
    <row r="23" spans="1:37">
      <c r="A23" t="s">
        <v>236</v>
      </c>
      <c r="B23" t="s">
        <v>1153</v>
      </c>
      <c r="C23" t="s">
        <v>1154</v>
      </c>
      <c r="D23" t="s">
        <v>226</v>
      </c>
      <c r="E23">
        <v>890.89917000000003</v>
      </c>
      <c r="F23">
        <v>891.76574700000003</v>
      </c>
      <c r="G23">
        <v>895.74505599999998</v>
      </c>
      <c r="H23">
        <v>897.72204599999998</v>
      </c>
      <c r="I23">
        <v>896.93951400000003</v>
      </c>
      <c r="J23">
        <v>893.02770999999996</v>
      </c>
      <c r="K23">
        <v>892.48266599999999</v>
      </c>
      <c r="L23">
        <v>891.86065699999995</v>
      </c>
      <c r="M23">
        <v>892.44970699999999</v>
      </c>
      <c r="N23">
        <v>893.48974599999997</v>
      </c>
      <c r="O23">
        <v>895.32580600000006</v>
      </c>
      <c r="P23">
        <v>896.54937700000005</v>
      </c>
      <c r="Q23">
        <v>901.15045199999997</v>
      </c>
      <c r="R23">
        <v>904.67492700000003</v>
      </c>
      <c r="S23">
        <v>909.68127400000003</v>
      </c>
      <c r="T23">
        <v>914.78698699999995</v>
      </c>
      <c r="U23">
        <v>920.05999799999995</v>
      </c>
      <c r="V23">
        <v>926.88635299999999</v>
      </c>
      <c r="W23">
        <v>934.08355700000004</v>
      </c>
      <c r="X23">
        <v>941.37377900000001</v>
      </c>
      <c r="Y23">
        <v>949.04760699999997</v>
      </c>
      <c r="Z23">
        <v>957.567139</v>
      </c>
      <c r="AA23">
        <v>966.61407499999996</v>
      </c>
      <c r="AB23">
        <v>975.66668700000002</v>
      </c>
      <c r="AC23">
        <v>985.861267</v>
      </c>
      <c r="AD23">
        <v>997.53308100000004</v>
      </c>
      <c r="AE23">
        <v>1010.41925</v>
      </c>
      <c r="AF23">
        <v>1026.794312</v>
      </c>
      <c r="AG23">
        <v>1039.9730219999999</v>
      </c>
      <c r="AH23">
        <v>1054.2692870000001</v>
      </c>
      <c r="AI23">
        <v>1068.9307859999999</v>
      </c>
      <c r="AJ23">
        <v>1083.471313</v>
      </c>
      <c r="AK23" s="38">
        <v>6.0000000000000001E-3</v>
      </c>
    </row>
    <row r="24" spans="1:37">
      <c r="A24" t="s">
        <v>333</v>
      </c>
      <c r="B24" t="s">
        <v>1155</v>
      </c>
      <c r="C24" t="s">
        <v>1156</v>
      </c>
      <c r="D24" t="s">
        <v>226</v>
      </c>
      <c r="E24">
        <v>595.89923099999999</v>
      </c>
      <c r="F24">
        <v>590.37847899999997</v>
      </c>
      <c r="G24">
        <v>588.03448500000002</v>
      </c>
      <c r="H24">
        <v>584.952271</v>
      </c>
      <c r="I24">
        <v>580.21752900000001</v>
      </c>
      <c r="J24">
        <v>574.47735599999999</v>
      </c>
      <c r="K24">
        <v>571.12573199999997</v>
      </c>
      <c r="L24">
        <v>568.71520999999996</v>
      </c>
      <c r="M24">
        <v>568.39904799999999</v>
      </c>
      <c r="N24">
        <v>568.56140100000005</v>
      </c>
      <c r="O24">
        <v>569.49804700000004</v>
      </c>
      <c r="P24">
        <v>569.23400900000001</v>
      </c>
      <c r="Q24">
        <v>572.94451900000001</v>
      </c>
      <c r="R24">
        <v>575.81103499999995</v>
      </c>
      <c r="S24">
        <v>579.96905500000003</v>
      </c>
      <c r="T24">
        <v>584.47820999999999</v>
      </c>
      <c r="U24">
        <v>589.08410600000002</v>
      </c>
      <c r="V24">
        <v>594.81274399999995</v>
      </c>
      <c r="W24">
        <v>601.27227800000003</v>
      </c>
      <c r="X24">
        <v>608.026611</v>
      </c>
      <c r="Y24">
        <v>615.97882100000004</v>
      </c>
      <c r="Z24">
        <v>624.44787599999995</v>
      </c>
      <c r="AA24">
        <v>632.54113800000005</v>
      </c>
      <c r="AB24">
        <v>641.46630900000002</v>
      </c>
      <c r="AC24">
        <v>649.38189699999998</v>
      </c>
      <c r="AD24">
        <v>658.06604000000004</v>
      </c>
      <c r="AE24">
        <v>669.42169200000001</v>
      </c>
      <c r="AF24">
        <v>681.92132600000002</v>
      </c>
      <c r="AG24">
        <v>693.211365</v>
      </c>
      <c r="AH24">
        <v>704.52264400000001</v>
      </c>
      <c r="AI24">
        <v>716.33117700000003</v>
      </c>
      <c r="AJ24">
        <v>728.07342500000004</v>
      </c>
      <c r="AK24" s="38">
        <v>6.0000000000000001E-3</v>
      </c>
    </row>
    <row r="25" spans="1:37">
      <c r="A25" t="s">
        <v>336</v>
      </c>
      <c r="B25" t="s">
        <v>1157</v>
      </c>
      <c r="C25" t="s">
        <v>1158</v>
      </c>
      <c r="D25" t="s">
        <v>226</v>
      </c>
      <c r="E25">
        <v>2.8215020000000002</v>
      </c>
      <c r="F25">
        <v>3.8118409999999998</v>
      </c>
      <c r="G25">
        <v>4.092943</v>
      </c>
      <c r="H25">
        <v>4.4681730000000002</v>
      </c>
      <c r="I25">
        <v>4.9729739999999998</v>
      </c>
      <c r="J25">
        <v>5.3709579999999999</v>
      </c>
      <c r="K25">
        <v>6.3701299999999996</v>
      </c>
      <c r="L25">
        <v>6.83887</v>
      </c>
      <c r="M25">
        <v>6.7128290000000002</v>
      </c>
      <c r="N25">
        <v>6.8514889999999999</v>
      </c>
      <c r="O25">
        <v>7.1278670000000002</v>
      </c>
      <c r="P25">
        <v>8.5744070000000008</v>
      </c>
      <c r="Q25">
        <v>8.5556389999999993</v>
      </c>
      <c r="R25">
        <v>8.7770639999999993</v>
      </c>
      <c r="S25">
        <v>9.0859470000000009</v>
      </c>
      <c r="T25">
        <v>9.2580039999999997</v>
      </c>
      <c r="U25">
        <v>9.6157540000000008</v>
      </c>
      <c r="V25">
        <v>10.112835</v>
      </c>
      <c r="W25">
        <v>10.487921</v>
      </c>
      <c r="X25">
        <v>10.873137</v>
      </c>
      <c r="Y25">
        <v>10.247719999999999</v>
      </c>
      <c r="Z25">
        <v>9.7209570000000003</v>
      </c>
      <c r="AA25">
        <v>9.6832960000000003</v>
      </c>
      <c r="AB25">
        <v>8.8977979999999999</v>
      </c>
      <c r="AC25">
        <v>9.2927719999999994</v>
      </c>
      <c r="AD25">
        <v>9.6083149999999993</v>
      </c>
      <c r="AE25">
        <v>8.0626739999999995</v>
      </c>
      <c r="AF25">
        <v>7.5943880000000004</v>
      </c>
      <c r="AG25">
        <v>6.6626000000000003</v>
      </c>
      <c r="AH25">
        <v>6.742769</v>
      </c>
      <c r="AI25">
        <v>6.8429180000000001</v>
      </c>
      <c r="AJ25">
        <v>7.3725230000000002</v>
      </c>
      <c r="AK25" s="38">
        <v>3.1E-2</v>
      </c>
    </row>
    <row r="26" spans="1:37">
      <c r="A26" t="s">
        <v>1087</v>
      </c>
      <c r="B26" t="s">
        <v>1159</v>
      </c>
      <c r="C26" t="s">
        <v>1160</v>
      </c>
      <c r="D26" t="s">
        <v>226</v>
      </c>
      <c r="E26">
        <v>290.96456899999998</v>
      </c>
      <c r="F26">
        <v>296.353363</v>
      </c>
      <c r="G26">
        <v>302.31195100000002</v>
      </c>
      <c r="H26">
        <v>306.91986100000003</v>
      </c>
      <c r="I26">
        <v>310.25811800000002</v>
      </c>
      <c r="J26">
        <v>311.58682299999998</v>
      </c>
      <c r="K26">
        <v>313.32199100000003</v>
      </c>
      <c r="L26">
        <v>314.57257099999998</v>
      </c>
      <c r="M26">
        <v>315.55011000000002</v>
      </c>
      <c r="N26">
        <v>316.236267</v>
      </c>
      <c r="O26">
        <v>316.80413800000002</v>
      </c>
      <c r="P26">
        <v>316.79217499999999</v>
      </c>
      <c r="Q26">
        <v>317.64154100000002</v>
      </c>
      <c r="R26">
        <v>318.01818800000001</v>
      </c>
      <c r="S26">
        <v>318.48956299999998</v>
      </c>
      <c r="T26">
        <v>318.84314000000001</v>
      </c>
      <c r="U26">
        <v>319.07818600000002</v>
      </c>
      <c r="V26">
        <v>319.59921300000002</v>
      </c>
      <c r="W26">
        <v>319.88031000000001</v>
      </c>
      <c r="X26">
        <v>319.94638099999997</v>
      </c>
      <c r="Y26">
        <v>320.20547499999998</v>
      </c>
      <c r="Z26">
        <v>320.68984999999998</v>
      </c>
      <c r="AA26">
        <v>321.584991</v>
      </c>
      <c r="AB26">
        <v>322.39767499999999</v>
      </c>
      <c r="AC26">
        <v>324.17794800000001</v>
      </c>
      <c r="AD26">
        <v>326.738495</v>
      </c>
      <c r="AE26">
        <v>329.69339000000002</v>
      </c>
      <c r="AF26">
        <v>333.90292399999998</v>
      </c>
      <c r="AG26">
        <v>336.590912</v>
      </c>
      <c r="AH26">
        <v>339.34921300000002</v>
      </c>
      <c r="AI26">
        <v>341.94281000000001</v>
      </c>
      <c r="AJ26">
        <v>344.040344</v>
      </c>
      <c r="AK26" s="38">
        <v>5.0000000000000001E-3</v>
      </c>
    </row>
    <row r="27" spans="1:37">
      <c r="A27" t="s">
        <v>350</v>
      </c>
      <c r="B27" t="s">
        <v>1161</v>
      </c>
      <c r="C27" t="s">
        <v>1162</v>
      </c>
      <c r="D27" t="s">
        <v>226</v>
      </c>
      <c r="E27">
        <v>0.181196</v>
      </c>
      <c r="F27">
        <v>0.26671299999999998</v>
      </c>
      <c r="G27">
        <v>0.348333</v>
      </c>
      <c r="H27">
        <v>0.42858200000000002</v>
      </c>
      <c r="I27">
        <v>0.50198299999999996</v>
      </c>
      <c r="J27">
        <v>0.57107799999999997</v>
      </c>
      <c r="K27">
        <v>0.61664799999999997</v>
      </c>
      <c r="L27">
        <v>0.65979399999999999</v>
      </c>
      <c r="M27">
        <v>0.70197100000000001</v>
      </c>
      <c r="N27">
        <v>0.74367000000000005</v>
      </c>
      <c r="O27">
        <v>0.78596299999999997</v>
      </c>
      <c r="P27">
        <v>0.82682199999999995</v>
      </c>
      <c r="Q27">
        <v>0.87067099999999997</v>
      </c>
      <c r="R27">
        <v>0.91349000000000002</v>
      </c>
      <c r="S27">
        <v>0.95813000000000004</v>
      </c>
      <c r="T27">
        <v>1.0032049999999999</v>
      </c>
      <c r="U27">
        <v>1.0489360000000001</v>
      </c>
      <c r="V27">
        <v>1.097019</v>
      </c>
      <c r="W27">
        <v>1.1455709999999999</v>
      </c>
      <c r="X27">
        <v>1.195916</v>
      </c>
      <c r="Y27">
        <v>1.247743</v>
      </c>
      <c r="Z27">
        <v>1.3017559999999999</v>
      </c>
      <c r="AA27">
        <v>1.3569979999999999</v>
      </c>
      <c r="AB27">
        <v>1.413937</v>
      </c>
      <c r="AC27">
        <v>1.472286</v>
      </c>
      <c r="AD27">
        <v>1.533898</v>
      </c>
      <c r="AE27">
        <v>1.6</v>
      </c>
      <c r="AF27">
        <v>1.672288</v>
      </c>
      <c r="AG27">
        <v>1.7447649999999999</v>
      </c>
      <c r="AH27">
        <v>1.8228359999999999</v>
      </c>
      <c r="AI27">
        <v>1.905626</v>
      </c>
      <c r="AJ27">
        <v>1.99177</v>
      </c>
      <c r="AK27" s="38">
        <v>0.08</v>
      </c>
    </row>
    <row r="28" spans="1:37">
      <c r="A28" t="s">
        <v>365</v>
      </c>
      <c r="B28" t="s">
        <v>1163</v>
      </c>
      <c r="C28" t="s">
        <v>1164</v>
      </c>
      <c r="D28" t="s">
        <v>226</v>
      </c>
      <c r="E28">
        <v>1.0327280000000001</v>
      </c>
      <c r="F28">
        <v>0.89246099999999995</v>
      </c>
      <c r="G28">
        <v>0.83482900000000004</v>
      </c>
      <c r="H28">
        <v>0.77312000000000003</v>
      </c>
      <c r="I28">
        <v>0.75512500000000005</v>
      </c>
      <c r="J28">
        <v>0.73657899999999998</v>
      </c>
      <c r="K28">
        <v>0.71438800000000002</v>
      </c>
      <c r="L28">
        <v>0.69286700000000001</v>
      </c>
      <c r="M28">
        <v>0.67246600000000001</v>
      </c>
      <c r="N28">
        <v>0.65211799999999998</v>
      </c>
      <c r="O28">
        <v>0.63304700000000003</v>
      </c>
      <c r="P28">
        <v>0.61433800000000005</v>
      </c>
      <c r="Q28">
        <v>0.59810799999999997</v>
      </c>
      <c r="R28">
        <v>0.584005</v>
      </c>
      <c r="S28">
        <v>0.57519500000000001</v>
      </c>
      <c r="T28">
        <v>0.56872599999999995</v>
      </c>
      <c r="U28">
        <v>0.56453100000000001</v>
      </c>
      <c r="V28">
        <v>0.56166899999999997</v>
      </c>
      <c r="W28">
        <v>0.55976300000000001</v>
      </c>
      <c r="X28">
        <v>0.55831600000000003</v>
      </c>
      <c r="Y28">
        <v>0.55791500000000005</v>
      </c>
      <c r="Z28">
        <v>0.55871800000000005</v>
      </c>
      <c r="AA28">
        <v>0.56048500000000001</v>
      </c>
      <c r="AB28">
        <v>0.56321299999999996</v>
      </c>
      <c r="AC28">
        <v>0.56733800000000001</v>
      </c>
      <c r="AD28">
        <v>0.57377100000000003</v>
      </c>
      <c r="AE28">
        <v>0.58266700000000005</v>
      </c>
      <c r="AF28">
        <v>0.59422699999999995</v>
      </c>
      <c r="AG28">
        <v>0.60386200000000001</v>
      </c>
      <c r="AH28">
        <v>0.61823799999999995</v>
      </c>
      <c r="AI28">
        <v>0.63775599999999999</v>
      </c>
      <c r="AJ28">
        <v>0.66307700000000003</v>
      </c>
      <c r="AK28" s="38">
        <v>-1.4E-2</v>
      </c>
    </row>
    <row r="29" spans="1:37">
      <c r="A29" t="s">
        <v>362</v>
      </c>
      <c r="B29" t="s">
        <v>1165</v>
      </c>
      <c r="C29" t="s">
        <v>1166</v>
      </c>
      <c r="D29" t="s">
        <v>226</v>
      </c>
      <c r="E29">
        <v>0</v>
      </c>
      <c r="F29">
        <v>6.2942999999999999E-2</v>
      </c>
      <c r="G29">
        <v>0.122493</v>
      </c>
      <c r="H29">
        <v>0.17999799999999999</v>
      </c>
      <c r="I29">
        <v>0.23381199999999999</v>
      </c>
      <c r="J29">
        <v>0.28487899999999999</v>
      </c>
      <c r="K29">
        <v>0.333762</v>
      </c>
      <c r="L29">
        <v>0.381328</v>
      </c>
      <c r="M29">
        <v>0.41325099999999998</v>
      </c>
      <c r="N29">
        <v>0.44481900000000002</v>
      </c>
      <c r="O29">
        <v>0.47674899999999998</v>
      </c>
      <c r="P29">
        <v>0.50762200000000002</v>
      </c>
      <c r="Q29">
        <v>0.53998500000000005</v>
      </c>
      <c r="R29">
        <v>0.57118899999999995</v>
      </c>
      <c r="S29">
        <v>0.60340199999999999</v>
      </c>
      <c r="T29">
        <v>0.63568400000000003</v>
      </c>
      <c r="U29">
        <v>0.66843900000000001</v>
      </c>
      <c r="V29">
        <v>0.70281899999999997</v>
      </c>
      <c r="W29">
        <v>0.73771299999999995</v>
      </c>
      <c r="X29">
        <v>0.77345200000000003</v>
      </c>
      <c r="Y29">
        <v>0.80986400000000003</v>
      </c>
      <c r="Z29">
        <v>0.84799599999999997</v>
      </c>
      <c r="AA29">
        <v>0.88719400000000004</v>
      </c>
      <c r="AB29">
        <v>0.92766499999999996</v>
      </c>
      <c r="AC29">
        <v>0.96906300000000001</v>
      </c>
      <c r="AD29">
        <v>1.0125109999999999</v>
      </c>
      <c r="AE29">
        <v>1.058829</v>
      </c>
      <c r="AF29">
        <v>1.109148</v>
      </c>
      <c r="AG29">
        <v>1.1595169999999999</v>
      </c>
      <c r="AH29">
        <v>1.213544</v>
      </c>
      <c r="AI29">
        <v>1.2706710000000001</v>
      </c>
      <c r="AJ29">
        <v>1.330036</v>
      </c>
      <c r="AK29" t="s">
        <v>361</v>
      </c>
    </row>
    <row r="30" spans="1:37">
      <c r="A30" t="s">
        <v>368</v>
      </c>
      <c r="B30" t="s">
        <v>1167</v>
      </c>
      <c r="C30" t="s">
        <v>1168</v>
      </c>
      <c r="D30" t="s">
        <v>226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361</v>
      </c>
    </row>
    <row r="31" spans="1:37">
      <c r="A31" t="s">
        <v>251</v>
      </c>
      <c r="B31" t="s">
        <v>1169</v>
      </c>
      <c r="C31" t="s">
        <v>1170</v>
      </c>
      <c r="D31" t="s">
        <v>226</v>
      </c>
      <c r="E31">
        <v>5881.6943359999996</v>
      </c>
      <c r="F31">
        <v>5905.21875</v>
      </c>
      <c r="G31">
        <v>5953.2421880000002</v>
      </c>
      <c r="H31">
        <v>5985.7568359999996</v>
      </c>
      <c r="I31">
        <v>6012.8100590000004</v>
      </c>
      <c r="J31">
        <v>5996.0126950000003</v>
      </c>
      <c r="K31">
        <v>5975.9301759999998</v>
      </c>
      <c r="L31">
        <v>5946.1870120000003</v>
      </c>
      <c r="M31">
        <v>5917.5112300000001</v>
      </c>
      <c r="N31">
        <v>5879.7192379999997</v>
      </c>
      <c r="O31">
        <v>5841.2890619999998</v>
      </c>
      <c r="P31">
        <v>5788.1684569999998</v>
      </c>
      <c r="Q31">
        <v>5765.2387699999999</v>
      </c>
      <c r="R31">
        <v>5732.8813479999999</v>
      </c>
      <c r="S31">
        <v>5715.4560549999997</v>
      </c>
      <c r="T31">
        <v>5695</v>
      </c>
      <c r="U31">
        <v>5689.611328</v>
      </c>
      <c r="V31">
        <v>5695.0795900000003</v>
      </c>
      <c r="W31">
        <v>5696.8452150000003</v>
      </c>
      <c r="X31">
        <v>5705.6015619999998</v>
      </c>
      <c r="Y31">
        <v>5717.1284180000002</v>
      </c>
      <c r="Z31">
        <v>5737.4013670000004</v>
      </c>
      <c r="AA31">
        <v>5762.4326170000004</v>
      </c>
      <c r="AB31">
        <v>5795.2006840000004</v>
      </c>
      <c r="AC31">
        <v>5829.888672</v>
      </c>
      <c r="AD31">
        <v>5878.4770509999998</v>
      </c>
      <c r="AE31">
        <v>5936.455078</v>
      </c>
      <c r="AF31">
        <v>6011.3891599999997</v>
      </c>
      <c r="AG31">
        <v>6065.6459960000002</v>
      </c>
      <c r="AH31">
        <v>6135.8476559999999</v>
      </c>
      <c r="AI31">
        <v>6210.5351559999999</v>
      </c>
      <c r="AJ31">
        <v>6286.1933589999999</v>
      </c>
      <c r="AK31" s="38">
        <v>2E-3</v>
      </c>
    </row>
    <row r="32" spans="1:37">
      <c r="A32" t="s">
        <v>492</v>
      </c>
      <c r="B32" t="s">
        <v>1171</v>
      </c>
      <c r="C32" t="s">
        <v>1172</v>
      </c>
      <c r="D32" t="s">
        <v>226</v>
      </c>
      <c r="E32">
        <v>540.73394800000005</v>
      </c>
      <c r="F32">
        <v>537.84741199999996</v>
      </c>
      <c r="G32">
        <v>542.10693400000002</v>
      </c>
      <c r="H32">
        <v>545.050659</v>
      </c>
      <c r="I32">
        <v>549.37194799999997</v>
      </c>
      <c r="J32">
        <v>552.02496299999996</v>
      </c>
      <c r="K32">
        <v>555.38165300000003</v>
      </c>
      <c r="L32">
        <v>559.65637200000003</v>
      </c>
      <c r="M32">
        <v>565.34204099999999</v>
      </c>
      <c r="N32">
        <v>571.262878</v>
      </c>
      <c r="O32">
        <v>577.86773700000003</v>
      </c>
      <c r="P32">
        <v>583.05084199999999</v>
      </c>
      <c r="Q32">
        <v>591.53277600000001</v>
      </c>
      <c r="R32">
        <v>599.66784700000005</v>
      </c>
      <c r="S32">
        <v>609.36938499999997</v>
      </c>
      <c r="T32">
        <v>618.84637499999997</v>
      </c>
      <c r="U32">
        <v>629.91503899999998</v>
      </c>
      <c r="V32">
        <v>642.67639199999996</v>
      </c>
      <c r="W32">
        <v>654.702271</v>
      </c>
      <c r="X32">
        <v>666.92889400000001</v>
      </c>
      <c r="Y32">
        <v>679.97558600000002</v>
      </c>
      <c r="Z32">
        <v>693.99664299999995</v>
      </c>
      <c r="AA32">
        <v>708.79211399999997</v>
      </c>
      <c r="AB32">
        <v>724.67480499999999</v>
      </c>
      <c r="AC32">
        <v>740.57458499999996</v>
      </c>
      <c r="AD32">
        <v>758.47546399999999</v>
      </c>
      <c r="AE32">
        <v>778.18762200000003</v>
      </c>
      <c r="AF32">
        <v>799.93420400000002</v>
      </c>
      <c r="AG32">
        <v>819.49426300000005</v>
      </c>
      <c r="AH32">
        <v>841.40570100000002</v>
      </c>
      <c r="AI32">
        <v>864.52099599999997</v>
      </c>
      <c r="AJ32">
        <v>888.68237299999998</v>
      </c>
      <c r="AK32" s="38">
        <v>1.6E-2</v>
      </c>
    </row>
    <row r="33" spans="1:37">
      <c r="A33" t="s">
        <v>1087</v>
      </c>
      <c r="B33" t="s">
        <v>1173</v>
      </c>
      <c r="C33" t="s">
        <v>1174</v>
      </c>
      <c r="D33" t="s">
        <v>226</v>
      </c>
      <c r="E33">
        <v>5283.1289059999999</v>
      </c>
      <c r="F33">
        <v>5306.9423829999996</v>
      </c>
      <c r="G33">
        <v>5349.1596680000002</v>
      </c>
      <c r="H33">
        <v>5377.9526370000003</v>
      </c>
      <c r="I33">
        <v>5400.4770509999998</v>
      </c>
      <c r="J33">
        <v>5381.6416019999997</v>
      </c>
      <c r="K33">
        <v>5358.9423829999996</v>
      </c>
      <c r="L33">
        <v>5325.8969729999999</v>
      </c>
      <c r="M33">
        <v>5292.5874020000001</v>
      </c>
      <c r="N33">
        <v>5249.8520509999998</v>
      </c>
      <c r="O33">
        <v>5205.5932620000003</v>
      </c>
      <c r="P33">
        <v>5147.7773440000001</v>
      </c>
      <c r="Q33">
        <v>5116.6933589999999</v>
      </c>
      <c r="R33">
        <v>5076.3320309999999</v>
      </c>
      <c r="S33">
        <v>5048.810547</v>
      </c>
      <c r="T33">
        <v>5018.2153319999998</v>
      </c>
      <c r="U33">
        <v>5000.5214839999999</v>
      </c>
      <c r="V33">
        <v>4991.4150390000004</v>
      </c>
      <c r="W33">
        <v>4978.9335940000001</v>
      </c>
      <c r="X33">
        <v>4972.6811520000001</v>
      </c>
      <c r="Y33">
        <v>4968.2041019999997</v>
      </c>
      <c r="Z33">
        <v>4970.9541019999997</v>
      </c>
      <c r="AA33">
        <v>4976.9711909999996</v>
      </c>
      <c r="AB33">
        <v>4989.2260740000002</v>
      </c>
      <c r="AC33">
        <v>5002.5151370000003</v>
      </c>
      <c r="AD33">
        <v>5026.9770509999998</v>
      </c>
      <c r="AE33">
        <v>5058.8212890000004</v>
      </c>
      <c r="AF33">
        <v>5104.1782229999999</v>
      </c>
      <c r="AG33">
        <v>5130.8525390000004</v>
      </c>
      <c r="AH33">
        <v>5169.6533200000003</v>
      </c>
      <c r="AI33">
        <v>5210.7143550000001</v>
      </c>
      <c r="AJ33">
        <v>5250.5322269999997</v>
      </c>
      <c r="AK33" s="38">
        <v>0</v>
      </c>
    </row>
    <row r="34" spans="1:37">
      <c r="A34" t="s">
        <v>365</v>
      </c>
      <c r="B34" t="s">
        <v>1175</v>
      </c>
      <c r="C34" t="s">
        <v>1176</v>
      </c>
      <c r="D34" t="s">
        <v>226</v>
      </c>
      <c r="E34">
        <v>55.134177999999999</v>
      </c>
      <c r="F34">
        <v>57.093094000000001</v>
      </c>
      <c r="G34">
        <v>58.223106000000001</v>
      </c>
      <c r="H34">
        <v>58.559811000000003</v>
      </c>
      <c r="I34">
        <v>58.292088</v>
      </c>
      <c r="J34">
        <v>57.231102</v>
      </c>
      <c r="K34">
        <v>55.931792999999999</v>
      </c>
      <c r="L34">
        <v>54.498984999999998</v>
      </c>
      <c r="M34">
        <v>53.148955999999998</v>
      </c>
      <c r="N34">
        <v>51.826163999999999</v>
      </c>
      <c r="O34">
        <v>50.658935999999997</v>
      </c>
      <c r="P34">
        <v>49.543757999999997</v>
      </c>
      <c r="Q34">
        <v>48.892788000000003</v>
      </c>
      <c r="R34">
        <v>48.404387999999997</v>
      </c>
      <c r="S34">
        <v>48.362160000000003</v>
      </c>
      <c r="T34">
        <v>48.631774999999998</v>
      </c>
      <c r="U34">
        <v>49.407615999999997</v>
      </c>
      <c r="V34">
        <v>50.719104999999999</v>
      </c>
      <c r="W34">
        <v>52.486224999999997</v>
      </c>
      <c r="X34">
        <v>54.779701000000003</v>
      </c>
      <c r="Y34">
        <v>57.534087999999997</v>
      </c>
      <c r="Z34">
        <v>60.793663000000002</v>
      </c>
      <c r="AA34">
        <v>64.598251000000005</v>
      </c>
      <c r="AB34">
        <v>68.995850000000004</v>
      </c>
      <c r="AC34">
        <v>73.883758999999998</v>
      </c>
      <c r="AD34">
        <v>79.473823999999993</v>
      </c>
      <c r="AE34">
        <v>85.826003999999998</v>
      </c>
      <c r="AF34">
        <v>93.153931</v>
      </c>
      <c r="AG34">
        <v>100.899216</v>
      </c>
      <c r="AH34">
        <v>109.683029</v>
      </c>
      <c r="AI34">
        <v>119.453796</v>
      </c>
      <c r="AJ34">
        <v>130.20404099999999</v>
      </c>
      <c r="AK34" s="38">
        <v>2.8000000000000001E-2</v>
      </c>
    </row>
    <row r="35" spans="1:37">
      <c r="A35" t="s">
        <v>350</v>
      </c>
      <c r="B35" t="s">
        <v>1177</v>
      </c>
      <c r="C35" t="s">
        <v>1178</v>
      </c>
      <c r="D35" t="s">
        <v>226</v>
      </c>
      <c r="E35">
        <v>1.960367</v>
      </c>
      <c r="F35">
        <v>2.1215000000000002</v>
      </c>
      <c r="G35">
        <v>2.2668919999999999</v>
      </c>
      <c r="H35">
        <v>2.3951479999999998</v>
      </c>
      <c r="I35">
        <v>2.5059680000000002</v>
      </c>
      <c r="J35">
        <v>2.5839660000000002</v>
      </c>
      <c r="K35">
        <v>2.6485829999999999</v>
      </c>
      <c r="L35">
        <v>2.7022810000000002</v>
      </c>
      <c r="M35">
        <v>2.752202</v>
      </c>
      <c r="N35">
        <v>2.7959589999999999</v>
      </c>
      <c r="O35">
        <v>2.8348849999999999</v>
      </c>
      <c r="P35">
        <v>2.8651490000000002</v>
      </c>
      <c r="Q35">
        <v>2.9091019999999999</v>
      </c>
      <c r="R35">
        <v>2.9497819999999999</v>
      </c>
      <c r="S35">
        <v>3.00678</v>
      </c>
      <c r="T35">
        <v>3.0708769999999999</v>
      </c>
      <c r="U35">
        <v>3.1440990000000002</v>
      </c>
      <c r="V35">
        <v>3.2299890000000002</v>
      </c>
      <c r="W35">
        <v>3.322527</v>
      </c>
      <c r="X35">
        <v>3.4273609999999999</v>
      </c>
      <c r="Y35">
        <v>3.5407489999999999</v>
      </c>
      <c r="Z35">
        <v>3.6658330000000001</v>
      </c>
      <c r="AA35">
        <v>3.8019859999999999</v>
      </c>
      <c r="AB35">
        <v>3.9487540000000001</v>
      </c>
      <c r="AC35">
        <v>4.1022259999999999</v>
      </c>
      <c r="AD35">
        <v>4.2720440000000002</v>
      </c>
      <c r="AE35">
        <v>4.4576640000000003</v>
      </c>
      <c r="AF35">
        <v>4.6677960000000001</v>
      </c>
      <c r="AG35">
        <v>4.8733839999999997</v>
      </c>
      <c r="AH35">
        <v>5.1036820000000001</v>
      </c>
      <c r="AI35">
        <v>5.3425089999999997</v>
      </c>
      <c r="AJ35">
        <v>5.5976819999999998</v>
      </c>
      <c r="AK35" s="38">
        <v>3.4000000000000002E-2</v>
      </c>
    </row>
    <row r="36" spans="1:37">
      <c r="A36" t="s">
        <v>336</v>
      </c>
      <c r="B36" t="s">
        <v>1179</v>
      </c>
      <c r="C36" t="s">
        <v>1180</v>
      </c>
      <c r="D36" t="s">
        <v>226</v>
      </c>
      <c r="E36">
        <v>0.70069899999999996</v>
      </c>
      <c r="F36">
        <v>0.92542599999999997</v>
      </c>
      <c r="G36">
        <v>0.97472800000000004</v>
      </c>
      <c r="H36">
        <v>1.0538080000000001</v>
      </c>
      <c r="I36">
        <v>1.1854720000000001</v>
      </c>
      <c r="J36">
        <v>1.333321</v>
      </c>
      <c r="K36">
        <v>1.612093</v>
      </c>
      <c r="L36">
        <v>1.805291</v>
      </c>
      <c r="M36">
        <v>1.8367039999999999</v>
      </c>
      <c r="N36">
        <v>1.923446</v>
      </c>
      <c r="O36">
        <v>2.0577809999999999</v>
      </c>
      <c r="P36">
        <v>2.4450449999999999</v>
      </c>
      <c r="Q36">
        <v>2.5028549999999998</v>
      </c>
      <c r="R36">
        <v>2.6013959999999998</v>
      </c>
      <c r="S36">
        <v>2.7568350000000001</v>
      </c>
      <c r="T36">
        <v>2.863327</v>
      </c>
      <c r="U36">
        <v>3.019962</v>
      </c>
      <c r="V36">
        <v>3.1944279999999998</v>
      </c>
      <c r="W36">
        <v>3.3115269999999999</v>
      </c>
      <c r="X36">
        <v>3.439568</v>
      </c>
      <c r="Y36">
        <v>3.2710300000000001</v>
      </c>
      <c r="Z36">
        <v>3.1165669999999999</v>
      </c>
      <c r="AA36">
        <v>3.1104850000000002</v>
      </c>
      <c r="AB36">
        <v>2.896846</v>
      </c>
      <c r="AC36">
        <v>3.0461290000000001</v>
      </c>
      <c r="AD36">
        <v>3.1808070000000002</v>
      </c>
      <c r="AE36">
        <v>2.711284</v>
      </c>
      <c r="AF36">
        <v>2.6146609999999999</v>
      </c>
      <c r="AG36">
        <v>2.3048639999999998</v>
      </c>
      <c r="AH36">
        <v>2.363302</v>
      </c>
      <c r="AI36">
        <v>2.421665</v>
      </c>
      <c r="AJ36">
        <v>2.6271879999999999</v>
      </c>
      <c r="AK36" s="38">
        <v>4.3999999999999997E-2</v>
      </c>
    </row>
    <row r="37" spans="1:37">
      <c r="A37" t="s">
        <v>362</v>
      </c>
      <c r="B37" t="s">
        <v>1181</v>
      </c>
      <c r="C37" t="s">
        <v>1182</v>
      </c>
      <c r="D37" t="s">
        <v>226</v>
      </c>
      <c r="E37">
        <v>1.1563E-2</v>
      </c>
      <c r="F37">
        <v>0.11194800000000001</v>
      </c>
      <c r="G37">
        <v>0.198932</v>
      </c>
      <c r="H37">
        <v>0.28975200000000001</v>
      </c>
      <c r="I37">
        <v>0.37998500000000002</v>
      </c>
      <c r="J37">
        <v>0.46557700000000002</v>
      </c>
      <c r="K37">
        <v>0.54900800000000005</v>
      </c>
      <c r="L37">
        <v>0.63029800000000002</v>
      </c>
      <c r="M37">
        <v>0.71103400000000005</v>
      </c>
      <c r="N37">
        <v>0.79049100000000005</v>
      </c>
      <c r="O37">
        <v>0.869031</v>
      </c>
      <c r="P37">
        <v>0.94371000000000005</v>
      </c>
      <c r="Q37">
        <v>1.0221450000000001</v>
      </c>
      <c r="R37">
        <v>1.0984130000000001</v>
      </c>
      <c r="S37">
        <v>1.1772069999999999</v>
      </c>
      <c r="T37">
        <v>1.255466</v>
      </c>
      <c r="U37">
        <v>1.3378559999999999</v>
      </c>
      <c r="V37">
        <v>1.42449</v>
      </c>
      <c r="W37">
        <v>1.5122139999999999</v>
      </c>
      <c r="X37">
        <v>1.604873</v>
      </c>
      <c r="Y37">
        <v>1.6984379999999999</v>
      </c>
      <c r="Z37">
        <v>1.7968109999999999</v>
      </c>
      <c r="AA37">
        <v>1.899993</v>
      </c>
      <c r="AB37">
        <v>2.0086309999999998</v>
      </c>
      <c r="AC37">
        <v>2.1189879999999999</v>
      </c>
      <c r="AD37">
        <v>2.2366839999999999</v>
      </c>
      <c r="AE37">
        <v>2.3616480000000002</v>
      </c>
      <c r="AF37">
        <v>2.498656</v>
      </c>
      <c r="AG37">
        <v>2.6325880000000002</v>
      </c>
      <c r="AH37">
        <v>2.7795890000000001</v>
      </c>
      <c r="AI37">
        <v>2.935927</v>
      </c>
      <c r="AJ37">
        <v>3.1019920000000001</v>
      </c>
      <c r="AK37" s="38">
        <v>0.19800000000000001</v>
      </c>
    </row>
    <row r="38" spans="1:37">
      <c r="A38" t="s">
        <v>368</v>
      </c>
      <c r="B38" t="s">
        <v>1183</v>
      </c>
      <c r="C38" t="s">
        <v>1184</v>
      </c>
      <c r="D38" t="s">
        <v>226</v>
      </c>
      <c r="E38">
        <v>2.4469000000000001E-2</v>
      </c>
      <c r="F38">
        <v>0.176735</v>
      </c>
      <c r="G38">
        <v>0.311558</v>
      </c>
      <c r="H38">
        <v>0.45541199999999998</v>
      </c>
      <c r="I38">
        <v>0.59767300000000001</v>
      </c>
      <c r="J38">
        <v>0.73232399999999997</v>
      </c>
      <c r="K38">
        <v>0.86486600000000002</v>
      </c>
      <c r="L38">
        <v>0.99710699999999997</v>
      </c>
      <c r="M38">
        <v>1.132654</v>
      </c>
      <c r="N38">
        <v>1.268626</v>
      </c>
      <c r="O38">
        <v>1.4071229999999999</v>
      </c>
      <c r="P38">
        <v>1.5425</v>
      </c>
      <c r="Q38">
        <v>1.6860809999999999</v>
      </c>
      <c r="R38">
        <v>1.8274010000000001</v>
      </c>
      <c r="S38">
        <v>1.9730749999999999</v>
      </c>
      <c r="T38">
        <v>2.1168770000000001</v>
      </c>
      <c r="U38">
        <v>2.2654290000000001</v>
      </c>
      <c r="V38">
        <v>2.4200309999999998</v>
      </c>
      <c r="W38">
        <v>2.5764279999999999</v>
      </c>
      <c r="X38">
        <v>2.740173</v>
      </c>
      <c r="Y38">
        <v>2.9043869999999998</v>
      </c>
      <c r="Z38">
        <v>3.0776509999999999</v>
      </c>
      <c r="AA38">
        <v>3.2589679999999999</v>
      </c>
      <c r="AB38">
        <v>3.449954</v>
      </c>
      <c r="AC38">
        <v>3.6477400000000002</v>
      </c>
      <c r="AD38">
        <v>3.8611330000000001</v>
      </c>
      <c r="AE38">
        <v>4.08988</v>
      </c>
      <c r="AF38">
        <v>4.3417500000000002</v>
      </c>
      <c r="AG38">
        <v>4.5890880000000003</v>
      </c>
      <c r="AH38">
        <v>4.859178</v>
      </c>
      <c r="AI38">
        <v>5.1461829999999997</v>
      </c>
      <c r="AJ38">
        <v>5.4475360000000004</v>
      </c>
      <c r="AK38" s="38">
        <v>0.19</v>
      </c>
    </row>
    <row r="39" spans="1:37">
      <c r="A39" t="s">
        <v>1185</v>
      </c>
      <c r="B39" t="s">
        <v>1186</v>
      </c>
      <c r="C39" t="s">
        <v>1187</v>
      </c>
      <c r="D39" t="s">
        <v>226</v>
      </c>
      <c r="E39">
        <v>521.49481200000002</v>
      </c>
      <c r="F39">
        <v>496.032196</v>
      </c>
      <c r="G39">
        <v>472.674194</v>
      </c>
      <c r="H39">
        <v>467.14596599999999</v>
      </c>
      <c r="I39">
        <v>464.54727200000002</v>
      </c>
      <c r="J39">
        <v>457.57266199999998</v>
      </c>
      <c r="K39">
        <v>445.27526899999998</v>
      </c>
      <c r="L39">
        <v>453.21878099999998</v>
      </c>
      <c r="M39">
        <v>452.705017</v>
      </c>
      <c r="N39">
        <v>452.49731400000002</v>
      </c>
      <c r="O39">
        <v>447.65078699999998</v>
      </c>
      <c r="P39">
        <v>442.80438199999998</v>
      </c>
      <c r="Q39">
        <v>441.68542500000001</v>
      </c>
      <c r="R39">
        <v>441.23898300000002</v>
      </c>
      <c r="S39">
        <v>441.04894999999999</v>
      </c>
      <c r="T39">
        <v>440.97555499999999</v>
      </c>
      <c r="U39">
        <v>438.73449699999998</v>
      </c>
      <c r="V39">
        <v>438.87029999999999</v>
      </c>
      <c r="W39">
        <v>437.68954500000001</v>
      </c>
      <c r="X39">
        <v>433.99273699999998</v>
      </c>
      <c r="Y39">
        <v>433.91113300000001</v>
      </c>
      <c r="Z39">
        <v>431.910706</v>
      </c>
      <c r="AA39">
        <v>430.91128500000002</v>
      </c>
      <c r="AB39">
        <v>431.36157200000002</v>
      </c>
      <c r="AC39">
        <v>431.55755599999998</v>
      </c>
      <c r="AD39">
        <v>432.13159200000001</v>
      </c>
      <c r="AE39">
        <v>433.32553100000001</v>
      </c>
      <c r="AF39">
        <v>436.538116</v>
      </c>
      <c r="AG39">
        <v>437.57885700000003</v>
      </c>
      <c r="AH39">
        <v>439.82074</v>
      </c>
      <c r="AI39">
        <v>442.391052</v>
      </c>
      <c r="AJ39">
        <v>445.80642699999999</v>
      </c>
      <c r="AK39" s="38">
        <v>-5.0000000000000001E-3</v>
      </c>
    </row>
    <row r="40" spans="1:37">
      <c r="A40" t="s">
        <v>1087</v>
      </c>
      <c r="B40" t="s">
        <v>1188</v>
      </c>
      <c r="C40" t="s">
        <v>1189</v>
      </c>
      <c r="D40" t="s">
        <v>226</v>
      </c>
      <c r="E40">
        <v>521.49481200000002</v>
      </c>
      <c r="F40">
        <v>495.50134300000002</v>
      </c>
      <c r="G40">
        <v>471.15774499999998</v>
      </c>
      <c r="H40">
        <v>464.15228300000001</v>
      </c>
      <c r="I40">
        <v>459.59439099999997</v>
      </c>
      <c r="J40">
        <v>450.27181999999999</v>
      </c>
      <c r="K40">
        <v>434.29849200000001</v>
      </c>
      <c r="L40">
        <v>436.59869400000002</v>
      </c>
      <c r="M40">
        <v>429.209137</v>
      </c>
      <c r="N40">
        <v>420.73406999999997</v>
      </c>
      <c r="O40">
        <v>406.74523900000003</v>
      </c>
      <c r="P40">
        <v>393.16223100000002</v>
      </c>
      <c r="Q40">
        <v>383.20843500000001</v>
      </c>
      <c r="R40">
        <v>374.06173699999999</v>
      </c>
      <c r="S40">
        <v>365.33306900000002</v>
      </c>
      <c r="T40">
        <v>356.89035000000001</v>
      </c>
      <c r="U40">
        <v>346.92865</v>
      </c>
      <c r="V40">
        <v>339.07257099999998</v>
      </c>
      <c r="W40">
        <v>330.40054300000003</v>
      </c>
      <c r="X40">
        <v>320.09222399999999</v>
      </c>
      <c r="Y40">
        <v>312.68826300000001</v>
      </c>
      <c r="Z40">
        <v>304.10449199999999</v>
      </c>
      <c r="AA40">
        <v>296.43866000000003</v>
      </c>
      <c r="AB40">
        <v>289.93890399999998</v>
      </c>
      <c r="AC40">
        <v>283.41436800000002</v>
      </c>
      <c r="AD40">
        <v>277.27917500000001</v>
      </c>
      <c r="AE40">
        <v>271.66494799999998</v>
      </c>
      <c r="AF40">
        <v>267.39889499999998</v>
      </c>
      <c r="AG40">
        <v>261.88574199999999</v>
      </c>
      <c r="AH40">
        <v>257.18719499999997</v>
      </c>
      <c r="AI40">
        <v>252.75401299999999</v>
      </c>
      <c r="AJ40">
        <v>248.86059599999999</v>
      </c>
      <c r="AK40" s="38">
        <v>-2.4E-2</v>
      </c>
    </row>
    <row r="41" spans="1:37">
      <c r="A41" t="s">
        <v>322</v>
      </c>
      <c r="B41" t="s">
        <v>1190</v>
      </c>
      <c r="C41" t="s">
        <v>1191</v>
      </c>
      <c r="D41" t="s">
        <v>226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361</v>
      </c>
    </row>
    <row r="42" spans="1:37">
      <c r="A42" t="s">
        <v>1092</v>
      </c>
      <c r="B42" t="s">
        <v>1192</v>
      </c>
      <c r="C42" t="s">
        <v>1193</v>
      </c>
      <c r="D42" t="s">
        <v>226</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361</v>
      </c>
    </row>
    <row r="43" spans="1:37">
      <c r="A43" t="s">
        <v>1095</v>
      </c>
      <c r="B43" t="s">
        <v>1194</v>
      </c>
      <c r="C43" t="s">
        <v>1195</v>
      </c>
      <c r="D43" t="s">
        <v>226</v>
      </c>
      <c r="E43">
        <v>0</v>
      </c>
      <c r="F43">
        <v>0.53084200000000004</v>
      </c>
      <c r="G43">
        <v>1.5164519999999999</v>
      </c>
      <c r="H43">
        <v>2.99369</v>
      </c>
      <c r="I43">
        <v>4.9528829999999999</v>
      </c>
      <c r="J43">
        <v>7.3008350000000002</v>
      </c>
      <c r="K43">
        <v>10.976789</v>
      </c>
      <c r="L43">
        <v>16.620100000000001</v>
      </c>
      <c r="M43">
        <v>23.49588</v>
      </c>
      <c r="N43">
        <v>31.763241000000001</v>
      </c>
      <c r="O43">
        <v>40.905560000000001</v>
      </c>
      <c r="P43">
        <v>49.642147000000001</v>
      </c>
      <c r="Q43">
        <v>58.476996999999997</v>
      </c>
      <c r="R43">
        <v>67.177245999999997</v>
      </c>
      <c r="S43">
        <v>75.715880999999996</v>
      </c>
      <c r="T43">
        <v>84.085205000000002</v>
      </c>
      <c r="U43">
        <v>91.805854999999994</v>
      </c>
      <c r="V43">
        <v>99.797721999999993</v>
      </c>
      <c r="W43">
        <v>107.289001</v>
      </c>
      <c r="X43">
        <v>113.900513</v>
      </c>
      <c r="Y43">
        <v>121.22287799999999</v>
      </c>
      <c r="Z43">
        <v>127.806213</v>
      </c>
      <c r="AA43">
        <v>134.47262599999999</v>
      </c>
      <c r="AB43">
        <v>141.422653</v>
      </c>
      <c r="AC43">
        <v>148.14317299999999</v>
      </c>
      <c r="AD43">
        <v>154.852417</v>
      </c>
      <c r="AE43">
        <v>161.660583</v>
      </c>
      <c r="AF43">
        <v>169.13922099999999</v>
      </c>
      <c r="AG43">
        <v>175.69311500000001</v>
      </c>
      <c r="AH43">
        <v>182.633545</v>
      </c>
      <c r="AI43">
        <v>189.63705400000001</v>
      </c>
      <c r="AJ43">
        <v>196.945831</v>
      </c>
      <c r="AK43" t="s">
        <v>361</v>
      </c>
    </row>
    <row r="44" spans="1:37">
      <c r="A44" t="s">
        <v>286</v>
      </c>
      <c r="B44" t="s">
        <v>1196</v>
      </c>
      <c r="C44" t="s">
        <v>1197</v>
      </c>
      <c r="D44" t="s">
        <v>226</v>
      </c>
      <c r="E44">
        <v>89.408683999999994</v>
      </c>
      <c r="F44">
        <v>87.946663000000001</v>
      </c>
      <c r="G44">
        <v>85.825142</v>
      </c>
      <c r="H44">
        <v>83.143683999999993</v>
      </c>
      <c r="I44">
        <v>81.043098000000001</v>
      </c>
      <c r="J44">
        <v>78.540053999999998</v>
      </c>
      <c r="K44">
        <v>76.102608000000004</v>
      </c>
      <c r="L44">
        <v>73.850700000000003</v>
      </c>
      <c r="M44">
        <v>71.605796999999995</v>
      </c>
      <c r="N44">
        <v>69.277527000000006</v>
      </c>
      <c r="O44">
        <v>66.865279999999998</v>
      </c>
      <c r="P44">
        <v>64.420661999999993</v>
      </c>
      <c r="Q44">
        <v>63.281222999999997</v>
      </c>
      <c r="R44">
        <v>62.043757999999997</v>
      </c>
      <c r="S44">
        <v>60.933224000000003</v>
      </c>
      <c r="T44">
        <v>59.681496000000003</v>
      </c>
      <c r="U44">
        <v>58.471172000000003</v>
      </c>
      <c r="V44">
        <v>57.385188999999997</v>
      </c>
      <c r="W44">
        <v>56.208903999999997</v>
      </c>
      <c r="X44">
        <v>55.024642999999998</v>
      </c>
      <c r="Y44">
        <v>53.932944999999997</v>
      </c>
      <c r="Z44">
        <v>52.831012999999999</v>
      </c>
      <c r="AA44">
        <v>52.282791000000003</v>
      </c>
      <c r="AB44">
        <v>51.791668000000001</v>
      </c>
      <c r="AC44">
        <v>51.248351999999997</v>
      </c>
      <c r="AD44">
        <v>50.799304999999997</v>
      </c>
      <c r="AE44">
        <v>50.387039000000001</v>
      </c>
      <c r="AF44">
        <v>50.149245999999998</v>
      </c>
      <c r="AG44">
        <v>49.715465999999999</v>
      </c>
      <c r="AH44">
        <v>49.415421000000002</v>
      </c>
      <c r="AI44">
        <v>49.187336000000002</v>
      </c>
      <c r="AJ44">
        <v>48.997416999999999</v>
      </c>
      <c r="AK44" s="38">
        <v>-1.9E-2</v>
      </c>
    </row>
    <row r="45" spans="1:37">
      <c r="A45" t="s">
        <v>1087</v>
      </c>
      <c r="B45" t="s">
        <v>1198</v>
      </c>
      <c r="C45" t="s">
        <v>1199</v>
      </c>
      <c r="D45" t="s">
        <v>226</v>
      </c>
      <c r="E45">
        <v>86.762908999999993</v>
      </c>
      <c r="F45">
        <v>84.306113999999994</v>
      </c>
      <c r="G45">
        <v>83.001830999999996</v>
      </c>
      <c r="H45">
        <v>81.066428999999999</v>
      </c>
      <c r="I45">
        <v>79.037163000000007</v>
      </c>
      <c r="J45">
        <v>76.613297000000003</v>
      </c>
      <c r="K45">
        <v>74.252257999999998</v>
      </c>
      <c r="L45">
        <v>72.069480999999996</v>
      </c>
      <c r="M45">
        <v>69.893257000000006</v>
      </c>
      <c r="N45">
        <v>67.634338</v>
      </c>
      <c r="O45">
        <v>65.292312999999993</v>
      </c>
      <c r="P45">
        <v>62.918449000000003</v>
      </c>
      <c r="Q45">
        <v>61.819186999999999</v>
      </c>
      <c r="R45">
        <v>60.623375000000003</v>
      </c>
      <c r="S45">
        <v>59.551369000000001</v>
      </c>
      <c r="T45">
        <v>58.340328</v>
      </c>
      <c r="U45">
        <v>57.169089999999997</v>
      </c>
      <c r="V45">
        <v>56.117263999999999</v>
      </c>
      <c r="W45">
        <v>54.977631000000002</v>
      </c>
      <c r="X45">
        <v>53.831322</v>
      </c>
      <c r="Y45">
        <v>52.775950999999999</v>
      </c>
      <c r="Z45">
        <v>51.681522000000001</v>
      </c>
      <c r="AA45">
        <v>51.084251000000002</v>
      </c>
      <c r="AB45">
        <v>50.539864000000001</v>
      </c>
      <c r="AC45">
        <v>49.941414000000002</v>
      </c>
      <c r="AD45">
        <v>49.431511</v>
      </c>
      <c r="AE45">
        <v>48.953727999999998</v>
      </c>
      <c r="AF45">
        <v>48.641235000000002</v>
      </c>
      <c r="AG45">
        <v>48.134163000000001</v>
      </c>
      <c r="AH45">
        <v>47.751972000000002</v>
      </c>
      <c r="AI45">
        <v>47.434081999999997</v>
      </c>
      <c r="AJ45">
        <v>47.147132999999997</v>
      </c>
      <c r="AK45" s="38">
        <v>-1.9E-2</v>
      </c>
    </row>
    <row r="46" spans="1:37">
      <c r="A46" t="s">
        <v>1200</v>
      </c>
      <c r="B46" t="s">
        <v>1201</v>
      </c>
      <c r="C46" t="s">
        <v>1202</v>
      </c>
      <c r="D46" t="s">
        <v>226</v>
      </c>
      <c r="E46">
        <v>2.235385</v>
      </c>
      <c r="F46">
        <v>3.1859519999999999</v>
      </c>
      <c r="G46">
        <v>2.322066</v>
      </c>
      <c r="H46">
        <v>1.5368459999999999</v>
      </c>
      <c r="I46">
        <v>1.430444</v>
      </c>
      <c r="J46">
        <v>1.323928</v>
      </c>
      <c r="K46">
        <v>1.2232050000000001</v>
      </c>
      <c r="L46">
        <v>1.1355170000000001</v>
      </c>
      <c r="M46">
        <v>1.0484849999999999</v>
      </c>
      <c r="N46">
        <v>0.96447400000000005</v>
      </c>
      <c r="O46">
        <v>0.88311600000000001</v>
      </c>
      <c r="P46">
        <v>0.80201199999999995</v>
      </c>
      <c r="Q46">
        <v>0.73750899999999997</v>
      </c>
      <c r="R46">
        <v>0.67493400000000003</v>
      </c>
      <c r="S46">
        <v>0.61419000000000001</v>
      </c>
      <c r="T46">
        <v>0.55547800000000003</v>
      </c>
      <c r="U46">
        <v>0.500224</v>
      </c>
      <c r="V46">
        <v>0.45387899999999998</v>
      </c>
      <c r="W46">
        <v>0.404642</v>
      </c>
      <c r="X46">
        <v>0.35112399999999999</v>
      </c>
      <c r="Y46">
        <v>0.296574</v>
      </c>
      <c r="Z46">
        <v>0.248728</v>
      </c>
      <c r="AA46">
        <v>0.24607599999999999</v>
      </c>
      <c r="AB46">
        <v>0.24366399999999999</v>
      </c>
      <c r="AC46">
        <v>0.24105099999999999</v>
      </c>
      <c r="AD46">
        <v>0.23888200000000001</v>
      </c>
      <c r="AE46">
        <v>0.236868</v>
      </c>
      <c r="AF46">
        <v>0.235655</v>
      </c>
      <c r="AG46">
        <v>0.233567</v>
      </c>
      <c r="AH46">
        <v>0.232095</v>
      </c>
      <c r="AI46">
        <v>0.23092799999999999</v>
      </c>
      <c r="AJ46">
        <v>0.22997100000000001</v>
      </c>
      <c r="AK46" s="38">
        <v>-7.0999999999999994E-2</v>
      </c>
    </row>
    <row r="47" spans="1:37">
      <c r="A47" t="s">
        <v>1092</v>
      </c>
      <c r="B47" t="s">
        <v>1203</v>
      </c>
      <c r="C47" t="s">
        <v>1204</v>
      </c>
      <c r="D47" t="s">
        <v>226</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361</v>
      </c>
    </row>
    <row r="48" spans="1:37">
      <c r="A48" t="s">
        <v>1095</v>
      </c>
      <c r="B48" t="s">
        <v>1205</v>
      </c>
      <c r="C48" t="s">
        <v>1206</v>
      </c>
      <c r="D48" t="s">
        <v>226</v>
      </c>
      <c r="E48">
        <v>0.41039300000000001</v>
      </c>
      <c r="F48">
        <v>0.45460099999999998</v>
      </c>
      <c r="G48">
        <v>0.50124199999999997</v>
      </c>
      <c r="H48">
        <v>0.540412</v>
      </c>
      <c r="I48">
        <v>0.57549600000000001</v>
      </c>
      <c r="J48">
        <v>0.60282999999999998</v>
      </c>
      <c r="K48">
        <v>0.62714300000000001</v>
      </c>
      <c r="L48">
        <v>0.64570799999999995</v>
      </c>
      <c r="M48">
        <v>0.66405700000000001</v>
      </c>
      <c r="N48">
        <v>0.67871499999999996</v>
      </c>
      <c r="O48">
        <v>0.68984699999999999</v>
      </c>
      <c r="P48">
        <v>0.70019699999999996</v>
      </c>
      <c r="Q48">
        <v>0.72452499999999997</v>
      </c>
      <c r="R48">
        <v>0.74545099999999997</v>
      </c>
      <c r="S48">
        <v>0.76766599999999996</v>
      </c>
      <c r="T48">
        <v>0.78569100000000003</v>
      </c>
      <c r="U48">
        <v>0.80185499999999998</v>
      </c>
      <c r="V48">
        <v>0.81404500000000002</v>
      </c>
      <c r="W48">
        <v>0.82663299999999995</v>
      </c>
      <c r="X48">
        <v>0.84219699999999997</v>
      </c>
      <c r="Y48">
        <v>0.86042200000000002</v>
      </c>
      <c r="Z48">
        <v>0.90076100000000003</v>
      </c>
      <c r="AA48">
        <v>0.95246699999999995</v>
      </c>
      <c r="AB48">
        <v>1.0081420000000001</v>
      </c>
      <c r="AC48">
        <v>1.0658890000000001</v>
      </c>
      <c r="AD48">
        <v>1.1289119999999999</v>
      </c>
      <c r="AE48">
        <v>1.196442</v>
      </c>
      <c r="AF48">
        <v>1.272354</v>
      </c>
      <c r="AG48">
        <v>1.3477380000000001</v>
      </c>
      <c r="AH48">
        <v>1.4313530000000001</v>
      </c>
      <c r="AI48">
        <v>1.5223279999999999</v>
      </c>
      <c r="AJ48">
        <v>1.620312</v>
      </c>
      <c r="AK48" s="38">
        <v>4.4999999999999998E-2</v>
      </c>
    </row>
    <row r="49" spans="1:37">
      <c r="A49" t="s">
        <v>289</v>
      </c>
      <c r="B49" t="s">
        <v>1207</v>
      </c>
      <c r="C49" t="s">
        <v>1208</v>
      </c>
      <c r="D49" t="s">
        <v>226</v>
      </c>
      <c r="E49">
        <v>927.32696499999997</v>
      </c>
      <c r="F49">
        <v>1008.8378300000001</v>
      </c>
      <c r="G49">
        <v>971.115906</v>
      </c>
      <c r="H49">
        <v>886.971497</v>
      </c>
      <c r="I49">
        <v>891.94885299999999</v>
      </c>
      <c r="J49">
        <v>875.92285200000003</v>
      </c>
      <c r="K49">
        <v>889.29699700000003</v>
      </c>
      <c r="L49">
        <v>864.36462400000005</v>
      </c>
      <c r="M49">
        <v>875.667419</v>
      </c>
      <c r="N49">
        <v>876.73449700000003</v>
      </c>
      <c r="O49">
        <v>862.75225799999998</v>
      </c>
      <c r="P49">
        <v>876.61114499999996</v>
      </c>
      <c r="Q49">
        <v>877.46142599999996</v>
      </c>
      <c r="R49">
        <v>865.94421399999999</v>
      </c>
      <c r="S49">
        <v>876.06408699999997</v>
      </c>
      <c r="T49">
        <v>876.10864300000003</v>
      </c>
      <c r="U49">
        <v>872.91216999999995</v>
      </c>
      <c r="V49">
        <v>862.72692900000004</v>
      </c>
      <c r="W49">
        <v>869.371216</v>
      </c>
      <c r="X49">
        <v>858.95556599999998</v>
      </c>
      <c r="Y49">
        <v>858.43609600000002</v>
      </c>
      <c r="Z49">
        <v>864.69897500000002</v>
      </c>
      <c r="AA49">
        <v>853.75048800000002</v>
      </c>
      <c r="AB49">
        <v>852.30932600000006</v>
      </c>
      <c r="AC49">
        <v>849.80658000000005</v>
      </c>
      <c r="AD49">
        <v>846.60382100000004</v>
      </c>
      <c r="AE49">
        <v>844.51501499999995</v>
      </c>
      <c r="AF49">
        <v>843.74645999999996</v>
      </c>
      <c r="AG49">
        <v>841.55664100000001</v>
      </c>
      <c r="AH49">
        <v>840.54894999999999</v>
      </c>
      <c r="AI49">
        <v>839.98864700000001</v>
      </c>
      <c r="AJ49">
        <v>840.09069799999997</v>
      </c>
      <c r="AK49" s="38">
        <v>-3.0000000000000001E-3</v>
      </c>
    </row>
    <row r="50" spans="1:37">
      <c r="A50" t="s">
        <v>1087</v>
      </c>
      <c r="B50" t="s">
        <v>1209</v>
      </c>
      <c r="C50" t="s">
        <v>1210</v>
      </c>
      <c r="D50" t="s">
        <v>226</v>
      </c>
      <c r="E50">
        <v>373.04852299999999</v>
      </c>
      <c r="F50">
        <v>492.63659699999999</v>
      </c>
      <c r="G50">
        <v>398.97430400000002</v>
      </c>
      <c r="H50">
        <v>270.68814099999997</v>
      </c>
      <c r="I50">
        <v>260.35339399999998</v>
      </c>
      <c r="J50">
        <v>284.41613799999999</v>
      </c>
      <c r="K50">
        <v>260.11810300000002</v>
      </c>
      <c r="L50">
        <v>305.99264499999998</v>
      </c>
      <c r="M50">
        <v>287.353027</v>
      </c>
      <c r="N50">
        <v>286.02362099999999</v>
      </c>
      <c r="O50">
        <v>309.098389</v>
      </c>
      <c r="P50">
        <v>290.22256499999997</v>
      </c>
      <c r="Q50">
        <v>287.38903800000003</v>
      </c>
      <c r="R50">
        <v>304.67053199999998</v>
      </c>
      <c r="S50">
        <v>287.642517</v>
      </c>
      <c r="T50">
        <v>286.05914300000001</v>
      </c>
      <c r="U50">
        <v>289.48724399999998</v>
      </c>
      <c r="V50">
        <v>303.53295900000001</v>
      </c>
      <c r="W50">
        <v>290.359711</v>
      </c>
      <c r="X50">
        <v>303.77838100000002</v>
      </c>
      <c r="Y50">
        <v>302.08587599999998</v>
      </c>
      <c r="Z50">
        <v>289.51818800000001</v>
      </c>
      <c r="AA50">
        <v>302.03198200000003</v>
      </c>
      <c r="AB50">
        <v>299.421448</v>
      </c>
      <c r="AC50">
        <v>299.355164</v>
      </c>
      <c r="AD50">
        <v>301.17114299999997</v>
      </c>
      <c r="AE50">
        <v>301.36944599999998</v>
      </c>
      <c r="AF50">
        <v>300.46417200000002</v>
      </c>
      <c r="AG50">
        <v>301.91915899999998</v>
      </c>
      <c r="AH50">
        <v>302.29302999999999</v>
      </c>
      <c r="AI50">
        <v>301.71484400000003</v>
      </c>
      <c r="AJ50">
        <v>301.03601099999997</v>
      </c>
      <c r="AK50" s="38">
        <v>-7.0000000000000001E-3</v>
      </c>
    </row>
    <row r="51" spans="1:37">
      <c r="A51" t="s">
        <v>1200</v>
      </c>
      <c r="B51" t="s">
        <v>1211</v>
      </c>
      <c r="C51" t="s">
        <v>1212</v>
      </c>
      <c r="D51" t="s">
        <v>226</v>
      </c>
      <c r="E51">
        <v>540.36908000000005</v>
      </c>
      <c r="F51">
        <v>498.79110700000001</v>
      </c>
      <c r="G51">
        <v>528.29766800000004</v>
      </c>
      <c r="H51">
        <v>585.81372099999999</v>
      </c>
      <c r="I51">
        <v>598.65875200000005</v>
      </c>
      <c r="J51">
        <v>547.18670699999996</v>
      </c>
      <c r="K51">
        <v>586.83374000000003</v>
      </c>
      <c r="L51">
        <v>508.31253099999998</v>
      </c>
      <c r="M51">
        <v>541.50268600000004</v>
      </c>
      <c r="N51">
        <v>543.14996299999996</v>
      </c>
      <c r="O51">
        <v>498.26242100000002</v>
      </c>
      <c r="P51">
        <v>539.54382299999997</v>
      </c>
      <c r="Q51">
        <v>540.50958300000002</v>
      </c>
      <c r="R51">
        <v>503.43539399999997</v>
      </c>
      <c r="S51">
        <v>533.15039100000001</v>
      </c>
      <c r="T51">
        <v>531.77252199999998</v>
      </c>
      <c r="U51">
        <v>520.51074200000005</v>
      </c>
      <c r="V51">
        <v>487.70532200000002</v>
      </c>
      <c r="W51">
        <v>506.624664</v>
      </c>
      <c r="X51">
        <v>473.15625</v>
      </c>
      <c r="Y51">
        <v>470.15078699999998</v>
      </c>
      <c r="Z51">
        <v>487.993042</v>
      </c>
      <c r="AA51">
        <v>452.730774</v>
      </c>
      <c r="AB51">
        <v>446.88406400000002</v>
      </c>
      <c r="AC51">
        <v>437.73727400000001</v>
      </c>
      <c r="AD51">
        <v>426.45843500000001</v>
      </c>
      <c r="AE51">
        <v>418.569885</v>
      </c>
      <c r="AF51">
        <v>414.66601600000001</v>
      </c>
      <c r="AG51">
        <v>406.38665800000001</v>
      </c>
      <c r="AH51">
        <v>401.58767699999999</v>
      </c>
      <c r="AI51">
        <v>398.158569</v>
      </c>
      <c r="AJ51">
        <v>397.07925399999999</v>
      </c>
      <c r="AK51" s="38">
        <v>-0.01</v>
      </c>
    </row>
    <row r="52" spans="1:37">
      <c r="A52" t="s">
        <v>1092</v>
      </c>
      <c r="B52" t="s">
        <v>1213</v>
      </c>
      <c r="C52" t="s">
        <v>1214</v>
      </c>
      <c r="D52" t="s">
        <v>226</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361</v>
      </c>
    </row>
    <row r="53" spans="1:37">
      <c r="A53" t="s">
        <v>1095</v>
      </c>
      <c r="B53" t="s">
        <v>1215</v>
      </c>
      <c r="C53" t="s">
        <v>1216</v>
      </c>
      <c r="D53" t="s">
        <v>226</v>
      </c>
      <c r="E53">
        <v>13.90934</v>
      </c>
      <c r="F53">
        <v>17.410114</v>
      </c>
      <c r="G53">
        <v>43.843933</v>
      </c>
      <c r="H53">
        <v>30.469657999999999</v>
      </c>
      <c r="I53">
        <v>32.936737000000001</v>
      </c>
      <c r="J53">
        <v>44.320019000000002</v>
      </c>
      <c r="K53">
        <v>42.345123000000001</v>
      </c>
      <c r="L53">
        <v>50.059466999999998</v>
      </c>
      <c r="M53">
        <v>46.811691000000003</v>
      </c>
      <c r="N53">
        <v>47.560921</v>
      </c>
      <c r="O53">
        <v>55.391410999999998</v>
      </c>
      <c r="P53">
        <v>46.84478</v>
      </c>
      <c r="Q53">
        <v>49.562832</v>
      </c>
      <c r="R53">
        <v>57.838287000000001</v>
      </c>
      <c r="S53">
        <v>55.271194000000001</v>
      </c>
      <c r="T53">
        <v>58.276950999999997</v>
      </c>
      <c r="U53">
        <v>62.914200000000001</v>
      </c>
      <c r="V53">
        <v>71.488654999999994</v>
      </c>
      <c r="W53">
        <v>72.386870999999999</v>
      </c>
      <c r="X53">
        <v>82.020920000000004</v>
      </c>
      <c r="Y53">
        <v>86.199387000000002</v>
      </c>
      <c r="Z53">
        <v>87.187720999999996</v>
      </c>
      <c r="AA53">
        <v>98.987724</v>
      </c>
      <c r="AB53">
        <v>106.003815</v>
      </c>
      <c r="AC53">
        <v>112.71416499999999</v>
      </c>
      <c r="AD53">
        <v>118.97422</v>
      </c>
      <c r="AE53">
        <v>124.575676</v>
      </c>
      <c r="AF53">
        <v>128.616287</v>
      </c>
      <c r="AG53">
        <v>133.25088500000001</v>
      </c>
      <c r="AH53">
        <v>136.66824299999999</v>
      </c>
      <c r="AI53">
        <v>140.11526499999999</v>
      </c>
      <c r="AJ53">
        <v>141.97546399999999</v>
      </c>
      <c r="AK53" s="38">
        <v>7.8E-2</v>
      </c>
    </row>
    <row r="54" spans="1:37">
      <c r="A54" t="s">
        <v>1217</v>
      </c>
      <c r="B54" t="s">
        <v>1218</v>
      </c>
      <c r="C54" t="s">
        <v>1219</v>
      </c>
      <c r="D54" t="s">
        <v>226</v>
      </c>
      <c r="E54">
        <v>2640.9438479999999</v>
      </c>
      <c r="F54">
        <v>2673.0671390000002</v>
      </c>
      <c r="G54">
        <v>2706.349365</v>
      </c>
      <c r="H54">
        <v>2732.1906739999999</v>
      </c>
      <c r="I54">
        <v>2752.4331050000001</v>
      </c>
      <c r="J54">
        <v>2776.0942380000001</v>
      </c>
      <c r="K54">
        <v>2803.1311040000001</v>
      </c>
      <c r="L54">
        <v>2828.679443</v>
      </c>
      <c r="M54">
        <v>2853.5170899999998</v>
      </c>
      <c r="N54">
        <v>2879.810547</v>
      </c>
      <c r="O54">
        <v>2908.5222170000002</v>
      </c>
      <c r="P54">
        <v>2937.1989749999998</v>
      </c>
      <c r="Q54">
        <v>2967.3979490000002</v>
      </c>
      <c r="R54">
        <v>2997.7192380000001</v>
      </c>
      <c r="S54">
        <v>3027.599365</v>
      </c>
      <c r="T54">
        <v>3053.2075199999999</v>
      </c>
      <c r="U54">
        <v>3077.6518550000001</v>
      </c>
      <c r="V54">
        <v>3104.4260250000002</v>
      </c>
      <c r="W54">
        <v>3132.125732</v>
      </c>
      <c r="X54">
        <v>3160.3244629999999</v>
      </c>
      <c r="Y54">
        <v>3189.83374</v>
      </c>
      <c r="Z54">
        <v>3220.148193</v>
      </c>
      <c r="AA54">
        <v>3250.1728520000001</v>
      </c>
      <c r="AB54">
        <v>3279.9528810000002</v>
      </c>
      <c r="AC54">
        <v>3310.7304690000001</v>
      </c>
      <c r="AD54">
        <v>3344.570068</v>
      </c>
      <c r="AE54">
        <v>3383.1245119999999</v>
      </c>
      <c r="AF54">
        <v>3426.0437010000001</v>
      </c>
      <c r="AG54">
        <v>3471.1811520000001</v>
      </c>
      <c r="AH54">
        <v>3520.3723140000002</v>
      </c>
      <c r="AI54">
        <v>3571.7426759999998</v>
      </c>
      <c r="AJ54">
        <v>3624.813232</v>
      </c>
      <c r="AK54" s="38">
        <v>0.01</v>
      </c>
    </row>
    <row r="55" spans="1:37">
      <c r="A55" t="s">
        <v>1220</v>
      </c>
      <c r="B55" t="s">
        <v>1221</v>
      </c>
      <c r="C55" t="s">
        <v>1222</v>
      </c>
      <c r="D55" t="s">
        <v>226</v>
      </c>
      <c r="E55">
        <v>2618.4736330000001</v>
      </c>
      <c r="F55">
        <v>2650.616211</v>
      </c>
      <c r="G55">
        <v>2683.9145509999998</v>
      </c>
      <c r="H55">
        <v>2709.7690429999998</v>
      </c>
      <c r="I55">
        <v>2730.022461</v>
      </c>
      <c r="J55">
        <v>2753.6926269999999</v>
      </c>
      <c r="K55">
        <v>2780.7370609999998</v>
      </c>
      <c r="L55">
        <v>2806.2917480000001</v>
      </c>
      <c r="M55">
        <v>2831.1345209999999</v>
      </c>
      <c r="N55">
        <v>2857.4321289999998</v>
      </c>
      <c r="O55">
        <v>2886.1472170000002</v>
      </c>
      <c r="P55">
        <v>2914.826904</v>
      </c>
      <c r="Q55">
        <v>2945.0283199999999</v>
      </c>
      <c r="R55">
        <v>2975.3515619999998</v>
      </c>
      <c r="S55">
        <v>3005.2333979999999</v>
      </c>
      <c r="T55">
        <v>3030.843018</v>
      </c>
      <c r="U55">
        <v>3055.2883299999999</v>
      </c>
      <c r="V55">
        <v>3082.0634770000001</v>
      </c>
      <c r="W55">
        <v>3109.7639159999999</v>
      </c>
      <c r="X55">
        <v>3137.9633789999998</v>
      </c>
      <c r="Y55">
        <v>3167.4731449999999</v>
      </c>
      <c r="Z55">
        <v>3197.788086</v>
      </c>
      <c r="AA55">
        <v>3227.813232</v>
      </c>
      <c r="AB55">
        <v>3257.5935060000002</v>
      </c>
      <c r="AC55">
        <v>3288.3713379999999</v>
      </c>
      <c r="AD55">
        <v>3322.211182</v>
      </c>
      <c r="AE55">
        <v>3360.765625</v>
      </c>
      <c r="AF55">
        <v>3403.6850589999999</v>
      </c>
      <c r="AG55">
        <v>3448.82251</v>
      </c>
      <c r="AH55">
        <v>3498.0139159999999</v>
      </c>
      <c r="AI55">
        <v>3549.3842770000001</v>
      </c>
      <c r="AJ55">
        <v>3602.4548340000001</v>
      </c>
      <c r="AK55" s="38">
        <v>0.01</v>
      </c>
    </row>
    <row r="56" spans="1:37">
      <c r="A56" t="s">
        <v>347</v>
      </c>
      <c r="B56" t="s">
        <v>1223</v>
      </c>
      <c r="C56" t="s">
        <v>1224</v>
      </c>
      <c r="D56" t="s">
        <v>226</v>
      </c>
      <c r="E56">
        <v>22.470324000000002</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38">
        <v>0</v>
      </c>
    </row>
    <row r="57" spans="1:37">
      <c r="A57" t="s">
        <v>316</v>
      </c>
      <c r="B57" t="s">
        <v>1225</v>
      </c>
      <c r="C57" t="s">
        <v>1226</v>
      </c>
      <c r="D57" t="s">
        <v>226</v>
      </c>
      <c r="E57">
        <v>512.50097700000003</v>
      </c>
      <c r="F57">
        <v>526.36877400000003</v>
      </c>
      <c r="G57">
        <v>515.97741699999995</v>
      </c>
      <c r="H57">
        <v>504.05401599999999</v>
      </c>
      <c r="I57">
        <v>488.97348</v>
      </c>
      <c r="J57">
        <v>478.92965700000002</v>
      </c>
      <c r="K57">
        <v>477.059753</v>
      </c>
      <c r="L57">
        <v>475.18618800000002</v>
      </c>
      <c r="M57">
        <v>474.61318999999997</v>
      </c>
      <c r="N57">
        <v>477.165955</v>
      </c>
      <c r="O57">
        <v>476.09851099999997</v>
      </c>
      <c r="P57">
        <v>475.39038099999999</v>
      </c>
      <c r="Q57">
        <v>475.47814899999997</v>
      </c>
      <c r="R57">
        <v>475.58761600000003</v>
      </c>
      <c r="S57">
        <v>475.72589099999999</v>
      </c>
      <c r="T57">
        <v>475.88476600000001</v>
      </c>
      <c r="U57">
        <v>476.06509399999999</v>
      </c>
      <c r="V57">
        <v>476.26840199999998</v>
      </c>
      <c r="W57">
        <v>476.49932899999999</v>
      </c>
      <c r="X57">
        <v>476.74661300000002</v>
      </c>
      <c r="Y57">
        <v>477.01522799999998</v>
      </c>
      <c r="Z57">
        <v>477.30242900000002</v>
      </c>
      <c r="AA57">
        <v>477.59964000000002</v>
      </c>
      <c r="AB57">
        <v>477.91262799999998</v>
      </c>
      <c r="AC57">
        <v>478.23700000000002</v>
      </c>
      <c r="AD57">
        <v>478.57141100000001</v>
      </c>
      <c r="AE57">
        <v>478.915436</v>
      </c>
      <c r="AF57">
        <v>479.26809700000001</v>
      </c>
      <c r="AG57">
        <v>479.62704500000001</v>
      </c>
      <c r="AH57">
        <v>479.99258400000002</v>
      </c>
      <c r="AI57">
        <v>480.363831</v>
      </c>
      <c r="AJ57">
        <v>480.740906</v>
      </c>
      <c r="AK57" s="38">
        <v>-2E-3</v>
      </c>
    </row>
    <row r="58" spans="1:37">
      <c r="A58" t="s">
        <v>319</v>
      </c>
      <c r="B58" t="s">
        <v>1227</v>
      </c>
      <c r="C58" t="s">
        <v>1228</v>
      </c>
      <c r="D58" t="s">
        <v>226</v>
      </c>
      <c r="E58">
        <v>383.31488000000002</v>
      </c>
      <c r="F58">
        <v>385.95166</v>
      </c>
      <c r="G58">
        <v>383.21307400000001</v>
      </c>
      <c r="H58">
        <v>379.26086400000003</v>
      </c>
      <c r="I58">
        <v>367.91223100000002</v>
      </c>
      <c r="J58">
        <v>360.356628</v>
      </c>
      <c r="K58">
        <v>358.94732699999997</v>
      </c>
      <c r="L58">
        <v>357.54107699999997</v>
      </c>
      <c r="M58">
        <v>357.10788000000002</v>
      </c>
      <c r="N58">
        <v>359.02832000000001</v>
      </c>
      <c r="O58">
        <v>358.22723400000001</v>
      </c>
      <c r="P58">
        <v>357.691711</v>
      </c>
      <c r="Q58">
        <v>357.75744600000002</v>
      </c>
      <c r="R58">
        <v>357.84161399999999</v>
      </c>
      <c r="S58">
        <v>357.94372600000003</v>
      </c>
      <c r="T58">
        <v>358.062927</v>
      </c>
      <c r="U58">
        <v>358.19885299999999</v>
      </c>
      <c r="V58">
        <v>358.35339399999998</v>
      </c>
      <c r="W58">
        <v>358.52560399999999</v>
      </c>
      <c r="X58">
        <v>358.71350100000001</v>
      </c>
      <c r="Y58">
        <v>358.915527</v>
      </c>
      <c r="Z58">
        <v>359.13012700000002</v>
      </c>
      <c r="AA58">
        <v>359.35586499999999</v>
      </c>
      <c r="AB58">
        <v>359.591431</v>
      </c>
      <c r="AC58">
        <v>359.83581500000003</v>
      </c>
      <c r="AD58">
        <v>360.08804300000003</v>
      </c>
      <c r="AE58">
        <v>360.34728999999999</v>
      </c>
      <c r="AF58">
        <v>360.61267099999998</v>
      </c>
      <c r="AG58">
        <v>360.88336199999998</v>
      </c>
      <c r="AH58">
        <v>361.15878300000003</v>
      </c>
      <c r="AI58">
        <v>361.43841600000002</v>
      </c>
      <c r="AJ58">
        <v>361.72222900000003</v>
      </c>
      <c r="AK58" s="38">
        <v>-2E-3</v>
      </c>
    </row>
    <row r="59" spans="1:37">
      <c r="A59" t="s">
        <v>322</v>
      </c>
      <c r="B59" t="s">
        <v>1229</v>
      </c>
      <c r="C59" t="s">
        <v>1230</v>
      </c>
      <c r="D59" t="s">
        <v>226</v>
      </c>
      <c r="E59">
        <v>19.450865</v>
      </c>
      <c r="F59">
        <v>29.927102999999999</v>
      </c>
      <c r="G59">
        <v>23.058311</v>
      </c>
      <c r="H59">
        <v>16.218527000000002</v>
      </c>
      <c r="I59">
        <v>15.735498</v>
      </c>
      <c r="J59">
        <v>15.410321</v>
      </c>
      <c r="K59">
        <v>15.353173999999999</v>
      </c>
      <c r="L59">
        <v>15.288406999999999</v>
      </c>
      <c r="M59">
        <v>15.272653</v>
      </c>
      <c r="N59">
        <v>15.355188</v>
      </c>
      <c r="O59">
        <v>15.318134000000001</v>
      </c>
      <c r="P59">
        <v>15.298864999999999</v>
      </c>
      <c r="Q59">
        <v>15.302092999999999</v>
      </c>
      <c r="R59">
        <v>15.303290000000001</v>
      </c>
      <c r="S59">
        <v>15.310247</v>
      </c>
      <c r="T59">
        <v>15.315752</v>
      </c>
      <c r="U59">
        <v>15.32127</v>
      </c>
      <c r="V59">
        <v>15.325761999999999</v>
      </c>
      <c r="W59">
        <v>15.335191999999999</v>
      </c>
      <c r="X59">
        <v>15.340797</v>
      </c>
      <c r="Y59">
        <v>15.349513</v>
      </c>
      <c r="Z59">
        <v>15.360726</v>
      </c>
      <c r="AA59">
        <v>15.367565000000001</v>
      </c>
      <c r="AB59">
        <v>15.377542</v>
      </c>
      <c r="AC59">
        <v>15.387534</v>
      </c>
      <c r="AD59">
        <v>15.397519000000001</v>
      </c>
      <c r="AE59">
        <v>15.408121</v>
      </c>
      <c r="AF59">
        <v>15.419409</v>
      </c>
      <c r="AG59">
        <v>15.430182</v>
      </c>
      <c r="AH59">
        <v>15.44144</v>
      </c>
      <c r="AI59">
        <v>15.452997999999999</v>
      </c>
      <c r="AJ59">
        <v>15.465006000000001</v>
      </c>
      <c r="AK59" s="38">
        <v>-7.0000000000000001E-3</v>
      </c>
    </row>
    <row r="60" spans="1:37">
      <c r="A60" t="s">
        <v>325</v>
      </c>
      <c r="B60" t="s">
        <v>1231</v>
      </c>
      <c r="C60" t="s">
        <v>1232</v>
      </c>
      <c r="D60" t="s">
        <v>226</v>
      </c>
      <c r="E60">
        <v>109.73519899999999</v>
      </c>
      <c r="F60">
        <v>110.49005099999999</v>
      </c>
      <c r="G60">
        <v>109.706039</v>
      </c>
      <c r="H60">
        <v>108.57461499999999</v>
      </c>
      <c r="I60">
        <v>105.325745</v>
      </c>
      <c r="J60">
        <v>103.16271999999999</v>
      </c>
      <c r="K60">
        <v>102.75926200000001</v>
      </c>
      <c r="L60">
        <v>102.35668200000001</v>
      </c>
      <c r="M60">
        <v>102.23266599999999</v>
      </c>
      <c r="N60">
        <v>102.782455</v>
      </c>
      <c r="O60">
        <v>102.553116</v>
      </c>
      <c r="P60">
        <v>102.39980300000001</v>
      </c>
      <c r="Q60">
        <v>102.41862500000001</v>
      </c>
      <c r="R60">
        <v>102.442719</v>
      </c>
      <c r="S60">
        <v>102.47193900000001</v>
      </c>
      <c r="T60">
        <v>102.506073</v>
      </c>
      <c r="U60">
        <v>102.544983</v>
      </c>
      <c r="V60">
        <v>102.58923299999999</v>
      </c>
      <c r="W60">
        <v>102.638527</v>
      </c>
      <c r="X60">
        <v>102.692329</v>
      </c>
      <c r="Y60">
        <v>102.750175</v>
      </c>
      <c r="Z60">
        <v>102.8116</v>
      </c>
      <c r="AA60">
        <v>102.876221</v>
      </c>
      <c r="AB60">
        <v>102.943665</v>
      </c>
      <c r="AC60">
        <v>103.013626</v>
      </c>
      <c r="AD60">
        <v>103.085831</v>
      </c>
      <c r="AE60">
        <v>103.160042</v>
      </c>
      <c r="AF60">
        <v>103.236023</v>
      </c>
      <c r="AG60">
        <v>103.313507</v>
      </c>
      <c r="AH60">
        <v>103.392365</v>
      </c>
      <c r="AI60">
        <v>103.47241200000001</v>
      </c>
      <c r="AJ60">
        <v>103.553665</v>
      </c>
      <c r="AK60" s="38">
        <v>-2E-3</v>
      </c>
    </row>
    <row r="61" spans="1:37">
      <c r="A61" t="s">
        <v>1233</v>
      </c>
      <c r="B61" t="s">
        <v>1234</v>
      </c>
      <c r="C61" t="s">
        <v>1235</v>
      </c>
      <c r="D61" t="s">
        <v>226</v>
      </c>
      <c r="E61">
        <v>237.919083</v>
      </c>
      <c r="F61">
        <v>239.20257599999999</v>
      </c>
      <c r="G61">
        <v>240.47950700000001</v>
      </c>
      <c r="H61">
        <v>241.71786499999999</v>
      </c>
      <c r="I61">
        <v>242.88548299999999</v>
      </c>
      <c r="J61">
        <v>244.055206</v>
      </c>
      <c r="K61">
        <v>245.279022</v>
      </c>
      <c r="L61">
        <v>246.43924000000001</v>
      </c>
      <c r="M61">
        <v>247.523346</v>
      </c>
      <c r="N61">
        <v>248.542633</v>
      </c>
      <c r="O61">
        <v>249.42991599999999</v>
      </c>
      <c r="P61">
        <v>250.044678</v>
      </c>
      <c r="Q61">
        <v>250.343964</v>
      </c>
      <c r="R61">
        <v>250.14466899999999</v>
      </c>
      <c r="S61">
        <v>248.84425400000001</v>
      </c>
      <c r="T61">
        <v>248.21402</v>
      </c>
      <c r="U61">
        <v>249.17340100000001</v>
      </c>
      <c r="V61">
        <v>250.07763700000001</v>
      </c>
      <c r="W61">
        <v>250.92970299999999</v>
      </c>
      <c r="X61">
        <v>251.72683699999999</v>
      </c>
      <c r="Y61">
        <v>252.46313499999999</v>
      </c>
      <c r="Z61">
        <v>253.13748200000001</v>
      </c>
      <c r="AA61">
        <v>253.747726</v>
      </c>
      <c r="AB61">
        <v>254.29733300000001</v>
      </c>
      <c r="AC61">
        <v>254.79733300000001</v>
      </c>
      <c r="AD61">
        <v>255.254166</v>
      </c>
      <c r="AE61">
        <v>255.68042</v>
      </c>
      <c r="AF61">
        <v>256.09722900000003</v>
      </c>
      <c r="AG61">
        <v>256.53054800000001</v>
      </c>
      <c r="AH61">
        <v>257.00531000000001</v>
      </c>
      <c r="AI61">
        <v>257.56427000000002</v>
      </c>
      <c r="AJ61">
        <v>258.22113000000002</v>
      </c>
      <c r="AK61" s="38">
        <v>3.0000000000000001E-3</v>
      </c>
    </row>
    <row r="62" spans="1:37">
      <c r="A62" t="s">
        <v>1236</v>
      </c>
      <c r="B62" t="s">
        <v>1237</v>
      </c>
      <c r="C62" t="s">
        <v>1238</v>
      </c>
      <c r="D62" t="s">
        <v>226</v>
      </c>
      <c r="E62">
        <v>99.315071000000003</v>
      </c>
      <c r="F62">
        <v>99.945121999999998</v>
      </c>
      <c r="G62">
        <v>100.56989299999999</v>
      </c>
      <c r="H62">
        <v>101.196449</v>
      </c>
      <c r="I62">
        <v>101.83110000000001</v>
      </c>
      <c r="J62">
        <v>102.446808</v>
      </c>
      <c r="K62">
        <v>103.001671</v>
      </c>
      <c r="L62">
        <v>103.554199</v>
      </c>
      <c r="M62">
        <v>104.099442</v>
      </c>
      <c r="N62">
        <v>104.623848</v>
      </c>
      <c r="O62">
        <v>105.14225</v>
      </c>
      <c r="P62">
        <v>105.59571800000001</v>
      </c>
      <c r="Q62">
        <v>106.02786999999999</v>
      </c>
      <c r="R62">
        <v>106.438011</v>
      </c>
      <c r="S62">
        <v>106.85069300000001</v>
      </c>
      <c r="T62">
        <v>107.240166</v>
      </c>
      <c r="U62">
        <v>107.600388</v>
      </c>
      <c r="V62">
        <v>107.924644</v>
      </c>
      <c r="W62">
        <v>108.208923</v>
      </c>
      <c r="X62">
        <v>108.44360399999999</v>
      </c>
      <c r="Y62">
        <v>108.615753</v>
      </c>
      <c r="Z62">
        <v>108.719093</v>
      </c>
      <c r="AA62">
        <v>108.746826</v>
      </c>
      <c r="AB62">
        <v>108.699326</v>
      </c>
      <c r="AC62">
        <v>108.584587</v>
      </c>
      <c r="AD62">
        <v>108.405182</v>
      </c>
      <c r="AE62">
        <v>108.170547</v>
      </c>
      <c r="AF62">
        <v>107.901314</v>
      </c>
      <c r="AG62">
        <v>107.623634</v>
      </c>
      <c r="AH62">
        <v>107.364243</v>
      </c>
      <c r="AI62">
        <v>107.17227200000001</v>
      </c>
      <c r="AJ62">
        <v>107.077782</v>
      </c>
      <c r="AK62" s="38">
        <v>2E-3</v>
      </c>
    </row>
    <row r="63" spans="1:37">
      <c r="A63" t="s">
        <v>492</v>
      </c>
      <c r="B63" t="s">
        <v>1239</v>
      </c>
      <c r="C63" t="s">
        <v>1240</v>
      </c>
      <c r="D63" t="s">
        <v>226</v>
      </c>
      <c r="E63">
        <v>11.729362</v>
      </c>
      <c r="F63">
        <v>11.816158</v>
      </c>
      <c r="G63">
        <v>11.902537000000001</v>
      </c>
      <c r="H63">
        <v>11.989355</v>
      </c>
      <c r="I63">
        <v>12.077346</v>
      </c>
      <c r="J63">
        <v>12.163309</v>
      </c>
      <c r="K63">
        <v>12.24227</v>
      </c>
      <c r="L63">
        <v>12.321168</v>
      </c>
      <c r="M63">
        <v>12.399398</v>
      </c>
      <c r="N63">
        <v>12.475353999999999</v>
      </c>
      <c r="O63">
        <v>12.550812000000001</v>
      </c>
      <c r="P63">
        <v>12.618748</v>
      </c>
      <c r="Q63">
        <v>12.684372</v>
      </c>
      <c r="R63">
        <v>12.747585000000001</v>
      </c>
      <c r="S63">
        <v>12.811311</v>
      </c>
      <c r="T63">
        <v>12.872458</v>
      </c>
      <c r="U63">
        <v>12.930287999999999</v>
      </c>
      <c r="V63">
        <v>12.983988999999999</v>
      </c>
      <c r="W63">
        <v>13.033067000000001</v>
      </c>
      <c r="X63">
        <v>13.076352999999999</v>
      </c>
      <c r="Y63">
        <v>13.112251000000001</v>
      </c>
      <c r="Z63">
        <v>13.139974</v>
      </c>
      <c r="AA63">
        <v>13.158654</v>
      </c>
      <c r="AB63">
        <v>13.168315</v>
      </c>
      <c r="AC63">
        <v>13.169890000000001</v>
      </c>
      <c r="AD63">
        <v>13.163657000000001</v>
      </c>
      <c r="AE63">
        <v>13.150729999999999</v>
      </c>
      <c r="AF63">
        <v>13.133533</v>
      </c>
      <c r="AG63">
        <v>13.115028000000001</v>
      </c>
      <c r="AH63">
        <v>13.098603000000001</v>
      </c>
      <c r="AI63">
        <v>13.090434</v>
      </c>
      <c r="AJ63">
        <v>13.094158999999999</v>
      </c>
      <c r="AK63" s="38">
        <v>4.0000000000000001E-3</v>
      </c>
    </row>
    <row r="64" spans="1:37">
      <c r="A64" t="s">
        <v>336</v>
      </c>
      <c r="B64" t="s">
        <v>1241</v>
      </c>
      <c r="C64" t="s">
        <v>1242</v>
      </c>
      <c r="D64" t="s">
        <v>226</v>
      </c>
      <c r="E64">
        <v>5.3680000000000004E-3</v>
      </c>
      <c r="F64">
        <v>5.391E-3</v>
      </c>
      <c r="G64">
        <v>5.4149999999999997E-3</v>
      </c>
      <c r="H64">
        <v>5.4390000000000003E-3</v>
      </c>
      <c r="I64">
        <v>5.4640000000000001E-3</v>
      </c>
      <c r="J64">
        <v>5.4879999999999998E-3</v>
      </c>
      <c r="K64">
        <v>5.5079999999999999E-3</v>
      </c>
      <c r="L64">
        <v>5.5279999999999999E-3</v>
      </c>
      <c r="M64">
        <v>5.548E-3</v>
      </c>
      <c r="N64">
        <v>5.5659999999999998E-3</v>
      </c>
      <c r="O64">
        <v>5.5840000000000004E-3</v>
      </c>
      <c r="P64">
        <v>5.5979999999999997E-3</v>
      </c>
      <c r="Q64">
        <v>5.6100000000000004E-3</v>
      </c>
      <c r="R64">
        <v>5.6210000000000001E-3</v>
      </c>
      <c r="S64">
        <v>5.6319999999999999E-3</v>
      </c>
      <c r="T64">
        <v>5.6410000000000002E-3</v>
      </c>
      <c r="U64">
        <v>5.6480000000000002E-3</v>
      </c>
      <c r="V64">
        <v>5.653E-3</v>
      </c>
      <c r="W64">
        <v>5.6550000000000003E-3</v>
      </c>
      <c r="X64">
        <v>5.6540000000000002E-3</v>
      </c>
      <c r="Y64">
        <v>5.6499999999999996E-3</v>
      </c>
      <c r="Z64">
        <v>5.6420000000000003E-3</v>
      </c>
      <c r="AA64">
        <v>5.6290000000000003E-3</v>
      </c>
      <c r="AB64">
        <v>5.6119999999999998E-3</v>
      </c>
      <c r="AC64">
        <v>5.5919999999999997E-3</v>
      </c>
      <c r="AD64">
        <v>5.568E-3</v>
      </c>
      <c r="AE64">
        <v>5.5399999999999998E-3</v>
      </c>
      <c r="AF64">
        <v>5.5110000000000003E-3</v>
      </c>
      <c r="AG64">
        <v>5.4809999999999998E-3</v>
      </c>
      <c r="AH64">
        <v>5.4510000000000001E-3</v>
      </c>
      <c r="AI64">
        <v>5.4250000000000001E-3</v>
      </c>
      <c r="AJ64">
        <v>5.4050000000000001E-3</v>
      </c>
      <c r="AK64" s="38">
        <v>0</v>
      </c>
    </row>
    <row r="65" spans="1:37">
      <c r="A65" t="s">
        <v>1087</v>
      </c>
      <c r="B65" t="s">
        <v>1243</v>
      </c>
      <c r="C65" t="s">
        <v>1244</v>
      </c>
      <c r="D65" t="s">
        <v>226</v>
      </c>
      <c r="E65">
        <v>61.387568999999999</v>
      </c>
      <c r="F65">
        <v>61.672279000000003</v>
      </c>
      <c r="G65">
        <v>61.939911000000002</v>
      </c>
      <c r="H65">
        <v>62.190567000000001</v>
      </c>
      <c r="I65">
        <v>62.422646</v>
      </c>
      <c r="J65">
        <v>62.612831</v>
      </c>
      <c r="K65">
        <v>62.726737999999997</v>
      </c>
      <c r="L65">
        <v>62.788414000000003</v>
      </c>
      <c r="M65">
        <v>62.778576000000001</v>
      </c>
      <c r="N65">
        <v>62.666221999999998</v>
      </c>
      <c r="O65">
        <v>62.425925999999997</v>
      </c>
      <c r="P65">
        <v>61.968516999999999</v>
      </c>
      <c r="Q65">
        <v>61.225372</v>
      </c>
      <c r="R65">
        <v>60.003315000000001</v>
      </c>
      <c r="S65">
        <v>57.804355999999999</v>
      </c>
      <c r="T65">
        <v>56.319400999999999</v>
      </c>
      <c r="U65">
        <v>56.465099000000002</v>
      </c>
      <c r="V65">
        <v>56.592689999999997</v>
      </c>
      <c r="W65">
        <v>56.699474000000002</v>
      </c>
      <c r="X65">
        <v>56.780441000000003</v>
      </c>
      <c r="Y65">
        <v>56.828808000000002</v>
      </c>
      <c r="Z65">
        <v>56.841163999999999</v>
      </c>
      <c r="AA65">
        <v>56.814117000000003</v>
      </c>
      <c r="AB65">
        <v>56.748055000000001</v>
      </c>
      <c r="AC65">
        <v>56.647323999999998</v>
      </c>
      <c r="AD65">
        <v>56.513415999999999</v>
      </c>
      <c r="AE65">
        <v>56.351531999999999</v>
      </c>
      <c r="AF65">
        <v>56.173228999999999</v>
      </c>
      <c r="AG65">
        <v>55.993633000000003</v>
      </c>
      <c r="AH65">
        <v>55.826946</v>
      </c>
      <c r="AI65">
        <v>55.697280999999997</v>
      </c>
      <c r="AJ65">
        <v>55.618724999999998</v>
      </c>
      <c r="AK65" s="38">
        <v>-3.0000000000000001E-3</v>
      </c>
    </row>
    <row r="66" spans="1:37">
      <c r="A66" t="s">
        <v>365</v>
      </c>
      <c r="B66" t="s">
        <v>1245</v>
      </c>
      <c r="C66" t="s">
        <v>1246</v>
      </c>
      <c r="D66" t="s">
        <v>226</v>
      </c>
      <c r="E66">
        <v>23.941085999999999</v>
      </c>
      <c r="F66">
        <v>24.109017999999999</v>
      </c>
      <c r="G66">
        <v>24.273115000000001</v>
      </c>
      <c r="H66">
        <v>24.435379000000001</v>
      </c>
      <c r="I66">
        <v>24.5977</v>
      </c>
      <c r="J66">
        <v>24.753761000000001</v>
      </c>
      <c r="K66">
        <v>24.893671000000001</v>
      </c>
      <c r="L66">
        <v>25.031811000000001</v>
      </c>
      <c r="M66">
        <v>25.167293999999998</v>
      </c>
      <c r="N66">
        <v>25.296886000000001</v>
      </c>
      <c r="O66">
        <v>25.424403999999999</v>
      </c>
      <c r="P66">
        <v>25.535629</v>
      </c>
      <c r="Q66">
        <v>25.640986999999999</v>
      </c>
      <c r="R66">
        <v>25.740217000000001</v>
      </c>
      <c r="S66">
        <v>25.839127999999999</v>
      </c>
      <c r="T66">
        <v>25.931463000000001</v>
      </c>
      <c r="U66">
        <v>26.015888</v>
      </c>
      <c r="V66">
        <v>26.091042999999999</v>
      </c>
      <c r="W66">
        <v>26.156276999999999</v>
      </c>
      <c r="X66">
        <v>26.209275999999999</v>
      </c>
      <c r="Y66">
        <v>26.246953999999999</v>
      </c>
      <c r="Z66">
        <v>26.267928999999999</v>
      </c>
      <c r="AA66">
        <v>26.270508</v>
      </c>
      <c r="AB66">
        <v>26.254749</v>
      </c>
      <c r="AC66">
        <v>26.222553000000001</v>
      </c>
      <c r="AD66">
        <v>26.174509</v>
      </c>
      <c r="AE66">
        <v>26.112797</v>
      </c>
      <c r="AF66">
        <v>26.042228999999999</v>
      </c>
      <c r="AG66">
        <v>25.968571000000001</v>
      </c>
      <c r="AH66">
        <v>25.897780999999998</v>
      </c>
      <c r="AI66">
        <v>25.842039</v>
      </c>
      <c r="AJ66">
        <v>25.809377999999999</v>
      </c>
      <c r="AK66" s="38">
        <v>2E-3</v>
      </c>
    </row>
    <row r="67" spans="1:37">
      <c r="A67" t="s">
        <v>350</v>
      </c>
      <c r="B67" t="s">
        <v>1247</v>
      </c>
      <c r="C67" t="s">
        <v>1248</v>
      </c>
      <c r="D67" t="s">
        <v>226</v>
      </c>
      <c r="E67">
        <v>1.644644</v>
      </c>
      <c r="F67">
        <v>1.6600680000000001</v>
      </c>
      <c r="G67">
        <v>1.6753009999999999</v>
      </c>
      <c r="H67">
        <v>1.6904870000000001</v>
      </c>
      <c r="I67">
        <v>1.705746</v>
      </c>
      <c r="J67">
        <v>1.720629</v>
      </c>
      <c r="K67">
        <v>1.7344409999999999</v>
      </c>
      <c r="L67">
        <v>1.748175</v>
      </c>
      <c r="M67">
        <v>1.7617620000000001</v>
      </c>
      <c r="N67">
        <v>1.7749710000000001</v>
      </c>
      <c r="O67">
        <v>1.7880640000000001</v>
      </c>
      <c r="P67">
        <v>1.8000350000000001</v>
      </c>
      <c r="Q67">
        <v>1.811618</v>
      </c>
      <c r="R67">
        <v>1.8227910000000001</v>
      </c>
      <c r="S67">
        <v>1.83396</v>
      </c>
      <c r="T67">
        <v>1.844679</v>
      </c>
      <c r="U67">
        <v>1.854849</v>
      </c>
      <c r="V67">
        <v>1.8643689999999999</v>
      </c>
      <c r="W67">
        <v>1.8731930000000001</v>
      </c>
      <c r="X67">
        <v>1.8811500000000001</v>
      </c>
      <c r="Y67">
        <v>1.8880140000000001</v>
      </c>
      <c r="Z67">
        <v>1.893678</v>
      </c>
      <c r="AA67">
        <v>1.89801</v>
      </c>
      <c r="AB67">
        <v>1.9010050000000001</v>
      </c>
      <c r="AC67">
        <v>1.9027890000000001</v>
      </c>
      <c r="AD67">
        <v>1.9033949999999999</v>
      </c>
      <c r="AE67">
        <v>1.9029769999999999</v>
      </c>
      <c r="AF67">
        <v>1.9018219999999999</v>
      </c>
      <c r="AG67">
        <v>1.9002509999999999</v>
      </c>
      <c r="AH67">
        <v>1.8987590000000001</v>
      </c>
      <c r="AI67">
        <v>1.898358</v>
      </c>
      <c r="AJ67">
        <v>1.8996729999999999</v>
      </c>
      <c r="AK67" s="38">
        <v>5.0000000000000001E-3</v>
      </c>
    </row>
    <row r="68" spans="1:37">
      <c r="A68" t="s">
        <v>362</v>
      </c>
      <c r="B68" t="s">
        <v>1249</v>
      </c>
      <c r="C68" t="s">
        <v>1250</v>
      </c>
      <c r="D68" t="s">
        <v>226</v>
      </c>
      <c r="E68">
        <v>0.57674400000000003</v>
      </c>
      <c r="F68">
        <v>0.65172399999999997</v>
      </c>
      <c r="G68">
        <v>0.74293200000000004</v>
      </c>
      <c r="H68">
        <v>0.85435499999999998</v>
      </c>
      <c r="I68">
        <v>0.99112500000000003</v>
      </c>
      <c r="J68">
        <v>1.159545</v>
      </c>
      <c r="K68">
        <v>1.3676299999999999</v>
      </c>
      <c r="L68">
        <v>1.6275230000000001</v>
      </c>
      <c r="M68">
        <v>1.9551369999999999</v>
      </c>
      <c r="N68">
        <v>2.3729710000000002</v>
      </c>
      <c r="O68">
        <v>2.9154409999999999</v>
      </c>
      <c r="P68">
        <v>3.6350560000000001</v>
      </c>
      <c r="Q68">
        <v>4.6276700000000002</v>
      </c>
      <c r="R68">
        <v>6.0861200000000002</v>
      </c>
      <c r="S68">
        <v>8.5238530000000008</v>
      </c>
      <c r="T68">
        <v>10.233985000000001</v>
      </c>
      <c r="U68">
        <v>10.295999999999999</v>
      </c>
      <c r="V68">
        <v>10.354217999999999</v>
      </c>
      <c r="W68">
        <v>10.408522</v>
      </c>
      <c r="X68">
        <v>10.457965</v>
      </c>
      <c r="Y68">
        <v>10.501291</v>
      </c>
      <c r="Z68">
        <v>10.537944</v>
      </c>
      <c r="AA68">
        <v>10.567170000000001</v>
      </c>
      <c r="AB68">
        <v>10.588911</v>
      </c>
      <c r="AC68">
        <v>10.603847</v>
      </c>
      <c r="AD68">
        <v>10.612144000000001</v>
      </c>
      <c r="AE68">
        <v>10.614606999999999</v>
      </c>
      <c r="AF68">
        <v>10.612757999999999</v>
      </c>
      <c r="AG68">
        <v>10.608591000000001</v>
      </c>
      <c r="AH68">
        <v>10.604752</v>
      </c>
      <c r="AI68">
        <v>10.606899</v>
      </c>
      <c r="AJ68">
        <v>10.6187</v>
      </c>
      <c r="AK68" s="38">
        <v>9.9000000000000005E-2</v>
      </c>
    </row>
    <row r="69" spans="1:37">
      <c r="A69" t="s">
        <v>368</v>
      </c>
      <c r="B69" t="s">
        <v>1251</v>
      </c>
      <c r="C69" t="s">
        <v>1252</v>
      </c>
      <c r="D69" t="s">
        <v>226</v>
      </c>
      <c r="E69">
        <v>3.0293E-2</v>
      </c>
      <c r="F69">
        <v>3.0488000000000001E-2</v>
      </c>
      <c r="G69">
        <v>3.0679999999999999E-2</v>
      </c>
      <c r="H69">
        <v>3.0870999999999999E-2</v>
      </c>
      <c r="I69">
        <v>3.1064000000000001E-2</v>
      </c>
      <c r="J69">
        <v>3.1248000000000001E-2</v>
      </c>
      <c r="K69">
        <v>3.1411000000000001E-2</v>
      </c>
      <c r="L69">
        <v>3.1571000000000002E-2</v>
      </c>
      <c r="M69">
        <v>3.1726999999999998E-2</v>
      </c>
      <c r="N69">
        <v>3.1874E-2</v>
      </c>
      <c r="O69">
        <v>3.2017999999999998E-2</v>
      </c>
      <c r="P69">
        <v>3.2139000000000001E-2</v>
      </c>
      <c r="Q69">
        <v>3.2250000000000001E-2</v>
      </c>
      <c r="R69">
        <v>3.2353E-2</v>
      </c>
      <c r="S69">
        <v>3.2453000000000003E-2</v>
      </c>
      <c r="T69">
        <v>3.2543000000000002E-2</v>
      </c>
      <c r="U69">
        <v>3.2620999999999997E-2</v>
      </c>
      <c r="V69">
        <v>3.2684999999999999E-2</v>
      </c>
      <c r="W69">
        <v>3.2735E-2</v>
      </c>
      <c r="X69">
        <v>3.2767999999999999E-2</v>
      </c>
      <c r="Y69">
        <v>3.2779999999999997E-2</v>
      </c>
      <c r="Z69">
        <v>3.2770000000000001E-2</v>
      </c>
      <c r="AA69">
        <v>3.2733999999999999E-2</v>
      </c>
      <c r="AB69">
        <v>3.2675000000000003E-2</v>
      </c>
      <c r="AC69">
        <v>3.2592999999999997E-2</v>
      </c>
      <c r="AD69">
        <v>3.2489999999999998E-2</v>
      </c>
      <c r="AE69">
        <v>3.2368000000000001E-2</v>
      </c>
      <c r="AF69">
        <v>3.2233999999999999E-2</v>
      </c>
      <c r="AG69">
        <v>3.2092000000000002E-2</v>
      </c>
      <c r="AH69">
        <v>3.1953000000000002E-2</v>
      </c>
      <c r="AI69">
        <v>3.1833E-2</v>
      </c>
      <c r="AJ69">
        <v>3.1743E-2</v>
      </c>
      <c r="AK69" s="38">
        <v>2E-3</v>
      </c>
    </row>
    <row r="70" spans="1:37">
      <c r="A70" t="s">
        <v>1253</v>
      </c>
      <c r="B70" t="s">
        <v>1254</v>
      </c>
      <c r="C70" t="s">
        <v>1255</v>
      </c>
      <c r="D70" t="s">
        <v>226</v>
      </c>
      <c r="E70">
        <v>34.017524999999999</v>
      </c>
      <c r="F70">
        <v>34.295715000000001</v>
      </c>
      <c r="G70">
        <v>34.571033</v>
      </c>
      <c r="H70">
        <v>34.845947000000002</v>
      </c>
      <c r="I70">
        <v>35.122425</v>
      </c>
      <c r="J70">
        <v>35.390960999999997</v>
      </c>
      <c r="K70">
        <v>35.642730999999998</v>
      </c>
      <c r="L70">
        <v>35.891883999999997</v>
      </c>
      <c r="M70">
        <v>36.136687999999999</v>
      </c>
      <c r="N70">
        <v>36.372596999999999</v>
      </c>
      <c r="O70">
        <v>36.604843000000002</v>
      </c>
      <c r="P70">
        <v>36.834063999999998</v>
      </c>
      <c r="Q70">
        <v>37.057113999999999</v>
      </c>
      <c r="R70">
        <v>37.274577999999998</v>
      </c>
      <c r="S70">
        <v>37.495804</v>
      </c>
      <c r="T70">
        <v>37.713417</v>
      </c>
      <c r="U70">
        <v>37.927135</v>
      </c>
      <c r="V70">
        <v>38.136676999999999</v>
      </c>
      <c r="W70">
        <v>38.341735999999997</v>
      </c>
      <c r="X70">
        <v>38.542121999999999</v>
      </c>
      <c r="Y70">
        <v>38.737698000000002</v>
      </c>
      <c r="Z70">
        <v>38.928463000000001</v>
      </c>
      <c r="AA70">
        <v>39.114555000000003</v>
      </c>
      <c r="AB70">
        <v>39.296168999999999</v>
      </c>
      <c r="AC70">
        <v>39.473579000000001</v>
      </c>
      <c r="AD70">
        <v>39.647072000000001</v>
      </c>
      <c r="AE70">
        <v>39.817013000000003</v>
      </c>
      <c r="AF70">
        <v>39.983806999999999</v>
      </c>
      <c r="AG70">
        <v>40.147793</v>
      </c>
      <c r="AH70">
        <v>40.309471000000002</v>
      </c>
      <c r="AI70">
        <v>40.469448</v>
      </c>
      <c r="AJ70">
        <v>40.627487000000002</v>
      </c>
      <c r="AK70" s="38">
        <v>6.0000000000000001E-3</v>
      </c>
    </row>
    <row r="71" spans="1:37">
      <c r="A71" t="s">
        <v>492</v>
      </c>
      <c r="B71" t="s">
        <v>1256</v>
      </c>
      <c r="C71" t="s">
        <v>1257</v>
      </c>
      <c r="D71" t="s">
        <v>226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361</v>
      </c>
    </row>
    <row r="72" spans="1:37">
      <c r="A72" t="s">
        <v>336</v>
      </c>
      <c r="B72" t="s">
        <v>1258</v>
      </c>
      <c r="C72" t="s">
        <v>1259</v>
      </c>
      <c r="D72" t="s">
        <v>226</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361</v>
      </c>
    </row>
    <row r="73" spans="1:37">
      <c r="A73" t="s">
        <v>1087</v>
      </c>
      <c r="B73" t="s">
        <v>1260</v>
      </c>
      <c r="C73" t="s">
        <v>1261</v>
      </c>
      <c r="D73" t="s">
        <v>226</v>
      </c>
      <c r="E73">
        <v>34.017524999999999</v>
      </c>
      <c r="F73">
        <v>34.295715000000001</v>
      </c>
      <c r="G73">
        <v>34.571033</v>
      </c>
      <c r="H73">
        <v>34.845947000000002</v>
      </c>
      <c r="I73">
        <v>35.122425</v>
      </c>
      <c r="J73">
        <v>35.390960999999997</v>
      </c>
      <c r="K73">
        <v>35.642730999999998</v>
      </c>
      <c r="L73">
        <v>35.891883999999997</v>
      </c>
      <c r="M73">
        <v>36.136687999999999</v>
      </c>
      <c r="N73">
        <v>36.372596999999999</v>
      </c>
      <c r="O73">
        <v>36.604843000000002</v>
      </c>
      <c r="P73">
        <v>36.834063999999998</v>
      </c>
      <c r="Q73">
        <v>37.057113999999999</v>
      </c>
      <c r="R73">
        <v>37.274577999999998</v>
      </c>
      <c r="S73">
        <v>37.495804</v>
      </c>
      <c r="T73">
        <v>37.713417</v>
      </c>
      <c r="U73">
        <v>37.927135</v>
      </c>
      <c r="V73">
        <v>38.136676999999999</v>
      </c>
      <c r="W73">
        <v>38.341735999999997</v>
      </c>
      <c r="X73">
        <v>38.542121999999999</v>
      </c>
      <c r="Y73">
        <v>38.737698000000002</v>
      </c>
      <c r="Z73">
        <v>38.928463000000001</v>
      </c>
      <c r="AA73">
        <v>39.114555000000003</v>
      </c>
      <c r="AB73">
        <v>39.296168999999999</v>
      </c>
      <c r="AC73">
        <v>39.473579000000001</v>
      </c>
      <c r="AD73">
        <v>39.647072000000001</v>
      </c>
      <c r="AE73">
        <v>39.817013000000003</v>
      </c>
      <c r="AF73">
        <v>39.983806999999999</v>
      </c>
      <c r="AG73">
        <v>40.147793</v>
      </c>
      <c r="AH73">
        <v>40.309471000000002</v>
      </c>
      <c r="AI73">
        <v>40.469448</v>
      </c>
      <c r="AJ73">
        <v>40.627487000000002</v>
      </c>
      <c r="AK73" s="38">
        <v>6.0000000000000001E-3</v>
      </c>
    </row>
    <row r="74" spans="1:37">
      <c r="A74" t="s">
        <v>365</v>
      </c>
      <c r="B74" t="s">
        <v>1262</v>
      </c>
      <c r="C74" t="s">
        <v>1263</v>
      </c>
      <c r="D74" t="s">
        <v>226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361</v>
      </c>
    </row>
    <row r="75" spans="1:37">
      <c r="A75" t="s">
        <v>350</v>
      </c>
      <c r="B75" t="s">
        <v>1264</v>
      </c>
      <c r="C75" t="s">
        <v>1265</v>
      </c>
      <c r="D75" t="s">
        <v>226</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361</v>
      </c>
    </row>
    <row r="76" spans="1:37">
      <c r="A76" t="s">
        <v>362</v>
      </c>
      <c r="B76" t="s">
        <v>1266</v>
      </c>
      <c r="C76" t="s">
        <v>1267</v>
      </c>
      <c r="D76" t="s">
        <v>226</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361</v>
      </c>
    </row>
    <row r="77" spans="1:37">
      <c r="A77" t="s">
        <v>368</v>
      </c>
      <c r="B77" t="s">
        <v>1268</v>
      </c>
      <c r="C77" t="s">
        <v>1269</v>
      </c>
      <c r="D77" t="s">
        <v>226</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361</v>
      </c>
    </row>
    <row r="78" spans="1:37">
      <c r="A78" t="s">
        <v>1270</v>
      </c>
      <c r="B78" t="s">
        <v>1271</v>
      </c>
      <c r="C78" t="s">
        <v>1272</v>
      </c>
      <c r="D78" t="s">
        <v>226</v>
      </c>
      <c r="E78">
        <v>105.19890599999999</v>
      </c>
      <c r="F78">
        <v>105.649345</v>
      </c>
      <c r="G78">
        <v>106.117599</v>
      </c>
      <c r="H78">
        <v>106.56613900000001</v>
      </c>
      <c r="I78">
        <v>106.959602</v>
      </c>
      <c r="J78">
        <v>107.413712</v>
      </c>
      <c r="K78">
        <v>108.039154</v>
      </c>
      <c r="L78">
        <v>108.657776</v>
      </c>
      <c r="M78">
        <v>109.279633</v>
      </c>
      <c r="N78">
        <v>109.95661200000001</v>
      </c>
      <c r="O78">
        <v>110.63587200000001</v>
      </c>
      <c r="P78">
        <v>111.287689</v>
      </c>
      <c r="Q78">
        <v>111.92449999999999</v>
      </c>
      <c r="R78">
        <v>112.556175</v>
      </c>
      <c r="S78">
        <v>113.059692</v>
      </c>
      <c r="T78">
        <v>113.53259300000001</v>
      </c>
      <c r="U78">
        <v>113.980133</v>
      </c>
      <c r="V78">
        <v>114.40887499999999</v>
      </c>
      <c r="W78">
        <v>114.825943</v>
      </c>
      <c r="X78">
        <v>115.237503</v>
      </c>
      <c r="Y78">
        <v>115.649406</v>
      </c>
      <c r="Z78">
        <v>116.066261</v>
      </c>
      <c r="AA78">
        <v>116.491867</v>
      </c>
      <c r="AB78">
        <v>116.929039</v>
      </c>
      <c r="AC78">
        <v>117.38118</v>
      </c>
      <c r="AD78">
        <v>117.852127</v>
      </c>
      <c r="AE78">
        <v>118.345375</v>
      </c>
      <c r="AF78">
        <v>118.862617</v>
      </c>
      <c r="AG78">
        <v>119.405266</v>
      </c>
      <c r="AH78">
        <v>119.97376300000001</v>
      </c>
      <c r="AI78">
        <v>120.56671900000001</v>
      </c>
      <c r="AJ78">
        <v>121.171707</v>
      </c>
      <c r="AK78" s="38">
        <v>5.0000000000000001E-3</v>
      </c>
    </row>
    <row r="79" spans="1:37">
      <c r="A79" t="s">
        <v>492</v>
      </c>
      <c r="B79" t="s">
        <v>1273</v>
      </c>
      <c r="C79" t="s">
        <v>1274</v>
      </c>
      <c r="D79" t="s">
        <v>226</v>
      </c>
      <c r="E79">
        <v>11.675825</v>
      </c>
      <c r="F79">
        <v>11.725820000000001</v>
      </c>
      <c r="G79">
        <v>11.777789</v>
      </c>
      <c r="H79">
        <v>11.827572</v>
      </c>
      <c r="I79">
        <v>11.871243</v>
      </c>
      <c r="J79">
        <v>11.921642</v>
      </c>
      <c r="K79">
        <v>11.991059999999999</v>
      </c>
      <c r="L79">
        <v>12.05972</v>
      </c>
      <c r="M79">
        <v>12.128736</v>
      </c>
      <c r="N79">
        <v>12.203874000000001</v>
      </c>
      <c r="O79">
        <v>12.279263</v>
      </c>
      <c r="P79">
        <v>12.351608000000001</v>
      </c>
      <c r="Q79">
        <v>12.422287000000001</v>
      </c>
      <c r="R79">
        <v>12.492394000000001</v>
      </c>
      <c r="S79">
        <v>12.548279000000001</v>
      </c>
      <c r="T79">
        <v>12.600766999999999</v>
      </c>
      <c r="U79">
        <v>12.650435999999999</v>
      </c>
      <c r="V79">
        <v>12.698022999999999</v>
      </c>
      <c r="W79">
        <v>12.744313</v>
      </c>
      <c r="X79">
        <v>12.789989</v>
      </c>
      <c r="Y79">
        <v>12.835706999999999</v>
      </c>
      <c r="Z79">
        <v>12.881971999999999</v>
      </c>
      <c r="AA79">
        <v>12.929209999999999</v>
      </c>
      <c r="AB79">
        <v>12.977732</v>
      </c>
      <c r="AC79">
        <v>13.027914000000001</v>
      </c>
      <c r="AD79">
        <v>13.080183999999999</v>
      </c>
      <c r="AE79">
        <v>13.134929</v>
      </c>
      <c r="AF79">
        <v>13.192335999999999</v>
      </c>
      <c r="AG79">
        <v>13.252563</v>
      </c>
      <c r="AH79">
        <v>13.315661</v>
      </c>
      <c r="AI79">
        <v>13.381470999999999</v>
      </c>
      <c r="AJ79">
        <v>13.448618</v>
      </c>
      <c r="AK79" s="38">
        <v>5.0000000000000001E-3</v>
      </c>
    </row>
    <row r="80" spans="1:37">
      <c r="A80" t="s">
        <v>336</v>
      </c>
      <c r="B80" t="s">
        <v>1275</v>
      </c>
      <c r="C80" t="s">
        <v>1276</v>
      </c>
      <c r="D80" t="s">
        <v>226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361</v>
      </c>
    </row>
    <row r="81" spans="1:37">
      <c r="A81" t="s">
        <v>1087</v>
      </c>
      <c r="B81" t="s">
        <v>1277</v>
      </c>
      <c r="C81" t="s">
        <v>1278</v>
      </c>
      <c r="D81" t="s">
        <v>226</v>
      </c>
      <c r="E81">
        <v>92.537903</v>
      </c>
      <c r="F81">
        <v>92.918616999999998</v>
      </c>
      <c r="G81">
        <v>93.315314999999998</v>
      </c>
      <c r="H81">
        <v>93.692672999999999</v>
      </c>
      <c r="I81">
        <v>94.020759999999996</v>
      </c>
      <c r="J81">
        <v>94.400513000000004</v>
      </c>
      <c r="K81">
        <v>94.930121999999997</v>
      </c>
      <c r="L81">
        <v>95.453484000000003</v>
      </c>
      <c r="M81">
        <v>95.979079999999996</v>
      </c>
      <c r="N81">
        <v>96.552406000000005</v>
      </c>
      <c r="O81">
        <v>97.126236000000006</v>
      </c>
      <c r="P81">
        <v>97.679931999999994</v>
      </c>
      <c r="Q81">
        <v>98.219223</v>
      </c>
      <c r="R81">
        <v>98.753112999999999</v>
      </c>
      <c r="S81">
        <v>99.174216999999999</v>
      </c>
      <c r="T81">
        <v>99.567772000000005</v>
      </c>
      <c r="U81">
        <v>99.937980999999994</v>
      </c>
      <c r="V81">
        <v>100.290741</v>
      </c>
      <c r="W81">
        <v>100.63220200000001</v>
      </c>
      <c r="X81">
        <v>100.967957</v>
      </c>
      <c r="Y81">
        <v>101.303009</v>
      </c>
      <c r="Z81">
        <v>101.640823</v>
      </c>
      <c r="AA81">
        <v>101.985474</v>
      </c>
      <c r="AB81">
        <v>102.338821</v>
      </c>
      <c r="AC81">
        <v>102.70414</v>
      </c>
      <c r="AD81">
        <v>103.085083</v>
      </c>
      <c r="AE81">
        <v>103.48481</v>
      </c>
      <c r="AF81">
        <v>103.90475499999999</v>
      </c>
      <c r="AG81">
        <v>104.34637499999999</v>
      </c>
      <c r="AH81">
        <v>104.809708</v>
      </c>
      <c r="AI81">
        <v>105.29351800000001</v>
      </c>
      <c r="AJ81">
        <v>105.78711699999999</v>
      </c>
      <c r="AK81" s="38">
        <v>4.0000000000000001E-3</v>
      </c>
    </row>
    <row r="82" spans="1:37">
      <c r="A82" t="s">
        <v>365</v>
      </c>
      <c r="B82" t="s">
        <v>1279</v>
      </c>
      <c r="C82" t="s">
        <v>1280</v>
      </c>
      <c r="D82" t="s">
        <v>226</v>
      </c>
      <c r="E82">
        <v>0.895065</v>
      </c>
      <c r="F82">
        <v>0.91441300000000003</v>
      </c>
      <c r="G82">
        <v>0.93359899999999996</v>
      </c>
      <c r="H82">
        <v>0.95461099999999999</v>
      </c>
      <c r="I82">
        <v>0.97599100000000005</v>
      </c>
      <c r="J82">
        <v>0.99955300000000002</v>
      </c>
      <c r="K82">
        <v>1.025436</v>
      </c>
      <c r="L82">
        <v>1.051499</v>
      </c>
      <c r="M82">
        <v>1.0782069999999999</v>
      </c>
      <c r="N82">
        <v>1.1061510000000001</v>
      </c>
      <c r="O82">
        <v>1.1356059999999999</v>
      </c>
      <c r="P82">
        <v>1.1608270000000001</v>
      </c>
      <c r="Q82">
        <v>1.187119</v>
      </c>
      <c r="R82">
        <v>1.214256</v>
      </c>
      <c r="S82">
        <v>1.240354</v>
      </c>
      <c r="T82">
        <v>1.2668079999999999</v>
      </c>
      <c r="U82">
        <v>1.294089</v>
      </c>
      <c r="V82">
        <v>1.322112</v>
      </c>
      <c r="W82">
        <v>1.3510759999999999</v>
      </c>
      <c r="X82">
        <v>1.3808450000000001</v>
      </c>
      <c r="Y82">
        <v>1.411627</v>
      </c>
      <c r="Z82">
        <v>1.4440489999999999</v>
      </c>
      <c r="AA82">
        <v>1.477411</v>
      </c>
      <c r="AB82">
        <v>1.512335</v>
      </c>
      <c r="AC82">
        <v>1.5485869999999999</v>
      </c>
      <c r="AD82">
        <v>1.5859110000000001</v>
      </c>
      <c r="AE82">
        <v>1.6242760000000001</v>
      </c>
      <c r="AF82">
        <v>1.663713</v>
      </c>
      <c r="AG82">
        <v>1.704059</v>
      </c>
      <c r="AH82">
        <v>1.745638</v>
      </c>
      <c r="AI82">
        <v>1.788462</v>
      </c>
      <c r="AJ82">
        <v>1.832182</v>
      </c>
      <c r="AK82" s="38">
        <v>2.3E-2</v>
      </c>
    </row>
    <row r="83" spans="1:37">
      <c r="A83" t="s">
        <v>350</v>
      </c>
      <c r="B83" t="s">
        <v>1281</v>
      </c>
      <c r="C83" t="s">
        <v>1282</v>
      </c>
      <c r="D83" t="s">
        <v>226</v>
      </c>
      <c r="E83">
        <v>9.0107000000000007E-2</v>
      </c>
      <c r="F83">
        <v>9.0493000000000004E-2</v>
      </c>
      <c r="G83">
        <v>9.0894000000000003E-2</v>
      </c>
      <c r="H83">
        <v>9.1278999999999999E-2</v>
      </c>
      <c r="I83">
        <v>9.1616000000000003E-2</v>
      </c>
      <c r="J83">
        <v>9.2004000000000002E-2</v>
      </c>
      <c r="K83">
        <v>9.2539999999999997E-2</v>
      </c>
      <c r="L83">
        <v>9.307E-2</v>
      </c>
      <c r="M83">
        <v>9.3603000000000006E-2</v>
      </c>
      <c r="N83">
        <v>9.4183000000000003E-2</v>
      </c>
      <c r="O83">
        <v>9.4764000000000001E-2</v>
      </c>
      <c r="P83">
        <v>9.5323000000000005E-2</v>
      </c>
      <c r="Q83">
        <v>9.5867999999999995E-2</v>
      </c>
      <c r="R83">
        <v>9.6408999999999995E-2</v>
      </c>
      <c r="S83">
        <v>9.6840999999999997E-2</v>
      </c>
      <c r="T83">
        <v>9.7245999999999999E-2</v>
      </c>
      <c r="U83">
        <v>9.7628999999999994E-2</v>
      </c>
      <c r="V83">
        <v>9.7996E-2</v>
      </c>
      <c r="W83">
        <v>9.8352999999999996E-2</v>
      </c>
      <c r="X83">
        <v>9.8706000000000002E-2</v>
      </c>
      <c r="Y83">
        <v>9.9058999999999994E-2</v>
      </c>
      <c r="Z83">
        <v>9.9416000000000004E-2</v>
      </c>
      <c r="AA83">
        <v>9.9779999999999994E-2</v>
      </c>
      <c r="AB83">
        <v>0.10015499999999999</v>
      </c>
      <c r="AC83">
        <v>0.10054200000000001</v>
      </c>
      <c r="AD83">
        <v>0.10094500000000001</v>
      </c>
      <c r="AE83">
        <v>0.101368</v>
      </c>
      <c r="AF83">
        <v>0.101811</v>
      </c>
      <c r="AG83">
        <v>0.10227600000000001</v>
      </c>
      <c r="AH83">
        <v>0.10276299999999999</v>
      </c>
      <c r="AI83">
        <v>0.103271</v>
      </c>
      <c r="AJ83">
        <v>0.10378900000000001</v>
      </c>
      <c r="AK83" s="38">
        <v>5.0000000000000001E-3</v>
      </c>
    </row>
    <row r="84" spans="1:37">
      <c r="A84" t="s">
        <v>362</v>
      </c>
      <c r="B84" t="s">
        <v>1283</v>
      </c>
      <c r="C84" t="s">
        <v>1284</v>
      </c>
      <c r="D84" t="s">
        <v>226</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361</v>
      </c>
    </row>
    <row r="85" spans="1:37">
      <c r="A85" t="s">
        <v>368</v>
      </c>
      <c r="B85" t="s">
        <v>1285</v>
      </c>
      <c r="C85" t="s">
        <v>1286</v>
      </c>
      <c r="D85" t="s">
        <v>226</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361</v>
      </c>
    </row>
    <row r="86" spans="1:37">
      <c r="A86" s="24" t="s">
        <v>1287</v>
      </c>
      <c r="B86" t="s">
        <v>1288</v>
      </c>
      <c r="C86" t="s">
        <v>1289</v>
      </c>
      <c r="D86" t="s">
        <v>226</v>
      </c>
      <c r="E86">
        <v>49.124718000000001</v>
      </c>
      <c r="F86">
        <v>50.002377000000003</v>
      </c>
      <c r="G86">
        <v>50.829475000000002</v>
      </c>
      <c r="H86">
        <v>51.513145000000002</v>
      </c>
      <c r="I86">
        <v>52.173180000000002</v>
      </c>
      <c r="J86">
        <v>52.829749999999997</v>
      </c>
      <c r="K86">
        <v>53.460701</v>
      </c>
      <c r="L86">
        <v>54.088158</v>
      </c>
      <c r="M86">
        <v>54.687987999999997</v>
      </c>
      <c r="N86">
        <v>55.315410999999997</v>
      </c>
      <c r="O86">
        <v>55.939658999999999</v>
      </c>
      <c r="P86">
        <v>56.410964999999997</v>
      </c>
      <c r="Q86">
        <v>57.057265999999998</v>
      </c>
      <c r="R86">
        <v>57.683121</v>
      </c>
      <c r="S86">
        <v>58.287663000000002</v>
      </c>
      <c r="T86">
        <v>58.841217</v>
      </c>
      <c r="U86">
        <v>59.417301000000002</v>
      </c>
      <c r="V86">
        <v>59.976951999999997</v>
      </c>
      <c r="W86">
        <v>60.531981999999999</v>
      </c>
      <c r="X86">
        <v>61.099018000000001</v>
      </c>
      <c r="Y86">
        <v>61.666862000000002</v>
      </c>
      <c r="Z86">
        <v>62.233863999999997</v>
      </c>
      <c r="AA86">
        <v>62.771835000000003</v>
      </c>
      <c r="AB86">
        <v>63.311225999999998</v>
      </c>
      <c r="AC86">
        <v>63.863608999999997</v>
      </c>
      <c r="AD86">
        <v>64.421509</v>
      </c>
      <c r="AE86">
        <v>64.971480999999997</v>
      </c>
      <c r="AF86">
        <v>65.567513000000005</v>
      </c>
      <c r="AG86">
        <v>66.150879000000003</v>
      </c>
      <c r="AH86">
        <v>66.765129000000002</v>
      </c>
      <c r="AI86">
        <v>67.348281999999998</v>
      </c>
      <c r="AJ86">
        <v>67.944777999999999</v>
      </c>
      <c r="AK86" s="38">
        <v>1.0999999999999999E-2</v>
      </c>
    </row>
    <row r="87" spans="1:37">
      <c r="A87" t="s">
        <v>1290</v>
      </c>
      <c r="B87" t="s">
        <v>1291</v>
      </c>
      <c r="C87" t="s">
        <v>1292</v>
      </c>
      <c r="D87" t="s">
        <v>226</v>
      </c>
      <c r="E87">
        <v>10.422048999999999</v>
      </c>
      <c r="F87">
        <v>10.531468</v>
      </c>
      <c r="G87">
        <v>10.640453000000001</v>
      </c>
      <c r="H87">
        <v>10.74976</v>
      </c>
      <c r="I87">
        <v>10.859997999999999</v>
      </c>
      <c r="J87">
        <v>10.968223999999999</v>
      </c>
      <c r="K87">
        <v>11.071688</v>
      </c>
      <c r="L87">
        <v>11.174754</v>
      </c>
      <c r="M87">
        <v>11.276880999999999</v>
      </c>
      <c r="N87">
        <v>11.376637000000001</v>
      </c>
      <c r="O87">
        <v>11.475645</v>
      </c>
      <c r="P87">
        <v>11.5741</v>
      </c>
      <c r="Q87">
        <v>11.671004999999999</v>
      </c>
      <c r="R87">
        <v>11.766532</v>
      </c>
      <c r="S87">
        <v>11.863631</v>
      </c>
      <c r="T87">
        <v>11.959968999999999</v>
      </c>
      <c r="U87">
        <v>12.055451</v>
      </c>
      <c r="V87">
        <v>12.149978000000001</v>
      </c>
      <c r="W87">
        <v>12.243448000000001</v>
      </c>
      <c r="X87">
        <v>12.335788000000001</v>
      </c>
      <c r="Y87">
        <v>12.426949</v>
      </c>
      <c r="Z87">
        <v>12.516918</v>
      </c>
      <c r="AA87">
        <v>12.605727999999999</v>
      </c>
      <c r="AB87">
        <v>12.693441</v>
      </c>
      <c r="AC87">
        <v>12.780125999999999</v>
      </c>
      <c r="AD87">
        <v>12.865875000000001</v>
      </c>
      <c r="AE87">
        <v>12.950798000000001</v>
      </c>
      <c r="AF87">
        <v>13.035023000000001</v>
      </c>
      <c r="AG87">
        <v>13.118643</v>
      </c>
      <c r="AH87">
        <v>13.201827</v>
      </c>
      <c r="AI87">
        <v>13.284770999999999</v>
      </c>
      <c r="AJ87">
        <v>13.367388999999999</v>
      </c>
      <c r="AK87" s="38">
        <v>8.0000000000000002E-3</v>
      </c>
    </row>
    <row r="88" spans="1:37" s="33" customFormat="1">
      <c r="A88" s="33" t="s">
        <v>362</v>
      </c>
      <c r="B88" s="33" t="s">
        <v>1293</v>
      </c>
      <c r="C88" s="33" t="s">
        <v>1294</v>
      </c>
      <c r="D88" s="33" t="s">
        <v>226</v>
      </c>
      <c r="E88" s="33">
        <v>1.718127</v>
      </c>
      <c r="F88" s="33">
        <v>1.7361660000000001</v>
      </c>
      <c r="G88" s="33">
        <v>1.754132</v>
      </c>
      <c r="H88" s="33">
        <v>1.7721519999999999</v>
      </c>
      <c r="I88" s="33">
        <v>1.7903249999999999</v>
      </c>
      <c r="J88" s="33">
        <v>1.8081670000000001</v>
      </c>
      <c r="K88" s="33">
        <v>1.825224</v>
      </c>
      <c r="L88" s="33">
        <v>1.8422149999999999</v>
      </c>
      <c r="M88" s="33">
        <v>1.859051</v>
      </c>
      <c r="N88" s="33">
        <v>1.8754960000000001</v>
      </c>
      <c r="O88" s="33">
        <v>1.891818</v>
      </c>
      <c r="P88" s="33">
        <v>1.9080490000000001</v>
      </c>
      <c r="Q88" s="33">
        <v>1.9240250000000001</v>
      </c>
      <c r="R88" s="33">
        <v>1.939773</v>
      </c>
      <c r="S88" s="33">
        <v>1.9557800000000001</v>
      </c>
      <c r="T88" s="33">
        <v>1.971662</v>
      </c>
      <c r="U88" s="33">
        <v>1.9874019999999999</v>
      </c>
      <c r="V88" s="33">
        <v>2.0029849999999998</v>
      </c>
      <c r="W88" s="33">
        <v>2.0183939999999998</v>
      </c>
      <c r="X88" s="33">
        <v>2.033617</v>
      </c>
      <c r="Y88" s="33">
        <v>2.048645</v>
      </c>
      <c r="Z88" s="33">
        <v>2.0634779999999999</v>
      </c>
      <c r="AA88" s="33">
        <v>2.0781179999999999</v>
      </c>
      <c r="AB88" s="33">
        <v>2.092578</v>
      </c>
      <c r="AC88" s="33">
        <v>2.1068690000000001</v>
      </c>
      <c r="AD88" s="33">
        <v>2.1210049999999998</v>
      </c>
      <c r="AE88" s="33">
        <v>2.135005</v>
      </c>
      <c r="AF88" s="33">
        <v>2.1488900000000002</v>
      </c>
      <c r="AG88" s="33">
        <v>2.1626750000000001</v>
      </c>
      <c r="AH88" s="33">
        <v>2.1763880000000002</v>
      </c>
      <c r="AI88" s="33">
        <v>2.1900620000000002</v>
      </c>
      <c r="AJ88" s="33">
        <v>2.2036820000000001</v>
      </c>
      <c r="AK88" s="62">
        <v>8.0000000000000002E-3</v>
      </c>
    </row>
    <row r="89" spans="1:37" s="63" customFormat="1">
      <c r="A89" s="63" t="s">
        <v>339</v>
      </c>
      <c r="B89" s="63" t="s">
        <v>1295</v>
      </c>
      <c r="C89" s="63" t="s">
        <v>1296</v>
      </c>
      <c r="D89" s="63" t="s">
        <v>226</v>
      </c>
      <c r="E89" s="63">
        <v>8.7039209999999994</v>
      </c>
      <c r="F89" s="63">
        <v>8.7953019999999995</v>
      </c>
      <c r="G89" s="63">
        <v>8.8863210000000006</v>
      </c>
      <c r="H89" s="63">
        <v>8.977608</v>
      </c>
      <c r="I89" s="63">
        <v>9.0696729999999999</v>
      </c>
      <c r="J89" s="63">
        <v>9.1600560000000009</v>
      </c>
      <c r="K89" s="63">
        <v>9.2464639999999996</v>
      </c>
      <c r="L89" s="63">
        <v>9.3325399999999998</v>
      </c>
      <c r="M89" s="63">
        <v>9.4178300000000004</v>
      </c>
      <c r="N89" s="63">
        <v>9.5011419999999998</v>
      </c>
      <c r="O89" s="63">
        <v>9.5838269999999994</v>
      </c>
      <c r="P89" s="63">
        <v>9.6660509999999995</v>
      </c>
      <c r="Q89" s="63">
        <v>9.7469809999999999</v>
      </c>
      <c r="R89" s="63">
        <v>9.8267589999999991</v>
      </c>
      <c r="S89" s="63">
        <v>9.9078510000000009</v>
      </c>
      <c r="T89" s="63">
        <v>9.9883070000000007</v>
      </c>
      <c r="U89" s="63">
        <v>10.068049</v>
      </c>
      <c r="V89" s="63">
        <v>10.146993</v>
      </c>
      <c r="W89" s="63">
        <v>10.225054</v>
      </c>
      <c r="X89" s="63">
        <v>10.302171</v>
      </c>
      <c r="Y89" s="63">
        <v>10.378304</v>
      </c>
      <c r="Z89" s="63">
        <v>10.453441</v>
      </c>
      <c r="AA89" s="63">
        <v>10.527609999999999</v>
      </c>
      <c r="AB89" s="63">
        <v>10.600863</v>
      </c>
      <c r="AC89" s="63">
        <v>10.673257</v>
      </c>
      <c r="AD89" s="63">
        <v>10.744870000000001</v>
      </c>
      <c r="AE89" s="63">
        <v>10.815792999999999</v>
      </c>
      <c r="AF89" s="63">
        <v>10.886132999999999</v>
      </c>
      <c r="AG89" s="63">
        <v>10.955968</v>
      </c>
      <c r="AH89" s="63">
        <v>11.025439</v>
      </c>
      <c r="AI89" s="63">
        <v>11.094709</v>
      </c>
      <c r="AJ89" s="63">
        <v>11.163707</v>
      </c>
      <c r="AK89" s="64">
        <v>8.0000000000000002E-3</v>
      </c>
    </row>
    <row r="90" spans="1:37">
      <c r="A90" t="s">
        <v>1092</v>
      </c>
      <c r="B90" t="s">
        <v>1297</v>
      </c>
      <c r="C90" t="s">
        <v>1298</v>
      </c>
      <c r="D90" t="s">
        <v>226</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361</v>
      </c>
    </row>
    <row r="91" spans="1:37">
      <c r="A91" t="s">
        <v>1095</v>
      </c>
      <c r="B91" t="s">
        <v>1299</v>
      </c>
      <c r="C91" t="s">
        <v>1300</v>
      </c>
      <c r="D91" t="s">
        <v>226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361</v>
      </c>
    </row>
    <row r="92" spans="1:37">
      <c r="A92" t="s">
        <v>1301</v>
      </c>
      <c r="B92" t="s">
        <v>1302</v>
      </c>
      <c r="C92" t="s">
        <v>1303</v>
      </c>
      <c r="D92" t="s">
        <v>226</v>
      </c>
      <c r="E92">
        <v>17.189330999999999</v>
      </c>
      <c r="F92">
        <v>17.388334</v>
      </c>
      <c r="G92">
        <v>17.585045000000001</v>
      </c>
      <c r="H92">
        <v>17.759405000000001</v>
      </c>
      <c r="I92">
        <v>17.923173999999999</v>
      </c>
      <c r="J92">
        <v>18.088471999999999</v>
      </c>
      <c r="K92">
        <v>18.245422000000001</v>
      </c>
      <c r="L92">
        <v>18.398161000000002</v>
      </c>
      <c r="M92">
        <v>18.547803999999999</v>
      </c>
      <c r="N92">
        <v>18.698661999999999</v>
      </c>
      <c r="O92">
        <v>18.8507</v>
      </c>
      <c r="P92">
        <v>18.974637999999999</v>
      </c>
      <c r="Q92">
        <v>19.112000999999999</v>
      </c>
      <c r="R92">
        <v>19.245508000000001</v>
      </c>
      <c r="S92">
        <v>19.375571999999998</v>
      </c>
      <c r="T92">
        <v>19.495076999999998</v>
      </c>
      <c r="U92">
        <v>19.609204999999999</v>
      </c>
      <c r="V92">
        <v>19.717877999999999</v>
      </c>
      <c r="W92">
        <v>19.822212</v>
      </c>
      <c r="X92">
        <v>19.920148999999999</v>
      </c>
      <c r="Y92">
        <v>20.010719000000002</v>
      </c>
      <c r="Z92">
        <v>20.095358000000001</v>
      </c>
      <c r="AA92">
        <v>20.166985</v>
      </c>
      <c r="AB92">
        <v>20.231947000000002</v>
      </c>
      <c r="AC92">
        <v>20.293125</v>
      </c>
      <c r="AD92">
        <v>20.351675</v>
      </c>
      <c r="AE92">
        <v>20.412085999999999</v>
      </c>
      <c r="AF92">
        <v>20.483519000000001</v>
      </c>
      <c r="AG92">
        <v>20.565197000000001</v>
      </c>
      <c r="AH92">
        <v>20.663222999999999</v>
      </c>
      <c r="AI92">
        <v>20.777836000000001</v>
      </c>
      <c r="AJ92">
        <v>20.911673</v>
      </c>
      <c r="AK92" s="38">
        <v>6.0000000000000001E-3</v>
      </c>
    </row>
    <row r="93" spans="1:37" s="33" customFormat="1">
      <c r="A93" s="33" t="s">
        <v>362</v>
      </c>
      <c r="B93" s="33" t="s">
        <v>1304</v>
      </c>
      <c r="C93" s="33" t="s">
        <v>1305</v>
      </c>
      <c r="D93" s="33" t="s">
        <v>226</v>
      </c>
      <c r="E93" s="33">
        <v>17.189330999999999</v>
      </c>
      <c r="F93" s="33">
        <v>17.388334</v>
      </c>
      <c r="G93" s="33">
        <v>17.585045000000001</v>
      </c>
      <c r="H93" s="33">
        <v>17.759405000000001</v>
      </c>
      <c r="I93" s="33">
        <v>17.923173999999999</v>
      </c>
      <c r="J93" s="33">
        <v>18.088471999999999</v>
      </c>
      <c r="K93" s="33">
        <v>18.245422000000001</v>
      </c>
      <c r="L93" s="33">
        <v>18.398161000000002</v>
      </c>
      <c r="M93" s="33">
        <v>18.547803999999999</v>
      </c>
      <c r="N93" s="33">
        <v>18.698661999999999</v>
      </c>
      <c r="O93" s="33">
        <v>18.8507</v>
      </c>
      <c r="P93" s="33">
        <v>18.974637999999999</v>
      </c>
      <c r="Q93" s="33">
        <v>19.112000999999999</v>
      </c>
      <c r="R93" s="33">
        <v>19.245508000000001</v>
      </c>
      <c r="S93" s="33">
        <v>19.375571999999998</v>
      </c>
      <c r="T93" s="33">
        <v>19.495076999999998</v>
      </c>
      <c r="U93" s="33">
        <v>19.609204999999999</v>
      </c>
      <c r="V93" s="33">
        <v>19.717877999999999</v>
      </c>
      <c r="W93" s="33">
        <v>19.822212</v>
      </c>
      <c r="X93" s="33">
        <v>19.920148999999999</v>
      </c>
      <c r="Y93" s="33">
        <v>20.010719000000002</v>
      </c>
      <c r="Z93" s="33">
        <v>20.095358000000001</v>
      </c>
      <c r="AA93" s="33">
        <v>20.166985</v>
      </c>
      <c r="AB93" s="33">
        <v>20.231947000000002</v>
      </c>
      <c r="AC93" s="33">
        <v>20.293125</v>
      </c>
      <c r="AD93" s="33">
        <v>20.351675</v>
      </c>
      <c r="AE93" s="33">
        <v>20.412085999999999</v>
      </c>
      <c r="AF93" s="33">
        <v>20.483519000000001</v>
      </c>
      <c r="AG93" s="33">
        <v>20.565197000000001</v>
      </c>
      <c r="AH93" s="33">
        <v>20.663222999999999</v>
      </c>
      <c r="AI93" s="33">
        <v>20.777836000000001</v>
      </c>
      <c r="AJ93" s="33">
        <v>20.911673</v>
      </c>
      <c r="AK93" s="62">
        <v>6.0000000000000001E-3</v>
      </c>
    </row>
    <row r="94" spans="1:37">
      <c r="A94" t="s">
        <v>1306</v>
      </c>
      <c r="B94" t="s">
        <v>1307</v>
      </c>
      <c r="C94" t="s">
        <v>1308</v>
      </c>
      <c r="D94" t="s">
        <v>226</v>
      </c>
      <c r="E94">
        <v>21.513335999999999</v>
      </c>
      <c r="F94">
        <v>22.082573</v>
      </c>
      <c r="G94">
        <v>22.603981000000001</v>
      </c>
      <c r="H94">
        <v>23.003981</v>
      </c>
      <c r="I94">
        <v>23.390004999999999</v>
      </c>
      <c r="J94">
        <v>23.773052</v>
      </c>
      <c r="K94">
        <v>24.143588999999999</v>
      </c>
      <c r="L94">
        <v>24.515246999999999</v>
      </c>
      <c r="M94">
        <v>24.863299999999999</v>
      </c>
      <c r="N94">
        <v>25.240112</v>
      </c>
      <c r="O94">
        <v>25.613313999999999</v>
      </c>
      <c r="P94">
        <v>25.862228000000002</v>
      </c>
      <c r="Q94">
        <v>26.274260999999999</v>
      </c>
      <c r="R94">
        <v>26.671078000000001</v>
      </c>
      <c r="S94">
        <v>27.048458</v>
      </c>
      <c r="T94">
        <v>27.386172999999999</v>
      </c>
      <c r="U94">
        <v>27.752644</v>
      </c>
      <c r="V94">
        <v>28.109095</v>
      </c>
      <c r="W94">
        <v>28.466328000000001</v>
      </c>
      <c r="X94">
        <v>28.843084000000001</v>
      </c>
      <c r="Y94">
        <v>29.229195000000001</v>
      </c>
      <c r="Z94">
        <v>29.621590000000001</v>
      </c>
      <c r="AA94">
        <v>29.999123000000001</v>
      </c>
      <c r="AB94">
        <v>30.385840999999999</v>
      </c>
      <c r="AC94">
        <v>30.790355999999999</v>
      </c>
      <c r="AD94">
        <v>31.203959000000001</v>
      </c>
      <c r="AE94">
        <v>31.608601</v>
      </c>
      <c r="AF94">
        <v>32.048972999999997</v>
      </c>
      <c r="AG94">
        <v>32.467041000000002</v>
      </c>
      <c r="AH94">
        <v>32.900078000000001</v>
      </c>
      <c r="AI94">
        <v>33.285671000000001</v>
      </c>
      <c r="AJ94">
        <v>33.665717999999998</v>
      </c>
      <c r="AK94" s="38">
        <v>1.4999999999999999E-2</v>
      </c>
    </row>
    <row r="95" spans="1:37" s="33" customFormat="1">
      <c r="A95" s="33" t="s">
        <v>362</v>
      </c>
      <c r="B95" s="33" t="s">
        <v>1309</v>
      </c>
      <c r="C95" s="33" t="s">
        <v>1310</v>
      </c>
      <c r="D95" s="33" t="s">
        <v>226</v>
      </c>
      <c r="E95" s="33">
        <v>6.1163569999999998</v>
      </c>
      <c r="F95" s="33">
        <v>6.2241299999999997</v>
      </c>
      <c r="G95" s="33">
        <v>6.3306100000000001</v>
      </c>
      <c r="H95" s="33">
        <v>6.4138650000000004</v>
      </c>
      <c r="I95" s="33">
        <v>6.4885789999999997</v>
      </c>
      <c r="J95" s="33">
        <v>6.5661990000000001</v>
      </c>
      <c r="K95" s="33">
        <v>6.643357</v>
      </c>
      <c r="L95" s="33">
        <v>6.7201060000000004</v>
      </c>
      <c r="M95" s="33">
        <v>6.7947439999999997</v>
      </c>
      <c r="N95" s="33">
        <v>6.8730010000000004</v>
      </c>
      <c r="O95" s="33">
        <v>6.9528600000000003</v>
      </c>
      <c r="P95" s="33">
        <v>7.0319750000000001</v>
      </c>
      <c r="Q95" s="33">
        <v>7.1169390000000003</v>
      </c>
      <c r="R95" s="33">
        <v>7.2011750000000001</v>
      </c>
      <c r="S95" s="33">
        <v>7.2841870000000002</v>
      </c>
      <c r="T95" s="33">
        <v>7.3567030000000004</v>
      </c>
      <c r="U95" s="33">
        <v>7.43011</v>
      </c>
      <c r="V95" s="33">
        <v>7.5043150000000001</v>
      </c>
      <c r="W95" s="33">
        <v>7.5790610000000003</v>
      </c>
      <c r="X95" s="33">
        <v>7.6572360000000002</v>
      </c>
      <c r="Y95" s="33">
        <v>7.7375800000000003</v>
      </c>
      <c r="Z95" s="33">
        <v>7.8191449999999998</v>
      </c>
      <c r="AA95" s="33">
        <v>7.8979109999999997</v>
      </c>
      <c r="AB95" s="33">
        <v>7.9781959999999996</v>
      </c>
      <c r="AC95" s="33">
        <v>8.0587149999999994</v>
      </c>
      <c r="AD95" s="33">
        <v>8.1401579999999996</v>
      </c>
      <c r="AE95" s="33">
        <v>8.2210789999999996</v>
      </c>
      <c r="AF95" s="33">
        <v>8.3059560000000001</v>
      </c>
      <c r="AG95" s="33">
        <v>8.3885280000000009</v>
      </c>
      <c r="AH95" s="33">
        <v>8.4729299999999999</v>
      </c>
      <c r="AI95" s="33">
        <v>8.5481010000000008</v>
      </c>
      <c r="AJ95" s="33">
        <v>8.6181129999999992</v>
      </c>
      <c r="AK95" s="62">
        <v>1.0999999999999999E-2</v>
      </c>
    </row>
    <row r="96" spans="1:37" s="63" customFormat="1">
      <c r="A96" s="63" t="s">
        <v>339</v>
      </c>
      <c r="B96" s="63" t="s">
        <v>1311</v>
      </c>
      <c r="C96" s="63" t="s">
        <v>1312</v>
      </c>
      <c r="D96" s="63" t="s">
        <v>226</v>
      </c>
      <c r="E96" s="63">
        <v>15.396979999999999</v>
      </c>
      <c r="F96" s="63">
        <v>15.858444</v>
      </c>
      <c r="G96" s="63">
        <v>16.273371000000001</v>
      </c>
      <c r="H96" s="63">
        <v>16.590116999999999</v>
      </c>
      <c r="I96" s="63">
        <v>16.901426000000001</v>
      </c>
      <c r="J96" s="63">
        <v>17.206854</v>
      </c>
      <c r="K96" s="63">
        <v>17.500230999999999</v>
      </c>
      <c r="L96" s="63">
        <v>17.795141000000001</v>
      </c>
      <c r="M96" s="63">
        <v>18.068556000000001</v>
      </c>
      <c r="N96" s="63">
        <v>18.367111000000001</v>
      </c>
      <c r="O96" s="63">
        <v>18.660454000000001</v>
      </c>
      <c r="P96" s="63">
        <v>18.830254</v>
      </c>
      <c r="Q96" s="63">
        <v>19.157322000000001</v>
      </c>
      <c r="R96" s="63">
        <v>19.469904</v>
      </c>
      <c r="S96" s="63">
        <v>19.764271000000001</v>
      </c>
      <c r="T96" s="63">
        <v>20.02947</v>
      </c>
      <c r="U96" s="63">
        <v>20.322533</v>
      </c>
      <c r="V96" s="63">
        <v>20.604780000000002</v>
      </c>
      <c r="W96" s="63">
        <v>20.887266</v>
      </c>
      <c r="X96" s="63">
        <v>21.185848</v>
      </c>
      <c r="Y96" s="63">
        <v>21.491614999999999</v>
      </c>
      <c r="Z96" s="63">
        <v>21.802444000000001</v>
      </c>
      <c r="AA96" s="63">
        <v>22.101212</v>
      </c>
      <c r="AB96" s="63">
        <v>22.407644000000001</v>
      </c>
      <c r="AC96" s="63">
        <v>22.731642000000001</v>
      </c>
      <c r="AD96" s="63">
        <v>23.063801000000002</v>
      </c>
      <c r="AE96" s="63">
        <v>23.387522000000001</v>
      </c>
      <c r="AF96" s="63">
        <v>23.743019</v>
      </c>
      <c r="AG96" s="63">
        <v>24.078513999999998</v>
      </c>
      <c r="AH96" s="63">
        <v>24.427147000000001</v>
      </c>
      <c r="AI96" s="63">
        <v>24.737570000000002</v>
      </c>
      <c r="AJ96" s="63">
        <v>25.047604</v>
      </c>
      <c r="AK96" s="64">
        <v>1.6E-2</v>
      </c>
    </row>
    <row r="97" spans="1:37">
      <c r="A97" t="s">
        <v>1092</v>
      </c>
      <c r="B97" t="s">
        <v>1313</v>
      </c>
      <c r="C97" t="s">
        <v>1314</v>
      </c>
      <c r="D97" t="s">
        <v>226</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361</v>
      </c>
    </row>
    <row r="98" spans="1:37">
      <c r="A98" t="s">
        <v>1095</v>
      </c>
      <c r="B98" t="s">
        <v>1315</v>
      </c>
      <c r="C98" t="s">
        <v>1316</v>
      </c>
      <c r="D98" t="s">
        <v>226</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361</v>
      </c>
    </row>
    <row r="99" spans="1:37">
      <c r="A99" t="s">
        <v>292</v>
      </c>
      <c r="B99" t="s">
        <v>1317</v>
      </c>
      <c r="C99" t="s">
        <v>1318</v>
      </c>
      <c r="D99" t="s">
        <v>226</v>
      </c>
      <c r="E99">
        <v>245.48736600000001</v>
      </c>
      <c r="F99">
        <v>246.24731399999999</v>
      </c>
      <c r="G99">
        <v>246.89112900000001</v>
      </c>
      <c r="H99">
        <v>247.228027</v>
      </c>
      <c r="I99">
        <v>247.400879</v>
      </c>
      <c r="J99">
        <v>247.56100499999999</v>
      </c>
      <c r="K99">
        <v>247.74658199999999</v>
      </c>
      <c r="L99">
        <v>247.87222299999999</v>
      </c>
      <c r="M99">
        <v>247.947678</v>
      </c>
      <c r="N99">
        <v>248.034256</v>
      </c>
      <c r="O99">
        <v>248.11904899999999</v>
      </c>
      <c r="P99">
        <v>248.128342</v>
      </c>
      <c r="Q99">
        <v>248.11883499999999</v>
      </c>
      <c r="R99">
        <v>248.07858300000001</v>
      </c>
      <c r="S99">
        <v>247.94284099999999</v>
      </c>
      <c r="T99">
        <v>247.70436100000001</v>
      </c>
      <c r="U99">
        <v>247.38197299999999</v>
      </c>
      <c r="V99">
        <v>247.05050700000001</v>
      </c>
      <c r="W99">
        <v>246.67228700000001</v>
      </c>
      <c r="X99">
        <v>246.27056899999999</v>
      </c>
      <c r="Y99">
        <v>245.84454299999999</v>
      </c>
      <c r="Z99">
        <v>245.363708</v>
      </c>
      <c r="AA99">
        <v>244.83712800000001</v>
      </c>
      <c r="AB99">
        <v>244.242966</v>
      </c>
      <c r="AC99">
        <v>243.636383</v>
      </c>
      <c r="AD99">
        <v>243.03659099999999</v>
      </c>
      <c r="AE99">
        <v>242.46649199999999</v>
      </c>
      <c r="AF99">
        <v>241.925995</v>
      </c>
      <c r="AG99">
        <v>241.38653600000001</v>
      </c>
      <c r="AH99">
        <v>240.85848999999999</v>
      </c>
      <c r="AI99">
        <v>240.316284</v>
      </c>
      <c r="AJ99">
        <v>239.76005599999999</v>
      </c>
      <c r="AK99" s="38">
        <v>-1E-3</v>
      </c>
    </row>
    <row r="100" spans="1:37">
      <c r="A100" t="s">
        <v>1319</v>
      </c>
      <c r="B100" t="s">
        <v>1320</v>
      </c>
      <c r="C100" t="s">
        <v>1321</v>
      </c>
      <c r="D100" t="s">
        <v>226</v>
      </c>
      <c r="E100">
        <v>190.410965</v>
      </c>
      <c r="F100">
        <v>189.7621</v>
      </c>
      <c r="G100">
        <v>189.07870500000001</v>
      </c>
      <c r="H100">
        <v>188.358902</v>
      </c>
      <c r="I100">
        <v>187.59948700000001</v>
      </c>
      <c r="J100">
        <v>186.799026</v>
      </c>
      <c r="K100">
        <v>185.95710800000001</v>
      </c>
      <c r="L100">
        <v>185.07472200000001</v>
      </c>
      <c r="M100">
        <v>184.14857499999999</v>
      </c>
      <c r="N100">
        <v>183.176941</v>
      </c>
      <c r="O100">
        <v>182.16502399999999</v>
      </c>
      <c r="P100">
        <v>181.106796</v>
      </c>
      <c r="Q100">
        <v>179.99432400000001</v>
      </c>
      <c r="R100">
        <v>178.833923</v>
      </c>
      <c r="S100">
        <v>177.626465</v>
      </c>
      <c r="T100">
        <v>176.37313800000001</v>
      </c>
      <c r="U100">
        <v>175.075287</v>
      </c>
      <c r="V100">
        <v>173.734589</v>
      </c>
      <c r="W100">
        <v>172.352722</v>
      </c>
      <c r="X100">
        <v>170.93141199999999</v>
      </c>
      <c r="Y100">
        <v>169.47247300000001</v>
      </c>
      <c r="Z100">
        <v>167.97778299999999</v>
      </c>
      <c r="AA100">
        <v>166.449341</v>
      </c>
      <c r="AB100">
        <v>164.88917499999999</v>
      </c>
      <c r="AC100">
        <v>163.29942299999999</v>
      </c>
      <c r="AD100">
        <v>161.68244899999999</v>
      </c>
      <c r="AE100">
        <v>160.04063400000001</v>
      </c>
      <c r="AF100">
        <v>158.37591599999999</v>
      </c>
      <c r="AG100">
        <v>156.689774</v>
      </c>
      <c r="AH100">
        <v>154.98407</v>
      </c>
      <c r="AI100">
        <v>153.260391</v>
      </c>
      <c r="AJ100">
        <v>151.515152</v>
      </c>
      <c r="AK100" s="38">
        <v>-7.0000000000000001E-3</v>
      </c>
    </row>
    <row r="101" spans="1:37">
      <c r="A101" t="s">
        <v>1087</v>
      </c>
      <c r="B101" t="s">
        <v>1322</v>
      </c>
      <c r="C101" t="s">
        <v>1323</v>
      </c>
      <c r="D101" t="s">
        <v>226</v>
      </c>
      <c r="E101">
        <v>55.076408000000001</v>
      </c>
      <c r="F101">
        <v>56.485213999999999</v>
      </c>
      <c r="G101">
        <v>57.812427999999997</v>
      </c>
      <c r="H101">
        <v>58.869121999999997</v>
      </c>
      <c r="I101">
        <v>59.801392</v>
      </c>
      <c r="J101">
        <v>60.761977999999999</v>
      </c>
      <c r="K101">
        <v>61.789467000000002</v>
      </c>
      <c r="L101">
        <v>62.797500999999997</v>
      </c>
      <c r="M101">
        <v>63.799098999999998</v>
      </c>
      <c r="N101">
        <v>64.857315</v>
      </c>
      <c r="O101">
        <v>65.954018000000005</v>
      </c>
      <c r="P101">
        <v>67.021545000000003</v>
      </c>
      <c r="Q101">
        <v>68.124504000000002</v>
      </c>
      <c r="R101">
        <v>69.244658999999999</v>
      </c>
      <c r="S101">
        <v>70.316367999999997</v>
      </c>
      <c r="T101">
        <v>71.331222999999994</v>
      </c>
      <c r="U101">
        <v>72.306685999999999</v>
      </c>
      <c r="V101">
        <v>73.315910000000002</v>
      </c>
      <c r="W101">
        <v>74.319564999999997</v>
      </c>
      <c r="X101">
        <v>75.339149000000006</v>
      </c>
      <c r="Y101">
        <v>76.372078000000002</v>
      </c>
      <c r="Z101">
        <v>77.385932999999994</v>
      </c>
      <c r="AA101">
        <v>78.387778999999995</v>
      </c>
      <c r="AB101">
        <v>79.353790000000004</v>
      </c>
      <c r="AC101">
        <v>80.336967000000001</v>
      </c>
      <c r="AD101">
        <v>81.354149000000007</v>
      </c>
      <c r="AE101">
        <v>82.425865000000002</v>
      </c>
      <c r="AF101">
        <v>83.550072</v>
      </c>
      <c r="AG101">
        <v>84.696762000000007</v>
      </c>
      <c r="AH101">
        <v>85.874427999999995</v>
      </c>
      <c r="AI101">
        <v>87.055901000000006</v>
      </c>
      <c r="AJ101">
        <v>88.244904000000005</v>
      </c>
      <c r="AK101" s="38">
        <v>1.4999999999999999E-2</v>
      </c>
    </row>
    <row r="102" spans="1:37">
      <c r="A102" t="s">
        <v>310</v>
      </c>
      <c r="B102" t="s">
        <v>1324</v>
      </c>
      <c r="C102" t="s">
        <v>1325</v>
      </c>
      <c r="D102" t="s">
        <v>226</v>
      </c>
      <c r="E102">
        <v>131.468796</v>
      </c>
      <c r="F102">
        <v>130.997803</v>
      </c>
      <c r="G102">
        <v>130.61691300000001</v>
      </c>
      <c r="H102">
        <v>130.165558</v>
      </c>
      <c r="I102">
        <v>129.71597299999999</v>
      </c>
      <c r="J102">
        <v>129.23587000000001</v>
      </c>
      <c r="K102">
        <v>128.716644</v>
      </c>
      <c r="L102">
        <v>128.21002200000001</v>
      </c>
      <c r="M102">
        <v>127.738174</v>
      </c>
      <c r="N102">
        <v>127.328766</v>
      </c>
      <c r="O102">
        <v>126.997231</v>
      </c>
      <c r="P102">
        <v>126.676323</v>
      </c>
      <c r="Q102">
        <v>126.394974</v>
      </c>
      <c r="R102">
        <v>126.142281</v>
      </c>
      <c r="S102">
        <v>125.896423</v>
      </c>
      <c r="T102">
        <v>125.704262</v>
      </c>
      <c r="U102">
        <v>125.55006400000001</v>
      </c>
      <c r="V102">
        <v>125.490341</v>
      </c>
      <c r="W102">
        <v>125.46354700000001</v>
      </c>
      <c r="X102">
        <v>125.469437</v>
      </c>
      <c r="Y102">
        <v>125.51205400000001</v>
      </c>
      <c r="Z102">
        <v>125.52898399999999</v>
      </c>
      <c r="AA102">
        <v>125.53334</v>
      </c>
      <c r="AB102">
        <v>125.612495</v>
      </c>
      <c r="AC102">
        <v>125.666901</v>
      </c>
      <c r="AD102">
        <v>125.76541899999999</v>
      </c>
      <c r="AE102">
        <v>125.939911</v>
      </c>
      <c r="AF102">
        <v>126.143784</v>
      </c>
      <c r="AG102">
        <v>126.360535</v>
      </c>
      <c r="AH102">
        <v>126.627083</v>
      </c>
      <c r="AI102">
        <v>126.86328899999999</v>
      </c>
      <c r="AJ102">
        <v>127.077911</v>
      </c>
      <c r="AK102" s="38">
        <v>-1E-3</v>
      </c>
    </row>
    <row r="103" spans="1:37">
      <c r="A103" t="s">
        <v>313</v>
      </c>
      <c r="B103" t="s">
        <v>371</v>
      </c>
      <c r="C103" t="s">
        <v>1326</v>
      </c>
      <c r="D103" t="s">
        <v>226</v>
      </c>
      <c r="E103">
        <v>671.92114300000003</v>
      </c>
      <c r="F103">
        <v>667.21630900000002</v>
      </c>
      <c r="G103">
        <v>701.37658699999997</v>
      </c>
      <c r="H103">
        <v>713.80554199999995</v>
      </c>
      <c r="I103">
        <v>720.88531499999999</v>
      </c>
      <c r="J103">
        <v>735.13073699999995</v>
      </c>
      <c r="K103">
        <v>751.84680200000003</v>
      </c>
      <c r="L103">
        <v>760.75671399999999</v>
      </c>
      <c r="M103">
        <v>755.91387899999995</v>
      </c>
      <c r="N103">
        <v>756.47766100000001</v>
      </c>
      <c r="O103">
        <v>763.30187999999998</v>
      </c>
      <c r="P103">
        <v>765.38464399999998</v>
      </c>
      <c r="Q103">
        <v>772.58117700000003</v>
      </c>
      <c r="R103">
        <v>775.92578100000003</v>
      </c>
      <c r="S103">
        <v>776.05963099999997</v>
      </c>
      <c r="T103">
        <v>777.57421899999997</v>
      </c>
      <c r="U103">
        <v>780.55438200000003</v>
      </c>
      <c r="V103">
        <v>791.48699999999997</v>
      </c>
      <c r="W103">
        <v>796.76007100000004</v>
      </c>
      <c r="X103">
        <v>804.71331799999996</v>
      </c>
      <c r="Y103">
        <v>815.85620100000006</v>
      </c>
      <c r="Z103">
        <v>823.09863299999995</v>
      </c>
      <c r="AA103">
        <v>829.39862100000005</v>
      </c>
      <c r="AB103">
        <v>844.21929899999998</v>
      </c>
      <c r="AC103">
        <v>853.06616199999996</v>
      </c>
      <c r="AD103">
        <v>861.44494599999996</v>
      </c>
      <c r="AE103">
        <v>869.52752699999996</v>
      </c>
      <c r="AF103">
        <v>879.44995100000006</v>
      </c>
      <c r="AG103">
        <v>887.93481399999996</v>
      </c>
      <c r="AH103">
        <v>897.92761199999995</v>
      </c>
      <c r="AI103">
        <v>905.136169</v>
      </c>
      <c r="AJ103">
        <v>912.44329800000003</v>
      </c>
      <c r="AK103" s="38">
        <v>0.01</v>
      </c>
    </row>
    <row r="104" spans="1:37">
      <c r="A104" t="s">
        <v>373</v>
      </c>
      <c r="B104" t="s">
        <v>1327</v>
      </c>
      <c r="C104" t="s">
        <v>1328</v>
      </c>
      <c r="D104" t="s">
        <v>226</v>
      </c>
      <c r="E104">
        <v>28112.632812</v>
      </c>
      <c r="F104">
        <v>28230.042968999998</v>
      </c>
      <c r="G104">
        <v>28207.839843999998</v>
      </c>
      <c r="H104">
        <v>28010.220702999999</v>
      </c>
      <c r="I104">
        <v>27786.570312</v>
      </c>
      <c r="J104">
        <v>27464.21875</v>
      </c>
      <c r="K104">
        <v>27153.484375</v>
      </c>
      <c r="L104">
        <v>26879.910156000002</v>
      </c>
      <c r="M104">
        <v>26657.339843999998</v>
      </c>
      <c r="N104">
        <v>26447.169922000001</v>
      </c>
      <c r="O104">
        <v>26242.152343999998</v>
      </c>
      <c r="P104">
        <v>26066.857422000001</v>
      </c>
      <c r="Q104">
        <v>25948.875</v>
      </c>
      <c r="R104">
        <v>25801.398438</v>
      </c>
      <c r="S104">
        <v>25698.722656000002</v>
      </c>
      <c r="T104">
        <v>25576.390625</v>
      </c>
      <c r="U104">
        <v>25466.162109000001</v>
      </c>
      <c r="V104">
        <v>25408.642577999999</v>
      </c>
      <c r="W104">
        <v>25370.513672000001</v>
      </c>
      <c r="X104">
        <v>25336.40625</v>
      </c>
      <c r="Y104">
        <v>25339.396484000001</v>
      </c>
      <c r="Z104">
        <v>25369.296875</v>
      </c>
      <c r="AA104">
        <v>25391.189452999999</v>
      </c>
      <c r="AB104">
        <v>25453.394531000002</v>
      </c>
      <c r="AC104">
        <v>25523.726562</v>
      </c>
      <c r="AD104">
        <v>25622.962890999999</v>
      </c>
      <c r="AE104">
        <v>25750.769531000002</v>
      </c>
      <c r="AF104">
        <v>25928.53125</v>
      </c>
      <c r="AG104">
        <v>26092.914062</v>
      </c>
      <c r="AH104">
        <v>26299.697265999999</v>
      </c>
      <c r="AI104">
        <v>26523.189452999999</v>
      </c>
      <c r="AJ104">
        <v>26762.320312</v>
      </c>
      <c r="AK104" s="38">
        <v>-2E-3</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3"/>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ht="14.5" customHeight="1">
      <c r="A10" t="s">
        <v>1329</v>
      </c>
    </row>
    <row r="11" spans="1:37" ht="14.5" customHeight="1">
      <c r="A11" t="s">
        <v>1330</v>
      </c>
    </row>
    <row r="12" spans="1:37" ht="14.5" customHeight="1">
      <c r="A12" t="s">
        <v>1331</v>
      </c>
    </row>
    <row r="13" spans="1:37" ht="14.5" customHeight="1">
      <c r="A13" t="s">
        <v>216</v>
      </c>
    </row>
    <row r="14" spans="1:37" ht="14.5" customHeight="1">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ht="14.5" customHeight="1">
      <c r="A15" t="s">
        <v>1332</v>
      </c>
      <c r="B15" t="s">
        <v>1333</v>
      </c>
      <c r="C15" t="s">
        <v>1334</v>
      </c>
      <c r="D15" t="s">
        <v>1335</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7" ht="14.5" customHeight="1">
      <c r="A16" t="s">
        <v>1336</v>
      </c>
      <c r="C16" t="s">
        <v>1337</v>
      </c>
    </row>
    <row r="17" spans="1:37" ht="14.5" customHeight="1">
      <c r="A17" t="s">
        <v>1338</v>
      </c>
      <c r="B17" t="s">
        <v>1339</v>
      </c>
      <c r="C17" t="s">
        <v>1340</v>
      </c>
      <c r="D17" t="s">
        <v>1341</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ht="14.5" customHeight="1">
      <c r="A18" t="s">
        <v>1342</v>
      </c>
      <c r="B18" t="s">
        <v>1343</v>
      </c>
      <c r="C18" t="s">
        <v>1344</v>
      </c>
      <c r="D18" t="s">
        <v>1341</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ht="14.5" customHeight="1">
      <c r="A19" t="s">
        <v>1345</v>
      </c>
      <c r="B19" t="s">
        <v>1346</v>
      </c>
      <c r="C19" t="s">
        <v>1347</v>
      </c>
      <c r="D19" t="s">
        <v>1341</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ht="14.5" customHeight="1">
      <c r="A20" t="s">
        <v>1348</v>
      </c>
      <c r="C20" t="s">
        <v>1349</v>
      </c>
    </row>
    <row r="21" spans="1:37" ht="14.5" customHeight="1">
      <c r="A21" t="s">
        <v>1350</v>
      </c>
      <c r="B21" t="s">
        <v>1351</v>
      </c>
      <c r="C21" t="s">
        <v>1352</v>
      </c>
      <c r="D21" t="s">
        <v>1353</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ht="14.5" customHeight="1">
      <c r="A22" t="s">
        <v>1354</v>
      </c>
      <c r="B22" t="s">
        <v>1355</v>
      </c>
      <c r="C22" t="s">
        <v>1356</v>
      </c>
      <c r="D22" t="s">
        <v>1353</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ht="14.5" customHeight="1">
      <c r="A23" t="s">
        <v>1357</v>
      </c>
      <c r="C23" t="s">
        <v>1358</v>
      </c>
    </row>
    <row r="24" spans="1:37" ht="14.5" customHeight="1">
      <c r="A24" t="s">
        <v>1359</v>
      </c>
      <c r="C24" t="s">
        <v>1360</v>
      </c>
    </row>
    <row r="25" spans="1:37" ht="14.5" customHeight="1">
      <c r="A25" t="s">
        <v>1361</v>
      </c>
      <c r="B25" t="s">
        <v>1362</v>
      </c>
      <c r="C25" t="s">
        <v>1363</v>
      </c>
      <c r="D25" t="s">
        <v>874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ht="14.5" customHeight="1">
      <c r="A26" t="s">
        <v>1364</v>
      </c>
      <c r="B26" t="s">
        <v>1365</v>
      </c>
      <c r="C26" t="s">
        <v>1366</v>
      </c>
      <c r="D26" t="s">
        <v>874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ht="14.5" customHeight="1">
      <c r="A27" t="s">
        <v>1367</v>
      </c>
      <c r="B27" t="s">
        <v>1368</v>
      </c>
      <c r="C27" t="s">
        <v>1369</v>
      </c>
      <c r="D27" t="s">
        <v>874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ht="14.5" customHeight="1">
      <c r="A28" t="s">
        <v>1370</v>
      </c>
      <c r="B28" t="s">
        <v>1371</v>
      </c>
      <c r="C28" t="s">
        <v>1372</v>
      </c>
      <c r="D28" t="s">
        <v>874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ht="14.5" customHeight="1">
      <c r="A29" t="s">
        <v>1373</v>
      </c>
      <c r="B29" t="s">
        <v>1374</v>
      </c>
      <c r="C29" t="s">
        <v>1375</v>
      </c>
      <c r="D29" t="s">
        <v>874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ht="14.5" customHeight="1">
      <c r="A30" t="s">
        <v>1376</v>
      </c>
      <c r="B30" t="s">
        <v>1377</v>
      </c>
      <c r="C30" t="s">
        <v>1378</v>
      </c>
      <c r="D30" t="s">
        <v>874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ht="14.5" customHeight="1">
      <c r="A31" t="s">
        <v>1379</v>
      </c>
      <c r="B31" t="s">
        <v>1380</v>
      </c>
      <c r="C31" t="s">
        <v>1381</v>
      </c>
      <c r="D31" t="s">
        <v>874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ht="14.5" customHeight="1">
      <c r="A32" t="s">
        <v>1382</v>
      </c>
      <c r="B32" t="s">
        <v>1383</v>
      </c>
      <c r="C32" t="s">
        <v>1384</v>
      </c>
      <c r="D32" t="s">
        <v>874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ht="14.5" customHeight="1">
      <c r="A33" t="s">
        <v>1385</v>
      </c>
      <c r="B33" t="s">
        <v>1386</v>
      </c>
      <c r="C33" t="s">
        <v>1387</v>
      </c>
      <c r="D33" t="s">
        <v>874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ht="14.5" customHeight="1">
      <c r="A34" t="s">
        <v>1388</v>
      </c>
      <c r="B34" t="s">
        <v>1389</v>
      </c>
      <c r="C34" t="s">
        <v>1390</v>
      </c>
      <c r="D34" t="s">
        <v>874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ht="14.5" customHeight="1">
      <c r="A35" t="s">
        <v>1391</v>
      </c>
      <c r="B35" t="s">
        <v>1392</v>
      </c>
      <c r="C35" t="s">
        <v>1393</v>
      </c>
      <c r="D35" t="s">
        <v>874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ht="14.5" customHeight="1">
      <c r="A36" t="s">
        <v>1394</v>
      </c>
      <c r="B36" t="s">
        <v>1395</v>
      </c>
      <c r="C36" t="s">
        <v>1396</v>
      </c>
      <c r="D36" t="s">
        <v>874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ht="14.5" customHeight="1">
      <c r="A37" t="s">
        <v>1397</v>
      </c>
      <c r="B37" t="s">
        <v>1398</v>
      </c>
      <c r="C37" t="s">
        <v>1399</v>
      </c>
      <c r="D37" t="s">
        <v>874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ht="14.5" customHeight="1">
      <c r="A38" t="s">
        <v>1400</v>
      </c>
      <c r="C38" t="s">
        <v>1401</v>
      </c>
    </row>
    <row r="39" spans="1:37" ht="14.5" customHeight="1">
      <c r="A39" t="s">
        <v>1402</v>
      </c>
      <c r="C39" t="s">
        <v>1403</v>
      </c>
    </row>
    <row r="40" spans="1:37" ht="14.5" customHeight="1">
      <c r="A40" t="s">
        <v>1338</v>
      </c>
      <c r="C40" t="s">
        <v>1404</v>
      </c>
    </row>
    <row r="41" spans="1:37" ht="14.5" customHeight="1">
      <c r="A41" t="s">
        <v>1361</v>
      </c>
      <c r="B41" t="s">
        <v>1405</v>
      </c>
      <c r="C41" t="s">
        <v>1406</v>
      </c>
      <c r="D41" t="s">
        <v>526</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ht="14.5" customHeight="1">
      <c r="A42" t="s">
        <v>1364</v>
      </c>
      <c r="B42" t="s">
        <v>1407</v>
      </c>
      <c r="C42" t="s">
        <v>1408</v>
      </c>
      <c r="D42" t="s">
        <v>526</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ht="14.5" customHeight="1">
      <c r="A43" t="s">
        <v>1367</v>
      </c>
      <c r="B43" t="s">
        <v>1409</v>
      </c>
      <c r="C43" t="s">
        <v>1410</v>
      </c>
      <c r="D43" t="s">
        <v>526</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ht="14.5" customHeight="1">
      <c r="A44" t="s">
        <v>1370</v>
      </c>
      <c r="B44" t="s">
        <v>1411</v>
      </c>
      <c r="C44" t="s">
        <v>1412</v>
      </c>
      <c r="D44" t="s">
        <v>526</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ht="14.5" customHeight="1">
      <c r="A45" t="s">
        <v>1373</v>
      </c>
      <c r="B45" t="s">
        <v>1413</v>
      </c>
      <c r="C45" t="s">
        <v>1414</v>
      </c>
      <c r="D45" t="s">
        <v>526</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ht="14.5" customHeight="1">
      <c r="A46" t="s">
        <v>1376</v>
      </c>
      <c r="B46" t="s">
        <v>1415</v>
      </c>
      <c r="C46" t="s">
        <v>1416</v>
      </c>
      <c r="D46" t="s">
        <v>526</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ht="14.5" customHeight="1">
      <c r="A47" t="s">
        <v>1379</v>
      </c>
      <c r="B47" t="s">
        <v>1417</v>
      </c>
      <c r="C47" t="s">
        <v>1418</v>
      </c>
      <c r="D47" t="s">
        <v>526</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ht="14.5" customHeight="1">
      <c r="A48" t="s">
        <v>1382</v>
      </c>
      <c r="B48" t="s">
        <v>1419</v>
      </c>
      <c r="C48" t="s">
        <v>1420</v>
      </c>
      <c r="D48" t="s">
        <v>526</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ht="14.5" customHeight="1">
      <c r="A49" t="s">
        <v>1385</v>
      </c>
      <c r="B49" t="s">
        <v>1421</v>
      </c>
      <c r="C49" t="s">
        <v>1422</v>
      </c>
      <c r="D49" t="s">
        <v>526</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ht="14.5" customHeight="1">
      <c r="A50" t="s">
        <v>1388</v>
      </c>
      <c r="B50" t="s">
        <v>1423</v>
      </c>
      <c r="C50" t="s">
        <v>1424</v>
      </c>
      <c r="D50" t="s">
        <v>526</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ht="14.5" customHeight="1">
      <c r="A51" t="s">
        <v>1391</v>
      </c>
      <c r="B51" t="s">
        <v>1425</v>
      </c>
      <c r="C51" t="s">
        <v>1426</v>
      </c>
      <c r="D51" t="s">
        <v>526</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ht="14.5" customHeight="1">
      <c r="A52" t="s">
        <v>1394</v>
      </c>
      <c r="B52" t="s">
        <v>1427</v>
      </c>
      <c r="C52" t="s">
        <v>1428</v>
      </c>
      <c r="D52" t="s">
        <v>526</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ht="14.5" customHeight="1">
      <c r="A53" t="s">
        <v>1397</v>
      </c>
      <c r="B53" t="s">
        <v>1429</v>
      </c>
      <c r="C53" t="s">
        <v>1430</v>
      </c>
      <c r="D53" t="s">
        <v>526</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ht="14.5" customHeight="1">
      <c r="A54" t="s">
        <v>1342</v>
      </c>
      <c r="C54" t="s">
        <v>1431</v>
      </c>
    </row>
    <row r="55" spans="1:37" ht="14.5" customHeight="1">
      <c r="A55" t="s">
        <v>1361</v>
      </c>
      <c r="B55" t="s">
        <v>1432</v>
      </c>
      <c r="C55" t="s">
        <v>1433</v>
      </c>
      <c r="D55" t="s">
        <v>526</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ht="14.5" customHeight="1">
      <c r="A56" t="s">
        <v>1364</v>
      </c>
      <c r="B56" t="s">
        <v>1434</v>
      </c>
      <c r="C56" t="s">
        <v>1435</v>
      </c>
      <c r="D56" t="s">
        <v>526</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ht="14.5" customHeight="1">
      <c r="A57" t="s">
        <v>1367</v>
      </c>
      <c r="B57" t="s">
        <v>1436</v>
      </c>
      <c r="C57" t="s">
        <v>1437</v>
      </c>
      <c r="D57" t="s">
        <v>526</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ht="14.5" customHeight="1">
      <c r="A58" t="s">
        <v>1370</v>
      </c>
      <c r="B58" t="s">
        <v>1438</v>
      </c>
      <c r="C58" t="s">
        <v>1439</v>
      </c>
      <c r="D58" t="s">
        <v>526</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ht="14.5" customHeight="1">
      <c r="A59" t="s">
        <v>1373</v>
      </c>
      <c r="B59" t="s">
        <v>1440</v>
      </c>
      <c r="C59" t="s">
        <v>1441</v>
      </c>
      <c r="D59" t="s">
        <v>526</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ht="14.5" customHeight="1">
      <c r="A60" t="s">
        <v>1376</v>
      </c>
      <c r="B60" t="s">
        <v>1442</v>
      </c>
      <c r="C60" t="s">
        <v>1443</v>
      </c>
      <c r="D60" t="s">
        <v>526</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ht="14.5" customHeight="1">
      <c r="A61" t="s">
        <v>1379</v>
      </c>
      <c r="B61" t="s">
        <v>1444</v>
      </c>
      <c r="C61" t="s">
        <v>1445</v>
      </c>
      <c r="D61" t="s">
        <v>526</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ht="14.5" customHeight="1">
      <c r="A62" t="s">
        <v>1382</v>
      </c>
      <c r="B62" t="s">
        <v>1446</v>
      </c>
      <c r="C62" t="s">
        <v>1447</v>
      </c>
      <c r="D62" t="s">
        <v>526</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ht="14.5" customHeight="1">
      <c r="A63" t="s">
        <v>1385</v>
      </c>
      <c r="B63" t="s">
        <v>1448</v>
      </c>
      <c r="C63" t="s">
        <v>1449</v>
      </c>
      <c r="D63" t="s">
        <v>526</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ht="14.5" customHeight="1">
      <c r="A64" t="s">
        <v>1388</v>
      </c>
      <c r="B64" t="s">
        <v>1450</v>
      </c>
      <c r="C64" t="s">
        <v>1451</v>
      </c>
      <c r="D64" t="s">
        <v>526</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ht="14.5" customHeight="1">
      <c r="A65" t="s">
        <v>1391</v>
      </c>
      <c r="B65" t="s">
        <v>1452</v>
      </c>
      <c r="C65" t="s">
        <v>1453</v>
      </c>
      <c r="D65" t="s">
        <v>526</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ht="14.5" customHeight="1">
      <c r="A66" t="s">
        <v>1394</v>
      </c>
      <c r="B66" t="s">
        <v>1454</v>
      </c>
      <c r="C66" t="s">
        <v>1455</v>
      </c>
      <c r="D66" t="s">
        <v>526</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ht="14.5" customHeight="1">
      <c r="A67" t="s">
        <v>1397</v>
      </c>
      <c r="B67" t="s">
        <v>1456</v>
      </c>
      <c r="C67" t="s">
        <v>1457</v>
      </c>
      <c r="D67" t="s">
        <v>526</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ht="14.5" customHeight="1">
      <c r="A68" t="s">
        <v>1458</v>
      </c>
      <c r="C68" t="s">
        <v>1459</v>
      </c>
    </row>
    <row r="69" spans="1:37" ht="14.5" customHeight="1">
      <c r="A69" t="s">
        <v>1361</v>
      </c>
      <c r="B69" t="s">
        <v>1460</v>
      </c>
      <c r="C69" t="s">
        <v>1461</v>
      </c>
      <c r="D69" t="s">
        <v>526</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ht="14.5" customHeight="1">
      <c r="A70" t="s">
        <v>1364</v>
      </c>
      <c r="B70" t="s">
        <v>1462</v>
      </c>
      <c r="C70" t="s">
        <v>1463</v>
      </c>
      <c r="D70" t="s">
        <v>526</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ht="14.5" customHeight="1">
      <c r="A71" t="s">
        <v>1367</v>
      </c>
      <c r="B71" t="s">
        <v>1464</v>
      </c>
      <c r="C71" t="s">
        <v>1465</v>
      </c>
      <c r="D71" t="s">
        <v>526</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ht="14.5" customHeight="1">
      <c r="A72" t="s">
        <v>1370</v>
      </c>
      <c r="B72" t="s">
        <v>1466</v>
      </c>
      <c r="C72" t="s">
        <v>1467</v>
      </c>
      <c r="D72" t="s">
        <v>526</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ht="14.5" customHeight="1">
      <c r="A73" t="s">
        <v>1373</v>
      </c>
      <c r="B73" t="s">
        <v>1468</v>
      </c>
      <c r="C73" t="s">
        <v>1469</v>
      </c>
      <c r="D73" t="s">
        <v>526</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ht="14.5" customHeight="1">
      <c r="A74" t="s">
        <v>1376</v>
      </c>
      <c r="B74" t="s">
        <v>1470</v>
      </c>
      <c r="C74" t="s">
        <v>1471</v>
      </c>
      <c r="D74" t="s">
        <v>526</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ht="14.5" customHeight="1">
      <c r="A75" t="s">
        <v>1379</v>
      </c>
      <c r="B75" t="s">
        <v>1472</v>
      </c>
      <c r="C75" t="s">
        <v>1473</v>
      </c>
      <c r="D75" t="s">
        <v>526</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ht="14.5" customHeight="1">
      <c r="A76" t="s">
        <v>1382</v>
      </c>
      <c r="B76" t="s">
        <v>1474</v>
      </c>
      <c r="C76" t="s">
        <v>1475</v>
      </c>
      <c r="D76" t="s">
        <v>526</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ht="14.5" customHeight="1">
      <c r="A77" t="s">
        <v>1385</v>
      </c>
      <c r="B77" t="s">
        <v>1476</v>
      </c>
      <c r="C77" t="s">
        <v>1477</v>
      </c>
      <c r="D77" t="s">
        <v>526</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ht="14.5" customHeight="1">
      <c r="A78" t="s">
        <v>1388</v>
      </c>
      <c r="B78" t="s">
        <v>1478</v>
      </c>
      <c r="C78" t="s">
        <v>1479</v>
      </c>
      <c r="D78" t="s">
        <v>526</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ht="14.5" customHeight="1">
      <c r="A79" t="s">
        <v>1391</v>
      </c>
      <c r="B79" t="s">
        <v>1480</v>
      </c>
      <c r="C79" t="s">
        <v>1481</v>
      </c>
      <c r="D79" t="s">
        <v>526</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ht="14.5" customHeight="1">
      <c r="A80" t="s">
        <v>1394</v>
      </c>
      <c r="B80" t="s">
        <v>1482</v>
      </c>
      <c r="C80" t="s">
        <v>1483</v>
      </c>
      <c r="D80" t="s">
        <v>526</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ht="14.5" customHeight="1">
      <c r="A81" t="s">
        <v>1397</v>
      </c>
      <c r="B81" t="s">
        <v>1484</v>
      </c>
      <c r="C81" t="s">
        <v>1485</v>
      </c>
      <c r="D81" t="s">
        <v>526</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ht="14.5" customHeight="1">
      <c r="A82" t="s">
        <v>1486</v>
      </c>
      <c r="B82" t="s">
        <v>1487</v>
      </c>
      <c r="C82" t="s">
        <v>1488</v>
      </c>
      <c r="D82" t="s">
        <v>526</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ht="14.5" customHeight="1">
      <c r="A83" t="s">
        <v>1489</v>
      </c>
      <c r="C83" t="s">
        <v>1490</v>
      </c>
    </row>
    <row r="84" spans="1:37" ht="14.5" customHeight="1">
      <c r="A84" t="s">
        <v>1361</v>
      </c>
      <c r="B84" t="s">
        <v>1491</v>
      </c>
      <c r="C84" t="s">
        <v>1492</v>
      </c>
      <c r="D84" t="s">
        <v>526</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ht="14.5" customHeight="1">
      <c r="A85" t="s">
        <v>1493</v>
      </c>
      <c r="B85" t="s">
        <v>1494</v>
      </c>
      <c r="C85" t="s">
        <v>1495</v>
      </c>
      <c r="D85" t="s">
        <v>526</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ht="14.5" customHeight="1">
      <c r="A86" t="s">
        <v>1496</v>
      </c>
      <c r="B86" t="s">
        <v>1497</v>
      </c>
      <c r="C86" t="s">
        <v>1498</v>
      </c>
      <c r="D86" t="s">
        <v>526</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ht="14.5" customHeight="1">
      <c r="A87" t="s">
        <v>1499</v>
      </c>
      <c r="B87" t="s">
        <v>1500</v>
      </c>
      <c r="C87" t="s">
        <v>1501</v>
      </c>
      <c r="D87" t="s">
        <v>526</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ht="14.5" customHeight="1">
      <c r="A88" t="s">
        <v>1364</v>
      </c>
      <c r="B88" t="s">
        <v>1502</v>
      </c>
      <c r="C88" t="s">
        <v>1503</v>
      </c>
      <c r="D88" t="s">
        <v>526</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ht="14.5" customHeight="1">
      <c r="A89" t="s">
        <v>1367</v>
      </c>
      <c r="B89" t="s">
        <v>1504</v>
      </c>
      <c r="C89" t="s">
        <v>1505</v>
      </c>
      <c r="D89" t="s">
        <v>526</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ht="14.5" customHeight="1">
      <c r="A90" t="s">
        <v>1370</v>
      </c>
      <c r="B90" t="s">
        <v>1506</v>
      </c>
      <c r="C90" t="s">
        <v>1507</v>
      </c>
      <c r="D90" t="s">
        <v>526</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ht="14.5" customHeight="1">
      <c r="A91" t="s">
        <v>1373</v>
      </c>
      <c r="B91" t="s">
        <v>1508</v>
      </c>
      <c r="C91" t="s">
        <v>1509</v>
      </c>
      <c r="D91" t="s">
        <v>526</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ht="14.5" customHeight="1">
      <c r="A92" t="s">
        <v>1376</v>
      </c>
      <c r="B92" t="s">
        <v>1510</v>
      </c>
      <c r="C92" t="s">
        <v>1511</v>
      </c>
      <c r="D92" t="s">
        <v>526</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ht="14.5" customHeight="1">
      <c r="A93" t="s">
        <v>1379</v>
      </c>
      <c r="B93" t="s">
        <v>1512</v>
      </c>
      <c r="C93" t="s">
        <v>1513</v>
      </c>
      <c r="D93" t="s">
        <v>526</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ht="14.5" customHeight="1">
      <c r="A94" t="s">
        <v>1382</v>
      </c>
      <c r="B94" t="s">
        <v>1514</v>
      </c>
      <c r="C94" t="s">
        <v>1515</v>
      </c>
      <c r="D94" t="s">
        <v>526</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ht="14.5" customHeight="1">
      <c r="A95" t="s">
        <v>1385</v>
      </c>
      <c r="B95" t="s">
        <v>1516</v>
      </c>
      <c r="C95" t="s">
        <v>1517</v>
      </c>
      <c r="D95" t="s">
        <v>526</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ht="14.5" customHeight="1">
      <c r="A96" t="s">
        <v>1388</v>
      </c>
      <c r="B96" t="s">
        <v>1518</v>
      </c>
      <c r="C96" t="s">
        <v>1519</v>
      </c>
      <c r="D96" t="s">
        <v>526</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ht="14.5" customHeight="1">
      <c r="A97" t="s">
        <v>1391</v>
      </c>
      <c r="B97" t="s">
        <v>1520</v>
      </c>
      <c r="C97" t="s">
        <v>1521</v>
      </c>
      <c r="D97" t="s">
        <v>526</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ht="14.5" customHeight="1">
      <c r="A98" t="s">
        <v>1394</v>
      </c>
      <c r="B98" t="s">
        <v>1522</v>
      </c>
      <c r="C98" t="s">
        <v>1523</v>
      </c>
      <c r="D98" t="s">
        <v>526</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ht="14.5" customHeight="1">
      <c r="A99" t="s">
        <v>1397</v>
      </c>
      <c r="B99" t="s">
        <v>1524</v>
      </c>
      <c r="C99" t="s">
        <v>1525</v>
      </c>
      <c r="D99" t="s">
        <v>526</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ht="14.5" customHeight="1">
      <c r="A100" t="s">
        <v>1486</v>
      </c>
      <c r="B100" t="s">
        <v>1526</v>
      </c>
      <c r="C100" t="s">
        <v>1527</v>
      </c>
      <c r="D100" t="s">
        <v>526</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ht="14.5" customHeight="1">
      <c r="A101" t="s">
        <v>1528</v>
      </c>
      <c r="C101" t="s">
        <v>1529</v>
      </c>
    </row>
    <row r="102" spans="1:37" ht="14.5" customHeight="1">
      <c r="A102" t="s">
        <v>1361</v>
      </c>
      <c r="B102" t="s">
        <v>1530</v>
      </c>
      <c r="C102" t="s">
        <v>1531</v>
      </c>
      <c r="D102" t="s">
        <v>219</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ht="14.5" customHeight="1">
      <c r="A103" t="s">
        <v>1493</v>
      </c>
      <c r="B103" t="s">
        <v>1532</v>
      </c>
      <c r="C103" t="s">
        <v>1533</v>
      </c>
      <c r="D103" t="s">
        <v>219</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ht="14.5" customHeight="1">
      <c r="A104" t="s">
        <v>1496</v>
      </c>
      <c r="B104" t="s">
        <v>1534</v>
      </c>
      <c r="C104" t="s">
        <v>1535</v>
      </c>
      <c r="D104" t="s">
        <v>219</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ht="14.5" customHeight="1">
      <c r="A105" t="s">
        <v>1499</v>
      </c>
      <c r="B105" t="s">
        <v>1536</v>
      </c>
      <c r="C105" t="s">
        <v>1537</v>
      </c>
      <c r="D105" t="s">
        <v>219</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ht="14.5" customHeight="1">
      <c r="A106" t="s">
        <v>1364</v>
      </c>
      <c r="B106" t="s">
        <v>1538</v>
      </c>
      <c r="C106" t="s">
        <v>1539</v>
      </c>
      <c r="D106" t="s">
        <v>219</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ht="14.5" customHeight="1">
      <c r="A107" t="s">
        <v>1493</v>
      </c>
      <c r="B107" t="s">
        <v>1540</v>
      </c>
      <c r="C107" t="s">
        <v>1541</v>
      </c>
      <c r="D107" t="s">
        <v>219</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ht="14.5" customHeight="1">
      <c r="A108" t="s">
        <v>1496</v>
      </c>
      <c r="B108" t="s">
        <v>1542</v>
      </c>
      <c r="C108" t="s">
        <v>1543</v>
      </c>
      <c r="D108" t="s">
        <v>219</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ht="14.5" customHeight="1">
      <c r="A109" t="s">
        <v>1499</v>
      </c>
      <c r="B109" t="s">
        <v>1544</v>
      </c>
      <c r="C109" t="s">
        <v>1545</v>
      </c>
      <c r="D109" t="s">
        <v>219</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ht="14.5" customHeight="1">
      <c r="A110" t="s">
        <v>1367</v>
      </c>
      <c r="B110" t="s">
        <v>1546</v>
      </c>
      <c r="C110" t="s">
        <v>1547</v>
      </c>
      <c r="D110" t="s">
        <v>219</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ht="14.5" customHeight="1">
      <c r="A111" t="s">
        <v>1493</v>
      </c>
      <c r="B111" t="s">
        <v>1548</v>
      </c>
      <c r="C111" t="s">
        <v>1549</v>
      </c>
      <c r="D111" t="s">
        <v>219</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ht="14.5" customHeight="1">
      <c r="A112" t="s">
        <v>1496</v>
      </c>
      <c r="B112" t="s">
        <v>1550</v>
      </c>
      <c r="C112" t="s">
        <v>1551</v>
      </c>
      <c r="D112" t="s">
        <v>219</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ht="14.5" customHeight="1">
      <c r="A113" t="s">
        <v>1499</v>
      </c>
      <c r="B113" t="s">
        <v>1552</v>
      </c>
      <c r="C113" t="s">
        <v>1553</v>
      </c>
      <c r="D113" t="s">
        <v>219</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ht="14.5" customHeight="1">
      <c r="A114" t="s">
        <v>1370</v>
      </c>
      <c r="B114" t="s">
        <v>1554</v>
      </c>
      <c r="C114" t="s">
        <v>1555</v>
      </c>
      <c r="D114" t="s">
        <v>219</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ht="14.5" customHeight="1">
      <c r="A115" t="s">
        <v>1493</v>
      </c>
      <c r="B115" t="s">
        <v>1556</v>
      </c>
      <c r="C115" t="s">
        <v>1557</v>
      </c>
      <c r="D115" t="s">
        <v>219</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ht="14.5" customHeight="1">
      <c r="A116" t="s">
        <v>1496</v>
      </c>
      <c r="B116" t="s">
        <v>1558</v>
      </c>
      <c r="C116" t="s">
        <v>1559</v>
      </c>
      <c r="D116" t="s">
        <v>219</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ht="14.5" customHeight="1">
      <c r="A117" t="s">
        <v>1499</v>
      </c>
      <c r="B117" t="s">
        <v>1560</v>
      </c>
      <c r="C117" t="s">
        <v>1561</v>
      </c>
      <c r="D117" t="s">
        <v>219</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ht="14.5" customHeight="1">
      <c r="A118" t="s">
        <v>1373</v>
      </c>
      <c r="B118" t="s">
        <v>1562</v>
      </c>
      <c r="C118" t="s">
        <v>1563</v>
      </c>
      <c r="D118" t="s">
        <v>219</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ht="14.5" customHeight="1">
      <c r="A119" t="s">
        <v>1493</v>
      </c>
      <c r="B119" t="s">
        <v>1564</v>
      </c>
      <c r="C119" t="s">
        <v>1565</v>
      </c>
      <c r="D119" t="s">
        <v>219</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ht="14.5" customHeight="1">
      <c r="A120" t="s">
        <v>1496</v>
      </c>
      <c r="B120" t="s">
        <v>1566</v>
      </c>
      <c r="C120" t="s">
        <v>1567</v>
      </c>
      <c r="D120" t="s">
        <v>219</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ht="14.5" customHeight="1">
      <c r="A121" t="s">
        <v>1499</v>
      </c>
      <c r="B121" t="s">
        <v>1568</v>
      </c>
      <c r="C121" t="s">
        <v>1569</v>
      </c>
      <c r="D121" t="s">
        <v>219</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ht="14.5" customHeight="1">
      <c r="A122" t="s">
        <v>1376</v>
      </c>
      <c r="B122" t="s">
        <v>1570</v>
      </c>
      <c r="C122" t="s">
        <v>1571</v>
      </c>
      <c r="D122" t="s">
        <v>219</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ht="14.5" customHeight="1">
      <c r="A123" t="s">
        <v>1493</v>
      </c>
      <c r="B123" t="s">
        <v>1572</v>
      </c>
      <c r="C123" t="s">
        <v>1573</v>
      </c>
      <c r="D123" t="s">
        <v>219</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ht="14.5" customHeight="1">
      <c r="A124" t="s">
        <v>1496</v>
      </c>
      <c r="B124" t="s">
        <v>1574</v>
      </c>
      <c r="C124" t="s">
        <v>1575</v>
      </c>
      <c r="D124" t="s">
        <v>219</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ht="14.5" customHeight="1">
      <c r="A125" t="s">
        <v>1499</v>
      </c>
      <c r="B125" t="s">
        <v>1576</v>
      </c>
      <c r="C125" t="s">
        <v>1577</v>
      </c>
      <c r="D125" t="s">
        <v>219</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ht="14.5" customHeight="1">
      <c r="A126" t="s">
        <v>1379</v>
      </c>
      <c r="B126" t="s">
        <v>1578</v>
      </c>
      <c r="C126" t="s">
        <v>1579</v>
      </c>
      <c r="D126" t="s">
        <v>219</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ht="14.5" customHeight="1">
      <c r="A127" t="s">
        <v>1493</v>
      </c>
      <c r="B127" t="s">
        <v>1580</v>
      </c>
      <c r="C127" t="s">
        <v>1581</v>
      </c>
      <c r="D127" t="s">
        <v>219</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ht="14.5" customHeight="1">
      <c r="A128" t="s">
        <v>1496</v>
      </c>
      <c r="B128" t="s">
        <v>1582</v>
      </c>
      <c r="C128" t="s">
        <v>1583</v>
      </c>
      <c r="D128" t="s">
        <v>219</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ht="14.5" customHeight="1">
      <c r="A129" t="s">
        <v>1499</v>
      </c>
      <c r="B129" t="s">
        <v>1584</v>
      </c>
      <c r="C129" t="s">
        <v>1585</v>
      </c>
      <c r="D129" t="s">
        <v>219</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ht="14.5" customHeight="1">
      <c r="A130" t="s">
        <v>1382</v>
      </c>
      <c r="B130" t="s">
        <v>1586</v>
      </c>
      <c r="C130" t="s">
        <v>1587</v>
      </c>
      <c r="D130" t="s">
        <v>219</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ht="14.5" customHeight="1">
      <c r="A131" t="s">
        <v>1493</v>
      </c>
      <c r="B131" t="s">
        <v>1588</v>
      </c>
      <c r="C131" t="s">
        <v>1589</v>
      </c>
      <c r="D131" t="s">
        <v>219</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ht="14.5" customHeight="1">
      <c r="A132" t="s">
        <v>1496</v>
      </c>
      <c r="B132" t="s">
        <v>1590</v>
      </c>
      <c r="C132" t="s">
        <v>1591</v>
      </c>
      <c r="D132" t="s">
        <v>219</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ht="14.5" customHeight="1">
      <c r="A133" t="s">
        <v>1499</v>
      </c>
      <c r="B133" t="s">
        <v>1592</v>
      </c>
      <c r="C133" t="s">
        <v>1593</v>
      </c>
      <c r="D133" t="s">
        <v>219</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ht="14.5" customHeight="1">
      <c r="A134" t="s">
        <v>1385</v>
      </c>
      <c r="B134" t="s">
        <v>1594</v>
      </c>
      <c r="C134" t="s">
        <v>1595</v>
      </c>
      <c r="D134" t="s">
        <v>219</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ht="14.5" customHeight="1">
      <c r="A135" t="s">
        <v>1493</v>
      </c>
      <c r="B135" t="s">
        <v>1596</v>
      </c>
      <c r="C135" t="s">
        <v>1597</v>
      </c>
      <c r="D135" t="s">
        <v>219</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ht="14.5" customHeight="1">
      <c r="A136" t="s">
        <v>1496</v>
      </c>
      <c r="B136" t="s">
        <v>1598</v>
      </c>
      <c r="C136" t="s">
        <v>1599</v>
      </c>
      <c r="D136" t="s">
        <v>219</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ht="14.5" customHeight="1">
      <c r="A137" t="s">
        <v>1499</v>
      </c>
      <c r="B137" t="s">
        <v>1600</v>
      </c>
      <c r="C137" t="s">
        <v>1601</v>
      </c>
      <c r="D137" t="s">
        <v>219</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ht="14.5" customHeight="1">
      <c r="A138" t="s">
        <v>1388</v>
      </c>
      <c r="B138" t="s">
        <v>1602</v>
      </c>
      <c r="C138" t="s">
        <v>1603</v>
      </c>
      <c r="D138" t="s">
        <v>219</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ht="14.5" customHeight="1">
      <c r="A139" t="s">
        <v>1493</v>
      </c>
      <c r="B139" t="s">
        <v>1604</v>
      </c>
      <c r="C139" t="s">
        <v>1605</v>
      </c>
      <c r="D139" t="s">
        <v>219</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ht="14.5" customHeight="1">
      <c r="A140" t="s">
        <v>1496</v>
      </c>
      <c r="B140" t="s">
        <v>1606</v>
      </c>
      <c r="C140" t="s">
        <v>1607</v>
      </c>
      <c r="D140" t="s">
        <v>219</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ht="14.5" customHeight="1">
      <c r="A141" t="s">
        <v>1499</v>
      </c>
      <c r="B141" t="s">
        <v>1608</v>
      </c>
      <c r="C141" t="s">
        <v>1609</v>
      </c>
      <c r="D141" t="s">
        <v>219</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ht="14.5" customHeight="1">
      <c r="A142" t="s">
        <v>1391</v>
      </c>
      <c r="B142" t="s">
        <v>1610</v>
      </c>
      <c r="C142" t="s">
        <v>1611</v>
      </c>
      <c r="D142" t="s">
        <v>219</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ht="14.5" customHeight="1">
      <c r="A143" t="s">
        <v>1493</v>
      </c>
      <c r="B143" t="s">
        <v>1612</v>
      </c>
      <c r="C143" t="s">
        <v>1613</v>
      </c>
      <c r="D143" t="s">
        <v>219</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ht="14.5" customHeight="1">
      <c r="A144" t="s">
        <v>1496</v>
      </c>
      <c r="B144" t="s">
        <v>1614</v>
      </c>
      <c r="C144" t="s">
        <v>1615</v>
      </c>
      <c r="D144" t="s">
        <v>219</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ht="14.5" customHeight="1">
      <c r="A145" t="s">
        <v>1499</v>
      </c>
      <c r="B145" t="s">
        <v>1616</v>
      </c>
      <c r="C145" t="s">
        <v>1617</v>
      </c>
      <c r="D145" t="s">
        <v>219</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ht="14.5" customHeight="1">
      <c r="A146" t="s">
        <v>1394</v>
      </c>
      <c r="B146" t="s">
        <v>1618</v>
      </c>
      <c r="C146" t="s">
        <v>1619</v>
      </c>
      <c r="D146" t="s">
        <v>219</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ht="14.5" customHeight="1">
      <c r="A147" t="s">
        <v>1493</v>
      </c>
      <c r="B147" t="s">
        <v>1620</v>
      </c>
      <c r="C147" t="s">
        <v>1621</v>
      </c>
      <c r="D147" t="s">
        <v>219</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ht="14.5" customHeight="1">
      <c r="A148" t="s">
        <v>1496</v>
      </c>
      <c r="B148" t="s">
        <v>1622</v>
      </c>
      <c r="C148" t="s">
        <v>1623</v>
      </c>
      <c r="D148" t="s">
        <v>219</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ht="14.5" customHeight="1">
      <c r="A149" t="s">
        <v>1499</v>
      </c>
      <c r="B149" t="s">
        <v>1624</v>
      </c>
      <c r="C149" t="s">
        <v>1625</v>
      </c>
      <c r="D149" t="s">
        <v>219</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ht="14.5" customHeight="1">
      <c r="A150" t="s">
        <v>1397</v>
      </c>
      <c r="B150" t="s">
        <v>1626</v>
      </c>
      <c r="C150" t="s">
        <v>1627</v>
      </c>
      <c r="D150" t="s">
        <v>219</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ht="14.5" customHeight="1">
      <c r="A151" t="s">
        <v>1493</v>
      </c>
      <c r="B151" t="s">
        <v>1628</v>
      </c>
      <c r="C151" t="s">
        <v>1629</v>
      </c>
      <c r="D151" t="s">
        <v>219</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ht="14.5" customHeight="1">
      <c r="A152" t="s">
        <v>1496</v>
      </c>
      <c r="B152" t="s">
        <v>1630</v>
      </c>
      <c r="C152" t="s">
        <v>1631</v>
      </c>
      <c r="D152" t="s">
        <v>219</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ht="14.5" customHeight="1">
      <c r="A153" t="s">
        <v>1499</v>
      </c>
      <c r="B153" t="s">
        <v>1632</v>
      </c>
      <c r="C153" t="s">
        <v>1633</v>
      </c>
      <c r="D153" t="s">
        <v>219</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ht="14.5" customHeight="1">
      <c r="A154" t="s">
        <v>1486</v>
      </c>
      <c r="B154" t="s">
        <v>1634</v>
      </c>
      <c r="C154" t="s">
        <v>1635</v>
      </c>
      <c r="D154" t="s">
        <v>219</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ht="14.5" customHeight="1">
      <c r="A155" t="s">
        <v>1636</v>
      </c>
      <c r="C155" t="s">
        <v>1637</v>
      </c>
    </row>
    <row r="156" spans="1:37" ht="14.5" customHeight="1">
      <c r="A156" t="s">
        <v>1638</v>
      </c>
      <c r="B156" t="s">
        <v>1639</v>
      </c>
      <c r="C156" t="s">
        <v>1640</v>
      </c>
      <c r="D156" t="s">
        <v>1353</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361</v>
      </c>
    </row>
    <row r="157" spans="1:37" ht="14.5" customHeight="1">
      <c r="A157" t="s">
        <v>1641</v>
      </c>
      <c r="B157" t="s">
        <v>1642</v>
      </c>
      <c r="C157" t="s">
        <v>1643</v>
      </c>
      <c r="D157" t="s">
        <v>1353</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361</v>
      </c>
    </row>
    <row r="158" spans="1:37" ht="14.5" customHeight="1">
      <c r="A158" t="s">
        <v>1644</v>
      </c>
      <c r="B158" t="s">
        <v>1645</v>
      </c>
      <c r="C158" t="s">
        <v>1646</v>
      </c>
      <c r="D158" t="s">
        <v>1353</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361</v>
      </c>
    </row>
    <row r="159" spans="1:37" ht="14.5" customHeight="1">
      <c r="A159" t="s">
        <v>1647</v>
      </c>
      <c r="B159" t="s">
        <v>1648</v>
      </c>
      <c r="C159" t="s">
        <v>1649</v>
      </c>
      <c r="D159" t="s">
        <v>1353</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361</v>
      </c>
    </row>
    <row r="160" spans="1:37" ht="14.5" customHeight="1">
      <c r="A160" t="s">
        <v>1650</v>
      </c>
      <c r="B160" t="s">
        <v>1651</v>
      </c>
      <c r="C160" t="s">
        <v>1652</v>
      </c>
      <c r="D160" t="s">
        <v>1353</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361</v>
      </c>
    </row>
    <row r="161" spans="1:37" ht="14.5" customHeight="1">
      <c r="A161" t="s">
        <v>1653</v>
      </c>
      <c r="B161" t="s">
        <v>1654</v>
      </c>
      <c r="C161" t="s">
        <v>1655</v>
      </c>
      <c r="D161" t="s">
        <v>1353</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ht="14.5" customHeight="1">
      <c r="A162" t="s">
        <v>1656</v>
      </c>
      <c r="B162" t="s">
        <v>1657</v>
      </c>
      <c r="C162" t="s">
        <v>1658</v>
      </c>
      <c r="D162" t="s">
        <v>1353</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ht="14.5" customHeight="1">
      <c r="A163" t="s">
        <v>1659</v>
      </c>
      <c r="B163" t="s">
        <v>1660</v>
      </c>
      <c r="C163" t="s">
        <v>1661</v>
      </c>
      <c r="D163" t="s">
        <v>1353</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ht="14.5" customHeight="1">
      <c r="A164" t="s">
        <v>1662</v>
      </c>
      <c r="B164" t="s">
        <v>1663</v>
      </c>
      <c r="C164" t="s">
        <v>1664</v>
      </c>
      <c r="D164" t="s">
        <v>1353</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ht="14.5" customHeight="1">
      <c r="A165" t="s">
        <v>1665</v>
      </c>
      <c r="C165" t="s">
        <v>1666</v>
      </c>
    </row>
    <row r="166" spans="1:37" ht="14.5" customHeight="1">
      <c r="A166" t="s">
        <v>1667</v>
      </c>
      <c r="C166" t="s">
        <v>1668</v>
      </c>
    </row>
    <row r="167" spans="1:37" ht="14.5" customHeight="1">
      <c r="A167" t="s">
        <v>1493</v>
      </c>
      <c r="B167" t="s">
        <v>1669</v>
      </c>
      <c r="C167" t="s">
        <v>1670</v>
      </c>
      <c r="D167" t="s">
        <v>1671</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ht="14.5" customHeight="1">
      <c r="A168" t="s">
        <v>1496</v>
      </c>
      <c r="B168" t="s">
        <v>1672</v>
      </c>
      <c r="C168" t="s">
        <v>1673</v>
      </c>
      <c r="D168" t="s">
        <v>1671</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ht="14.5" customHeight="1">
      <c r="A169" t="s">
        <v>1499</v>
      </c>
      <c r="B169" t="s">
        <v>1674</v>
      </c>
      <c r="C169" t="s">
        <v>1675</v>
      </c>
      <c r="D169" t="s">
        <v>1671</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ht="14.5" customHeight="1">
      <c r="A170" t="s">
        <v>1676</v>
      </c>
      <c r="B170" t="s">
        <v>1677</v>
      </c>
      <c r="C170" t="s">
        <v>1678</v>
      </c>
      <c r="D170" t="s">
        <v>1671</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ht="14.5" customHeight="1">
      <c r="A171" t="s">
        <v>1679</v>
      </c>
      <c r="C171" t="s">
        <v>1680</v>
      </c>
    </row>
    <row r="172" spans="1:37" ht="14.5" customHeight="1">
      <c r="A172" t="s">
        <v>1493</v>
      </c>
      <c r="B172" t="s">
        <v>1681</v>
      </c>
      <c r="C172" t="s">
        <v>1682</v>
      </c>
      <c r="D172" t="s">
        <v>1671</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ht="14.5" customHeight="1">
      <c r="A173" t="s">
        <v>1496</v>
      </c>
      <c r="B173" t="s">
        <v>1683</v>
      </c>
      <c r="C173" t="s">
        <v>1684</v>
      </c>
      <c r="D173" t="s">
        <v>1671</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ht="14.5" customHeight="1">
      <c r="A174" t="s">
        <v>1499</v>
      </c>
      <c r="B174" t="s">
        <v>1685</v>
      </c>
      <c r="C174" t="s">
        <v>1686</v>
      </c>
      <c r="D174" t="s">
        <v>1671</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ht="14.5" customHeight="1">
      <c r="A175" t="s">
        <v>1676</v>
      </c>
      <c r="B175" t="s">
        <v>1687</v>
      </c>
      <c r="C175" t="s">
        <v>1688</v>
      </c>
      <c r="D175" t="s">
        <v>1671</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ht="14.5" customHeight="1">
      <c r="A176" t="s">
        <v>1085</v>
      </c>
      <c r="C176" t="s">
        <v>1689</v>
      </c>
    </row>
    <row r="177" spans="1:38" ht="14.5" customHeight="1">
      <c r="A177" t="s">
        <v>1690</v>
      </c>
      <c r="C177" t="s">
        <v>1691</v>
      </c>
    </row>
    <row r="178" spans="1:38" ht="14.5" customHeight="1">
      <c r="A178" t="s">
        <v>1361</v>
      </c>
      <c r="B178" t="s">
        <v>1692</v>
      </c>
      <c r="C178" t="s">
        <v>1693</v>
      </c>
      <c r="D178" t="s">
        <v>226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ht="14.5" customHeight="1">
      <c r="A179" t="s">
        <v>1364</v>
      </c>
      <c r="B179" t="s">
        <v>1694</v>
      </c>
      <c r="C179" t="s">
        <v>1695</v>
      </c>
      <c r="D179" t="s">
        <v>226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ht="14.5" customHeight="1">
      <c r="A180" t="s">
        <v>1367</v>
      </c>
      <c r="B180" t="s">
        <v>1696</v>
      </c>
      <c r="C180" t="s">
        <v>1697</v>
      </c>
      <c r="D180" t="s">
        <v>226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ht="14.5" customHeight="1">
      <c r="A181" t="s">
        <v>1370</v>
      </c>
      <c r="B181" t="s">
        <v>1698</v>
      </c>
      <c r="C181" t="s">
        <v>1699</v>
      </c>
      <c r="D181" t="s">
        <v>226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ht="14.5" customHeight="1">
      <c r="A182" t="s">
        <v>1373</v>
      </c>
      <c r="B182" t="s">
        <v>1700</v>
      </c>
      <c r="C182" t="s">
        <v>1701</v>
      </c>
      <c r="D182" t="s">
        <v>226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ht="14.5" customHeight="1">
      <c r="A183" t="s">
        <v>1376</v>
      </c>
      <c r="B183" t="s">
        <v>1702</v>
      </c>
      <c r="C183" t="s">
        <v>1703</v>
      </c>
      <c r="D183" t="s">
        <v>226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ht="14.5" customHeight="1">
      <c r="A184" t="s">
        <v>1379</v>
      </c>
      <c r="B184" t="s">
        <v>1704</v>
      </c>
      <c r="C184" t="s">
        <v>1705</v>
      </c>
      <c r="D184" t="s">
        <v>226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ht="14.5" customHeight="1">
      <c r="A185" t="s">
        <v>1382</v>
      </c>
      <c r="B185" t="s">
        <v>1706</v>
      </c>
      <c r="C185" t="s">
        <v>1707</v>
      </c>
      <c r="D185" t="s">
        <v>226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ht="14.5" customHeight="1">
      <c r="A186" t="s">
        <v>1385</v>
      </c>
      <c r="B186" t="s">
        <v>1708</v>
      </c>
      <c r="C186" t="s">
        <v>1709</v>
      </c>
      <c r="D186" t="s">
        <v>226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ht="14.5" customHeight="1">
      <c r="A187" t="s">
        <v>1388</v>
      </c>
      <c r="B187" t="s">
        <v>1710</v>
      </c>
      <c r="C187" t="s">
        <v>1711</v>
      </c>
      <c r="D187" t="s">
        <v>226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ht="14.5" customHeight="1">
      <c r="A188" t="s">
        <v>1391</v>
      </c>
      <c r="B188" t="s">
        <v>1712</v>
      </c>
      <c r="C188" t="s">
        <v>1713</v>
      </c>
      <c r="D188" t="s">
        <v>226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ht="14.5" customHeight="1">
      <c r="A189" t="s">
        <v>1394</v>
      </c>
      <c r="B189" t="s">
        <v>1714</v>
      </c>
      <c r="C189" t="s">
        <v>1715</v>
      </c>
      <c r="D189" t="s">
        <v>226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ht="14.5" customHeight="1">
      <c r="A190" t="s">
        <v>1397</v>
      </c>
      <c r="B190" t="s">
        <v>1716</v>
      </c>
      <c r="C190" t="s">
        <v>1717</v>
      </c>
      <c r="D190" t="s">
        <v>226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ht="14.5" customHeight="1">
      <c r="A191" t="s">
        <v>1486</v>
      </c>
      <c r="B191" t="s">
        <v>1718</v>
      </c>
      <c r="C191" t="s">
        <v>1719</v>
      </c>
      <c r="D191" t="s">
        <v>226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ht="14.5" customHeight="1">
      <c r="A192" t="s">
        <v>1720</v>
      </c>
      <c r="B192" t="s">
        <v>1721</v>
      </c>
      <c r="C192" t="s">
        <v>1722</v>
      </c>
      <c r="D192" t="s">
        <v>1723</v>
      </c>
      <c r="E192" t="s">
        <v>226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v>0</v>
      </c>
    </row>
    <row r="193" spans="1:38" ht="14.5" customHeight="1">
      <c r="A193" t="s">
        <v>1724</v>
      </c>
      <c r="B193" t="s">
        <v>1721</v>
      </c>
      <c r="C193" t="s">
        <v>1725</v>
      </c>
      <c r="D193" t="s">
        <v>1726</v>
      </c>
      <c r="E193" t="s">
        <v>226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v>-2E-3</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91"/>
  <sheetViews>
    <sheetView workbookViewId="0">
      <selection activeCell="I5" sqref="I5"/>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212</v>
      </c>
    </row>
    <row r="10" spans="1:37" ht="14.5" customHeight="1">
      <c r="A10" t="s">
        <v>1727</v>
      </c>
    </row>
    <row r="11" spans="1:37" ht="14.5" customHeight="1">
      <c r="A11" t="s">
        <v>1728</v>
      </c>
    </row>
    <row r="12" spans="1:37" ht="14.5" customHeight="1">
      <c r="A12" t="s">
        <v>1729</v>
      </c>
    </row>
    <row r="13" spans="1:37" ht="14.5" customHeight="1">
      <c r="A13" t="s">
        <v>216</v>
      </c>
    </row>
    <row r="14" spans="1:37" ht="14.5" customHeight="1">
      <c r="B14" t="s">
        <v>217</v>
      </c>
      <c r="C14" t="s">
        <v>218</v>
      </c>
      <c r="D14" t="s">
        <v>219</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212</v>
      </c>
    </row>
    <row r="15" spans="1:37" ht="14.5" customHeight="1">
      <c r="A15" t="s">
        <v>1679</v>
      </c>
      <c r="C15" t="s">
        <v>1730</v>
      </c>
    </row>
    <row r="16" spans="1:37" ht="14.5" customHeight="1">
      <c r="A16" t="s">
        <v>1361</v>
      </c>
      <c r="B16" t="s">
        <v>1731</v>
      </c>
      <c r="C16" t="s">
        <v>1732</v>
      </c>
      <c r="D16" t="s">
        <v>219</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38">
        <v>1.4E-2</v>
      </c>
    </row>
    <row r="17" spans="1:37" ht="14.5" customHeight="1">
      <c r="A17" t="s">
        <v>1493</v>
      </c>
      <c r="B17" t="s">
        <v>1733</v>
      </c>
      <c r="C17" t="s">
        <v>1734</v>
      </c>
      <c r="D17" t="s">
        <v>219</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38">
        <v>1.9E-2</v>
      </c>
    </row>
    <row r="18" spans="1:37" ht="14.5" customHeight="1">
      <c r="A18" t="s">
        <v>1496</v>
      </c>
      <c r="B18" t="s">
        <v>1735</v>
      </c>
      <c r="C18" t="s">
        <v>1736</v>
      </c>
      <c r="D18" t="s">
        <v>219</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38">
        <v>1.4999999999999999E-2</v>
      </c>
    </row>
    <row r="19" spans="1:37" ht="14.5" customHeight="1">
      <c r="A19" t="s">
        <v>1499</v>
      </c>
      <c r="B19" t="s">
        <v>1737</v>
      </c>
      <c r="C19" t="s">
        <v>1738</v>
      </c>
      <c r="D19" t="s">
        <v>219</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38">
        <v>4.0000000000000001E-3</v>
      </c>
    </row>
    <row r="20" spans="1:37" ht="14.5" customHeight="1">
      <c r="A20" t="s">
        <v>1364</v>
      </c>
      <c r="B20" t="s">
        <v>1739</v>
      </c>
      <c r="C20" t="s">
        <v>1740</v>
      </c>
      <c r="D20" t="s">
        <v>219</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38">
        <v>1.4E-2</v>
      </c>
    </row>
    <row r="21" spans="1:37" ht="14.5" customHeight="1">
      <c r="A21" t="s">
        <v>1493</v>
      </c>
      <c r="B21" t="s">
        <v>1741</v>
      </c>
      <c r="C21" t="s">
        <v>1742</v>
      </c>
      <c r="D21" t="s">
        <v>219</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38">
        <v>1.7999999999999999E-2</v>
      </c>
    </row>
    <row r="22" spans="1:37" ht="14.5" customHeight="1">
      <c r="A22" t="s">
        <v>1496</v>
      </c>
      <c r="B22" t="s">
        <v>1743</v>
      </c>
      <c r="C22" t="s">
        <v>1744</v>
      </c>
      <c r="D22" t="s">
        <v>219</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38">
        <v>0.03</v>
      </c>
    </row>
    <row r="23" spans="1:37" ht="14.5" customHeight="1">
      <c r="A23" t="s">
        <v>1499</v>
      </c>
      <c r="B23" t="s">
        <v>1745</v>
      </c>
      <c r="C23" t="s">
        <v>1746</v>
      </c>
      <c r="D23" t="s">
        <v>219</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38">
        <v>3.0000000000000001E-3</v>
      </c>
    </row>
    <row r="24" spans="1:37" ht="14.5" customHeight="1">
      <c r="A24" t="s">
        <v>1367</v>
      </c>
      <c r="B24" t="s">
        <v>1747</v>
      </c>
      <c r="C24" t="s">
        <v>1748</v>
      </c>
      <c r="D24" t="s">
        <v>219</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38">
        <v>3.5999999999999997E-2</v>
      </c>
    </row>
    <row r="25" spans="1:37" ht="14.5" customHeight="1">
      <c r="A25" t="s">
        <v>1493</v>
      </c>
      <c r="B25" t="s">
        <v>1749</v>
      </c>
      <c r="C25" t="s">
        <v>1750</v>
      </c>
      <c r="D25" t="s">
        <v>219</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38">
        <v>3.7999999999999999E-2</v>
      </c>
    </row>
    <row r="26" spans="1:37" ht="14.5" customHeight="1">
      <c r="A26" t="s">
        <v>1496</v>
      </c>
      <c r="B26" t="s">
        <v>1751</v>
      </c>
      <c r="C26" t="s">
        <v>1752</v>
      </c>
      <c r="D26" t="s">
        <v>219</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38">
        <v>6.2E-2</v>
      </c>
    </row>
    <row r="27" spans="1:37" ht="14.5" customHeight="1">
      <c r="A27" t="s">
        <v>1499</v>
      </c>
      <c r="B27" t="s">
        <v>1753</v>
      </c>
      <c r="C27" t="s">
        <v>1754</v>
      </c>
      <c r="D27" t="s">
        <v>219</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38">
        <v>2.5999999999999999E-2</v>
      </c>
    </row>
    <row r="28" spans="1:37" ht="14.5" customHeight="1">
      <c r="A28" t="s">
        <v>1370</v>
      </c>
      <c r="B28" t="s">
        <v>1755</v>
      </c>
      <c r="C28" t="s">
        <v>1756</v>
      </c>
      <c r="D28" t="s">
        <v>219</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38">
        <v>3.1E-2</v>
      </c>
    </row>
    <row r="29" spans="1:37" ht="14.5" customHeight="1">
      <c r="A29" t="s">
        <v>1493</v>
      </c>
      <c r="B29" t="s">
        <v>1757</v>
      </c>
      <c r="C29" t="s">
        <v>1758</v>
      </c>
      <c r="D29" t="s">
        <v>219</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38">
        <v>0.03</v>
      </c>
    </row>
    <row r="30" spans="1:37" ht="14.5" customHeight="1">
      <c r="A30" t="s">
        <v>1496</v>
      </c>
      <c r="B30" t="s">
        <v>1759</v>
      </c>
      <c r="C30" t="s">
        <v>1760</v>
      </c>
      <c r="D30" t="s">
        <v>219</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38">
        <v>0.04</v>
      </c>
    </row>
    <row r="31" spans="1:37" ht="14.5" customHeight="1">
      <c r="A31" t="s">
        <v>1499</v>
      </c>
      <c r="B31" t="s">
        <v>1761</v>
      </c>
      <c r="C31" t="s">
        <v>1762</v>
      </c>
      <c r="D31" t="s">
        <v>219</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38">
        <v>2.9000000000000001E-2</v>
      </c>
    </row>
    <row r="32" spans="1:37" ht="14.5" customHeight="1">
      <c r="A32" t="s">
        <v>1373</v>
      </c>
      <c r="B32" t="s">
        <v>1763</v>
      </c>
      <c r="C32" t="s">
        <v>1764</v>
      </c>
      <c r="D32" t="s">
        <v>219</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38">
        <v>1.9E-2</v>
      </c>
    </row>
    <row r="33" spans="1:37" ht="14.5" customHeight="1">
      <c r="A33" t="s">
        <v>1493</v>
      </c>
      <c r="B33" t="s">
        <v>1765</v>
      </c>
      <c r="C33" t="s">
        <v>1766</v>
      </c>
      <c r="D33" t="s">
        <v>219</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38">
        <v>2.3E-2</v>
      </c>
    </row>
    <row r="34" spans="1:37" ht="14.5" customHeight="1">
      <c r="A34" t="s">
        <v>1496</v>
      </c>
      <c r="B34" t="s">
        <v>1767</v>
      </c>
      <c r="C34" t="s">
        <v>1768</v>
      </c>
      <c r="D34" t="s">
        <v>219</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38">
        <v>2.1999999999999999E-2</v>
      </c>
    </row>
    <row r="35" spans="1:37" ht="14.5" customHeight="1">
      <c r="A35" t="s">
        <v>1499</v>
      </c>
      <c r="B35" t="s">
        <v>1769</v>
      </c>
      <c r="C35" t="s">
        <v>1770</v>
      </c>
      <c r="D35" t="s">
        <v>219</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38">
        <v>2E-3</v>
      </c>
    </row>
    <row r="36" spans="1:37" ht="14.5" customHeight="1">
      <c r="A36" t="s">
        <v>1376</v>
      </c>
      <c r="B36" t="s">
        <v>1771</v>
      </c>
      <c r="C36" t="s">
        <v>1772</v>
      </c>
      <c r="D36" t="s">
        <v>219</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38">
        <v>0.03</v>
      </c>
    </row>
    <row r="37" spans="1:37" ht="14.5" customHeight="1">
      <c r="A37" t="s">
        <v>1493</v>
      </c>
      <c r="B37" t="s">
        <v>1773</v>
      </c>
      <c r="C37" t="s">
        <v>1774</v>
      </c>
      <c r="D37" t="s">
        <v>219</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38">
        <v>3.5999999999999997E-2</v>
      </c>
    </row>
    <row r="38" spans="1:37" ht="14.5" customHeight="1">
      <c r="A38" t="s">
        <v>1496</v>
      </c>
      <c r="B38" t="s">
        <v>1775</v>
      </c>
      <c r="C38" t="s">
        <v>1776</v>
      </c>
      <c r="D38" t="s">
        <v>219</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38">
        <v>4.7E-2</v>
      </c>
    </row>
    <row r="39" spans="1:37" ht="14.5" customHeight="1">
      <c r="A39" t="s">
        <v>1499</v>
      </c>
      <c r="B39" t="s">
        <v>1777</v>
      </c>
      <c r="C39" t="s">
        <v>1778</v>
      </c>
      <c r="D39" t="s">
        <v>219</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38">
        <v>7.0000000000000001E-3</v>
      </c>
    </row>
    <row r="40" spans="1:37" ht="14.5" customHeight="1">
      <c r="A40" t="s">
        <v>1379</v>
      </c>
      <c r="B40" t="s">
        <v>1779</v>
      </c>
      <c r="C40" t="s">
        <v>1780</v>
      </c>
      <c r="D40" t="s">
        <v>219</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38">
        <v>3.5000000000000003E-2</v>
      </c>
    </row>
    <row r="41" spans="1:37" ht="14.5" customHeight="1">
      <c r="A41" t="s">
        <v>1493</v>
      </c>
      <c r="B41" t="s">
        <v>1781</v>
      </c>
      <c r="C41" t="s">
        <v>1782</v>
      </c>
      <c r="D41" t="s">
        <v>219</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38">
        <v>3.5999999999999997E-2</v>
      </c>
    </row>
    <row r="42" spans="1:37" ht="14.5" customHeight="1">
      <c r="A42" t="s">
        <v>1496</v>
      </c>
      <c r="B42" t="s">
        <v>1783</v>
      </c>
      <c r="C42" t="s">
        <v>1784</v>
      </c>
      <c r="D42" t="s">
        <v>219</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38">
        <v>3.7999999999999999E-2</v>
      </c>
    </row>
    <row r="43" spans="1:37" ht="14.5" customHeight="1">
      <c r="A43" t="s">
        <v>1499</v>
      </c>
      <c r="B43" t="s">
        <v>1785</v>
      </c>
      <c r="C43" t="s">
        <v>1786</v>
      </c>
      <c r="D43" t="s">
        <v>219</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38">
        <v>2E-3</v>
      </c>
    </row>
    <row r="44" spans="1:37" ht="14.5" customHeight="1">
      <c r="A44" t="s">
        <v>1382</v>
      </c>
      <c r="B44" t="s">
        <v>1787</v>
      </c>
      <c r="C44" t="s">
        <v>1788</v>
      </c>
      <c r="D44" t="s">
        <v>219</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38">
        <v>1.2E-2</v>
      </c>
    </row>
    <row r="45" spans="1:37" ht="14.5" customHeight="1">
      <c r="A45" t="s">
        <v>1493</v>
      </c>
      <c r="B45" t="s">
        <v>1789</v>
      </c>
      <c r="C45" t="s">
        <v>1790</v>
      </c>
      <c r="D45" t="s">
        <v>219</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38">
        <v>8.9999999999999993E-3</v>
      </c>
    </row>
    <row r="46" spans="1:37" ht="14.5" customHeight="1">
      <c r="A46" t="s">
        <v>1496</v>
      </c>
      <c r="B46" t="s">
        <v>1791</v>
      </c>
      <c r="C46" t="s">
        <v>1792</v>
      </c>
      <c r="D46" t="s">
        <v>219</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38">
        <v>2.5999999999999999E-2</v>
      </c>
    </row>
    <row r="47" spans="1:37" ht="14.5" customHeight="1">
      <c r="A47" t="s">
        <v>1499</v>
      </c>
      <c r="B47" t="s">
        <v>1793</v>
      </c>
      <c r="C47" t="s">
        <v>1794</v>
      </c>
      <c r="D47" t="s">
        <v>219</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38">
        <v>1.2999999999999999E-2</v>
      </c>
    </row>
    <row r="48" spans="1:37" ht="14.5" customHeight="1">
      <c r="A48" t="s">
        <v>1385</v>
      </c>
      <c r="B48" t="s">
        <v>1795</v>
      </c>
      <c r="C48" t="s">
        <v>1796</v>
      </c>
      <c r="D48" t="s">
        <v>219</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38">
        <v>5.7000000000000002E-2</v>
      </c>
    </row>
    <row r="49" spans="1:37" ht="14.5" customHeight="1">
      <c r="A49" t="s">
        <v>1493</v>
      </c>
      <c r="B49" t="s">
        <v>1797</v>
      </c>
      <c r="C49" t="s">
        <v>1798</v>
      </c>
      <c r="D49" t="s">
        <v>219</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38">
        <v>5.8999999999999997E-2</v>
      </c>
    </row>
    <row r="50" spans="1:37" ht="14.5" customHeight="1">
      <c r="A50" t="s">
        <v>1496</v>
      </c>
      <c r="B50" t="s">
        <v>1799</v>
      </c>
      <c r="C50" t="s">
        <v>1800</v>
      </c>
      <c r="D50" t="s">
        <v>219</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38">
        <v>4.9000000000000002E-2</v>
      </c>
    </row>
    <row r="51" spans="1:37" ht="14.5" customHeight="1">
      <c r="A51" t="s">
        <v>1499</v>
      </c>
      <c r="B51" t="s">
        <v>1801</v>
      </c>
      <c r="C51" t="s">
        <v>1802</v>
      </c>
      <c r="D51" t="s">
        <v>219</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38">
        <v>5.3999999999999999E-2</v>
      </c>
    </row>
    <row r="52" spans="1:37" ht="14.5" customHeight="1">
      <c r="A52" t="s">
        <v>1388</v>
      </c>
      <c r="B52" t="s">
        <v>1803</v>
      </c>
      <c r="C52" t="s">
        <v>1804</v>
      </c>
      <c r="D52" t="s">
        <v>219</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38">
        <v>2.7E-2</v>
      </c>
    </row>
    <row r="53" spans="1:37" ht="14.5" customHeight="1">
      <c r="A53" t="s">
        <v>1493</v>
      </c>
      <c r="B53" t="s">
        <v>1805</v>
      </c>
      <c r="C53" t="s">
        <v>1806</v>
      </c>
      <c r="D53" t="s">
        <v>219</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38">
        <v>3.1E-2</v>
      </c>
    </row>
    <row r="54" spans="1:37" ht="14.5" customHeight="1">
      <c r="A54" t="s">
        <v>1496</v>
      </c>
      <c r="B54" t="s">
        <v>1807</v>
      </c>
      <c r="C54" t="s">
        <v>1808</v>
      </c>
      <c r="D54" t="s">
        <v>219</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38">
        <v>2.4E-2</v>
      </c>
    </row>
    <row r="55" spans="1:37" ht="14.5" customHeight="1">
      <c r="A55" t="s">
        <v>1499</v>
      </c>
      <c r="B55" t="s">
        <v>1809</v>
      </c>
      <c r="C55" t="s">
        <v>1810</v>
      </c>
      <c r="D55" t="s">
        <v>219</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38">
        <v>1.9E-2</v>
      </c>
    </row>
    <row r="56" spans="1:37" ht="14.5" customHeight="1">
      <c r="A56" t="s">
        <v>1391</v>
      </c>
      <c r="B56" t="s">
        <v>1811</v>
      </c>
      <c r="C56" t="s">
        <v>1812</v>
      </c>
      <c r="D56" t="s">
        <v>219</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38">
        <v>5.6000000000000001E-2</v>
      </c>
    </row>
    <row r="57" spans="1:37" ht="14.5" customHeight="1">
      <c r="A57" t="s">
        <v>1493</v>
      </c>
      <c r="B57" t="s">
        <v>1813</v>
      </c>
      <c r="C57" t="s">
        <v>1814</v>
      </c>
      <c r="D57" t="s">
        <v>219</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38">
        <v>5.8999999999999997E-2</v>
      </c>
    </row>
    <row r="58" spans="1:37" ht="14.5" customHeight="1">
      <c r="A58" t="s">
        <v>1496</v>
      </c>
      <c r="B58" t="s">
        <v>1815</v>
      </c>
      <c r="C58" t="s">
        <v>1816</v>
      </c>
      <c r="D58" t="s">
        <v>219</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38">
        <v>5.2999999999999999E-2</v>
      </c>
    </row>
    <row r="59" spans="1:37" ht="14.5" customHeight="1">
      <c r="A59" t="s">
        <v>1499</v>
      </c>
      <c r="B59" t="s">
        <v>1817</v>
      </c>
      <c r="C59" t="s">
        <v>1818</v>
      </c>
      <c r="D59" t="s">
        <v>219</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38">
        <v>5.0999999999999997E-2</v>
      </c>
    </row>
    <row r="60" spans="1:37" ht="14.5" customHeight="1">
      <c r="A60" t="s">
        <v>1394</v>
      </c>
      <c r="B60" t="s">
        <v>1819</v>
      </c>
      <c r="C60" t="s">
        <v>1820</v>
      </c>
      <c r="D60" t="s">
        <v>219</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38">
        <v>6.4000000000000001E-2</v>
      </c>
    </row>
    <row r="61" spans="1:37" ht="14.5" customHeight="1">
      <c r="A61" t="s">
        <v>1493</v>
      </c>
      <c r="B61" t="s">
        <v>1821</v>
      </c>
      <c r="C61" t="s">
        <v>1822</v>
      </c>
      <c r="D61" t="s">
        <v>219</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38">
        <v>6.6000000000000003E-2</v>
      </c>
    </row>
    <row r="62" spans="1:37" ht="14.5" customHeight="1">
      <c r="A62" t="s">
        <v>1496</v>
      </c>
      <c r="B62" t="s">
        <v>1823</v>
      </c>
      <c r="C62" t="s">
        <v>1824</v>
      </c>
      <c r="D62" t="s">
        <v>219</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38">
        <v>6.5000000000000002E-2</v>
      </c>
    </row>
    <row r="63" spans="1:37" ht="14.5" customHeight="1">
      <c r="A63" t="s">
        <v>1499</v>
      </c>
      <c r="B63" t="s">
        <v>1825</v>
      </c>
      <c r="C63" t="s">
        <v>1826</v>
      </c>
      <c r="D63" t="s">
        <v>219</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38">
        <v>5.6000000000000001E-2</v>
      </c>
    </row>
    <row r="64" spans="1:37" ht="14.5" customHeight="1">
      <c r="A64" t="s">
        <v>1397</v>
      </c>
      <c r="B64" t="s">
        <v>1827</v>
      </c>
      <c r="C64" t="s">
        <v>1828</v>
      </c>
      <c r="D64" t="s">
        <v>219</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38">
        <v>2.8000000000000001E-2</v>
      </c>
    </row>
    <row r="65" spans="1:37" ht="14.5" customHeight="1">
      <c r="A65" t="s">
        <v>1493</v>
      </c>
      <c r="B65" t="s">
        <v>1829</v>
      </c>
      <c r="C65" t="s">
        <v>1830</v>
      </c>
      <c r="D65" t="s">
        <v>219</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38">
        <v>4.2999999999999997E-2</v>
      </c>
    </row>
    <row r="66" spans="1:37" ht="14.5" customHeight="1">
      <c r="A66" t="s">
        <v>1496</v>
      </c>
      <c r="B66" t="s">
        <v>1831</v>
      </c>
      <c r="C66" t="s">
        <v>1832</v>
      </c>
      <c r="D66" t="s">
        <v>219</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38">
        <v>3.3000000000000002E-2</v>
      </c>
    </row>
    <row r="67" spans="1:37" ht="14.5" customHeight="1">
      <c r="A67" t="s">
        <v>1499</v>
      </c>
      <c r="B67" t="s">
        <v>1833</v>
      </c>
      <c r="C67" t="s">
        <v>1834</v>
      </c>
      <c r="D67" t="s">
        <v>219</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38">
        <v>4.0000000000000001E-3</v>
      </c>
    </row>
    <row r="68" spans="1:37" ht="14.5" customHeight="1">
      <c r="A68" t="s">
        <v>1486</v>
      </c>
      <c r="B68" t="s">
        <v>1835</v>
      </c>
      <c r="C68" t="s">
        <v>1836</v>
      </c>
      <c r="D68" t="s">
        <v>219</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38">
        <v>3.4000000000000002E-2</v>
      </c>
    </row>
    <row r="69" spans="1:37" ht="14.5" customHeight="1">
      <c r="A69" t="s">
        <v>1837</v>
      </c>
      <c r="C69" t="s">
        <v>1838</v>
      </c>
    </row>
    <row r="70" spans="1:37" ht="14.5" customHeight="1">
      <c r="A70" t="s">
        <v>1361</v>
      </c>
      <c r="B70" t="s">
        <v>1839</v>
      </c>
      <c r="C70" t="s">
        <v>1840</v>
      </c>
      <c r="D70" t="s">
        <v>219</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38">
        <v>0.02</v>
      </c>
    </row>
    <row r="71" spans="1:37" ht="14.5" customHeight="1">
      <c r="A71" t="s">
        <v>1493</v>
      </c>
      <c r="B71" t="s">
        <v>1841</v>
      </c>
      <c r="C71" t="s">
        <v>1842</v>
      </c>
      <c r="D71" t="s">
        <v>219</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38">
        <v>2.3E-2</v>
      </c>
    </row>
    <row r="72" spans="1:37" ht="14.5" customHeight="1">
      <c r="A72" t="s">
        <v>1496</v>
      </c>
      <c r="B72" t="s">
        <v>1843</v>
      </c>
      <c r="C72" t="s">
        <v>1844</v>
      </c>
      <c r="D72" t="s">
        <v>219</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38">
        <v>2.5000000000000001E-2</v>
      </c>
    </row>
    <row r="73" spans="1:37" ht="14.5" customHeight="1">
      <c r="A73" t="s">
        <v>1499</v>
      </c>
      <c r="B73" t="s">
        <v>1845</v>
      </c>
      <c r="C73" t="s">
        <v>1846</v>
      </c>
      <c r="D73" t="s">
        <v>219</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38">
        <v>0.01</v>
      </c>
    </row>
    <row r="74" spans="1:37" ht="14.5" customHeight="1">
      <c r="A74" t="s">
        <v>1364</v>
      </c>
      <c r="B74" t="s">
        <v>1847</v>
      </c>
      <c r="C74" t="s">
        <v>1848</v>
      </c>
      <c r="D74" t="s">
        <v>219</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38">
        <v>1.7000000000000001E-2</v>
      </c>
    </row>
    <row r="75" spans="1:37" ht="14.5" customHeight="1">
      <c r="A75" t="s">
        <v>1493</v>
      </c>
      <c r="B75" t="s">
        <v>1849</v>
      </c>
      <c r="C75" t="s">
        <v>1850</v>
      </c>
      <c r="D75" t="s">
        <v>219</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38">
        <v>0.02</v>
      </c>
    </row>
    <row r="76" spans="1:37" ht="14.5" customHeight="1">
      <c r="A76" t="s">
        <v>1496</v>
      </c>
      <c r="B76" t="s">
        <v>1851</v>
      </c>
      <c r="C76" t="s">
        <v>1852</v>
      </c>
      <c r="D76" t="s">
        <v>219</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38">
        <v>3.1E-2</v>
      </c>
    </row>
    <row r="77" spans="1:37" ht="14.5" customHeight="1">
      <c r="A77" t="s">
        <v>1499</v>
      </c>
      <c r="B77" t="s">
        <v>1853</v>
      </c>
      <c r="C77" t="s">
        <v>1854</v>
      </c>
      <c r="D77" t="s">
        <v>219</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38">
        <v>8.0000000000000002E-3</v>
      </c>
    </row>
    <row r="78" spans="1:37" ht="14.5" customHeight="1">
      <c r="A78" t="s">
        <v>1367</v>
      </c>
      <c r="B78" t="s">
        <v>1855</v>
      </c>
      <c r="C78" t="s">
        <v>1856</v>
      </c>
      <c r="D78" t="s">
        <v>219</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38">
        <v>0.04</v>
      </c>
    </row>
    <row r="79" spans="1:37" ht="14.5" customHeight="1">
      <c r="A79" t="s">
        <v>1493</v>
      </c>
      <c r="B79" t="s">
        <v>1857</v>
      </c>
      <c r="C79" t="s">
        <v>1858</v>
      </c>
      <c r="D79" t="s">
        <v>219</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38">
        <v>4.1000000000000002E-2</v>
      </c>
    </row>
    <row r="80" spans="1:37" ht="14.5" customHeight="1">
      <c r="A80" t="s">
        <v>1496</v>
      </c>
      <c r="B80" t="s">
        <v>1859</v>
      </c>
      <c r="C80" t="s">
        <v>1860</v>
      </c>
      <c r="D80" t="s">
        <v>219</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38">
        <v>6.6000000000000003E-2</v>
      </c>
    </row>
    <row r="81" spans="1:37" ht="14.5" customHeight="1">
      <c r="A81" t="s">
        <v>1499</v>
      </c>
      <c r="B81" t="s">
        <v>1861</v>
      </c>
      <c r="C81" t="s">
        <v>1862</v>
      </c>
      <c r="D81" t="s">
        <v>219</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38">
        <v>2.9000000000000001E-2</v>
      </c>
    </row>
    <row r="82" spans="1:37" ht="14.5" customHeight="1">
      <c r="A82" t="s">
        <v>1370</v>
      </c>
      <c r="B82" t="s">
        <v>1863</v>
      </c>
      <c r="C82" t="s">
        <v>1864</v>
      </c>
      <c r="D82" t="s">
        <v>219</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38">
        <v>3.5000000000000003E-2</v>
      </c>
    </row>
    <row r="83" spans="1:37" ht="14.5" customHeight="1">
      <c r="A83" t="s">
        <v>1493</v>
      </c>
      <c r="B83" t="s">
        <v>1865</v>
      </c>
      <c r="C83" t="s">
        <v>1866</v>
      </c>
      <c r="D83" t="s">
        <v>219</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38">
        <v>3.3000000000000002E-2</v>
      </c>
    </row>
    <row r="84" spans="1:37" ht="14.5" customHeight="1">
      <c r="A84" t="s">
        <v>1496</v>
      </c>
      <c r="B84" t="s">
        <v>1867</v>
      </c>
      <c r="C84" t="s">
        <v>1868</v>
      </c>
      <c r="D84" t="s">
        <v>219</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38">
        <v>4.3999999999999997E-2</v>
      </c>
    </row>
    <row r="85" spans="1:37" ht="14.5" customHeight="1">
      <c r="A85" t="s">
        <v>1499</v>
      </c>
      <c r="B85" t="s">
        <v>1869</v>
      </c>
      <c r="C85" t="s">
        <v>1870</v>
      </c>
      <c r="D85" t="s">
        <v>219</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38">
        <v>3.4000000000000002E-2</v>
      </c>
    </row>
    <row r="86" spans="1:37" ht="14.5" customHeight="1">
      <c r="A86" t="s">
        <v>1373</v>
      </c>
      <c r="B86" t="s">
        <v>1871</v>
      </c>
      <c r="C86" t="s">
        <v>1872</v>
      </c>
      <c r="D86" t="s">
        <v>219</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38">
        <v>2.1000000000000001E-2</v>
      </c>
    </row>
    <row r="87" spans="1:37" ht="14.5" customHeight="1">
      <c r="A87" t="s">
        <v>1493</v>
      </c>
      <c r="B87" t="s">
        <v>1873</v>
      </c>
      <c r="C87" t="s">
        <v>1874</v>
      </c>
      <c r="D87" t="s">
        <v>219</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38">
        <v>2.4E-2</v>
      </c>
    </row>
    <row r="88" spans="1:37" ht="14.5" customHeight="1">
      <c r="A88" t="s">
        <v>1496</v>
      </c>
      <c r="B88" t="s">
        <v>1875</v>
      </c>
      <c r="C88" t="s">
        <v>1876</v>
      </c>
      <c r="D88" t="s">
        <v>219</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38">
        <v>2.5000000000000001E-2</v>
      </c>
    </row>
    <row r="89" spans="1:37" ht="14.5" customHeight="1">
      <c r="A89" t="s">
        <v>1499</v>
      </c>
      <c r="B89" t="s">
        <v>1877</v>
      </c>
      <c r="C89" t="s">
        <v>1878</v>
      </c>
      <c r="D89" t="s">
        <v>219</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38">
        <v>6.0000000000000001E-3</v>
      </c>
    </row>
    <row r="90" spans="1:37" ht="14.5" customHeight="1">
      <c r="A90" t="s">
        <v>1376</v>
      </c>
      <c r="B90" t="s">
        <v>1879</v>
      </c>
      <c r="C90" t="s">
        <v>1880</v>
      </c>
      <c r="D90" t="s">
        <v>219</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38">
        <v>3.5000000000000003E-2</v>
      </c>
    </row>
    <row r="91" spans="1:37" ht="14.5" customHeight="1">
      <c r="A91" t="s">
        <v>1493</v>
      </c>
      <c r="B91" t="s">
        <v>1881</v>
      </c>
      <c r="C91" t="s">
        <v>1882</v>
      </c>
      <c r="D91" t="s">
        <v>219</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38">
        <v>4.1000000000000002E-2</v>
      </c>
    </row>
    <row r="92" spans="1:37" ht="14.5" customHeight="1">
      <c r="A92" t="s">
        <v>1496</v>
      </c>
      <c r="B92" t="s">
        <v>1883</v>
      </c>
      <c r="C92" t="s">
        <v>1884</v>
      </c>
      <c r="D92" t="s">
        <v>219</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38">
        <v>5.1999999999999998E-2</v>
      </c>
    </row>
    <row r="93" spans="1:37" ht="14.5" customHeight="1">
      <c r="A93" t="s">
        <v>1499</v>
      </c>
      <c r="B93" t="s">
        <v>1885</v>
      </c>
      <c r="C93" t="s">
        <v>1886</v>
      </c>
      <c r="D93" t="s">
        <v>219</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38">
        <v>1.2E-2</v>
      </c>
    </row>
    <row r="94" spans="1:37" ht="14.5" customHeight="1">
      <c r="A94" t="s">
        <v>1379</v>
      </c>
      <c r="B94" t="s">
        <v>1887</v>
      </c>
      <c r="C94" t="s">
        <v>1888</v>
      </c>
      <c r="D94" t="s">
        <v>219</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38">
        <v>3.6999999999999998E-2</v>
      </c>
    </row>
    <row r="95" spans="1:37" ht="14.5" customHeight="1">
      <c r="A95" t="s">
        <v>1493</v>
      </c>
      <c r="B95" t="s">
        <v>1889</v>
      </c>
      <c r="C95" t="s">
        <v>1890</v>
      </c>
      <c r="D95" t="s">
        <v>219</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38">
        <v>3.9E-2</v>
      </c>
    </row>
    <row r="96" spans="1:37" ht="14.5" customHeight="1">
      <c r="A96" t="s">
        <v>1496</v>
      </c>
      <c r="B96" t="s">
        <v>1891</v>
      </c>
      <c r="C96" t="s">
        <v>1892</v>
      </c>
      <c r="D96" t="s">
        <v>219</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38">
        <v>0.04</v>
      </c>
    </row>
    <row r="97" spans="1:37" ht="14.5" customHeight="1">
      <c r="A97" t="s">
        <v>1499</v>
      </c>
      <c r="B97" t="s">
        <v>1893</v>
      </c>
      <c r="C97" t="s">
        <v>1894</v>
      </c>
      <c r="D97" t="s">
        <v>219</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38">
        <v>5.0000000000000001E-3</v>
      </c>
    </row>
    <row r="98" spans="1:37" ht="14.5" customHeight="1">
      <c r="A98" t="s">
        <v>1382</v>
      </c>
      <c r="B98" t="s">
        <v>1895</v>
      </c>
      <c r="C98" t="s">
        <v>1896</v>
      </c>
      <c r="D98" t="s">
        <v>219</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38">
        <v>2.1000000000000001E-2</v>
      </c>
    </row>
    <row r="99" spans="1:37" ht="14.5" customHeight="1">
      <c r="A99" t="s">
        <v>1493</v>
      </c>
      <c r="B99" t="s">
        <v>1897</v>
      </c>
      <c r="C99" t="s">
        <v>1898</v>
      </c>
      <c r="D99" t="s">
        <v>219</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38">
        <v>1.7999999999999999E-2</v>
      </c>
    </row>
    <row r="100" spans="1:37" ht="14.5" customHeight="1">
      <c r="A100" t="s">
        <v>1496</v>
      </c>
      <c r="B100" t="s">
        <v>1899</v>
      </c>
      <c r="C100" t="s">
        <v>1900</v>
      </c>
      <c r="D100" t="s">
        <v>219</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38">
        <v>3.4000000000000002E-2</v>
      </c>
    </row>
    <row r="101" spans="1:37" ht="14.5" customHeight="1">
      <c r="A101" t="s">
        <v>1499</v>
      </c>
      <c r="B101" t="s">
        <v>1901</v>
      </c>
      <c r="C101" t="s">
        <v>1902</v>
      </c>
      <c r="D101" t="s">
        <v>219</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38">
        <v>1.9E-2</v>
      </c>
    </row>
    <row r="102" spans="1:37" ht="14.5" customHeight="1">
      <c r="A102" t="s">
        <v>1385</v>
      </c>
      <c r="B102" t="s">
        <v>1903</v>
      </c>
      <c r="C102" t="s">
        <v>1904</v>
      </c>
      <c r="D102" t="s">
        <v>219</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38">
        <v>5.8000000000000003E-2</v>
      </c>
    </row>
    <row r="103" spans="1:37" ht="14.5" customHeight="1">
      <c r="A103" t="s">
        <v>1493</v>
      </c>
      <c r="B103" t="s">
        <v>1905</v>
      </c>
      <c r="C103" t="s">
        <v>1906</v>
      </c>
      <c r="D103" t="s">
        <v>219</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38">
        <v>5.8999999999999997E-2</v>
      </c>
    </row>
    <row r="104" spans="1:37" ht="14.5" customHeight="1">
      <c r="A104" t="s">
        <v>1496</v>
      </c>
      <c r="B104" t="s">
        <v>1907</v>
      </c>
      <c r="C104" t="s">
        <v>1908</v>
      </c>
      <c r="D104" t="s">
        <v>219</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38">
        <v>5.1999999999999998E-2</v>
      </c>
    </row>
    <row r="105" spans="1:37" ht="14.5" customHeight="1">
      <c r="A105" t="s">
        <v>1499</v>
      </c>
      <c r="B105" t="s">
        <v>1909</v>
      </c>
      <c r="C105" t="s">
        <v>1910</v>
      </c>
      <c r="D105" t="s">
        <v>219</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38">
        <v>5.6000000000000001E-2</v>
      </c>
    </row>
    <row r="106" spans="1:37" ht="14.5" customHeight="1">
      <c r="A106" t="s">
        <v>1388</v>
      </c>
      <c r="B106" t="s">
        <v>1911</v>
      </c>
      <c r="C106" t="s">
        <v>1912</v>
      </c>
      <c r="D106" t="s">
        <v>219</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38">
        <v>2.7E-2</v>
      </c>
    </row>
    <row r="107" spans="1:37" ht="14.5" customHeight="1">
      <c r="A107" t="s">
        <v>1493</v>
      </c>
      <c r="B107" t="s">
        <v>1913</v>
      </c>
      <c r="C107" t="s">
        <v>1914</v>
      </c>
      <c r="D107" t="s">
        <v>219</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38">
        <v>3.1E-2</v>
      </c>
    </row>
    <row r="108" spans="1:37" ht="14.5" customHeight="1">
      <c r="A108" t="s">
        <v>1496</v>
      </c>
      <c r="B108" t="s">
        <v>1915</v>
      </c>
      <c r="C108" t="s">
        <v>1916</v>
      </c>
      <c r="D108" t="s">
        <v>219</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38">
        <v>2.4E-2</v>
      </c>
    </row>
    <row r="109" spans="1:37" ht="14.5" customHeight="1">
      <c r="A109" t="s">
        <v>1499</v>
      </c>
      <c r="B109" t="s">
        <v>1917</v>
      </c>
      <c r="C109" t="s">
        <v>1918</v>
      </c>
      <c r="D109" t="s">
        <v>219</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38">
        <v>0.02</v>
      </c>
    </row>
    <row r="110" spans="1:37" ht="14.5" customHeight="1">
      <c r="A110" t="s">
        <v>1391</v>
      </c>
      <c r="B110" t="s">
        <v>1919</v>
      </c>
      <c r="C110" t="s">
        <v>1920</v>
      </c>
      <c r="D110" t="s">
        <v>219</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38">
        <v>0.06</v>
      </c>
    </row>
    <row r="111" spans="1:37" ht="14.5" customHeight="1">
      <c r="A111" t="s">
        <v>1493</v>
      </c>
      <c r="B111" t="s">
        <v>1921</v>
      </c>
      <c r="C111" t="s">
        <v>1922</v>
      </c>
      <c r="D111" t="s">
        <v>219</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38">
        <v>6.2E-2</v>
      </c>
    </row>
    <row r="112" spans="1:37" ht="14.5" customHeight="1">
      <c r="A112" t="s">
        <v>1496</v>
      </c>
      <c r="B112" t="s">
        <v>1923</v>
      </c>
      <c r="C112" t="s">
        <v>1924</v>
      </c>
      <c r="D112" t="s">
        <v>219</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38">
        <v>5.7000000000000002E-2</v>
      </c>
    </row>
    <row r="113" spans="1:37" ht="14.5" customHeight="1">
      <c r="A113" t="s">
        <v>1499</v>
      </c>
      <c r="B113" t="s">
        <v>1925</v>
      </c>
      <c r="C113" t="s">
        <v>1926</v>
      </c>
      <c r="D113" t="s">
        <v>219</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38">
        <v>5.5E-2</v>
      </c>
    </row>
    <row r="114" spans="1:37" ht="14.5" customHeight="1">
      <c r="A114" t="s">
        <v>1394</v>
      </c>
      <c r="B114" t="s">
        <v>1927</v>
      </c>
      <c r="C114" t="s">
        <v>1928</v>
      </c>
      <c r="D114" t="s">
        <v>219</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38">
        <v>6.6000000000000003E-2</v>
      </c>
    </row>
    <row r="115" spans="1:37" ht="14.5" customHeight="1">
      <c r="A115" t="s">
        <v>1493</v>
      </c>
      <c r="B115" t="s">
        <v>1929</v>
      </c>
      <c r="C115" t="s">
        <v>1930</v>
      </c>
      <c r="D115" t="s">
        <v>219</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38">
        <v>6.8000000000000005E-2</v>
      </c>
    </row>
    <row r="116" spans="1:37" ht="14.5" customHeight="1">
      <c r="A116" t="s">
        <v>1496</v>
      </c>
      <c r="B116" t="s">
        <v>1931</v>
      </c>
      <c r="C116" t="s">
        <v>1932</v>
      </c>
      <c r="D116" t="s">
        <v>219</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38">
        <v>6.3E-2</v>
      </c>
    </row>
    <row r="117" spans="1:37" ht="14.5" customHeight="1">
      <c r="A117" t="s">
        <v>1499</v>
      </c>
      <c r="B117" t="s">
        <v>1933</v>
      </c>
      <c r="C117" t="s">
        <v>1934</v>
      </c>
      <c r="D117" t="s">
        <v>219</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38">
        <v>0.06</v>
      </c>
    </row>
    <row r="118" spans="1:37" ht="14.5" customHeight="1">
      <c r="A118" t="s">
        <v>1397</v>
      </c>
      <c r="B118" t="s">
        <v>1935</v>
      </c>
      <c r="C118" t="s">
        <v>1936</v>
      </c>
      <c r="D118" t="s">
        <v>219</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38">
        <v>0.03</v>
      </c>
    </row>
    <row r="119" spans="1:37" ht="14.5" customHeight="1">
      <c r="A119" t="s">
        <v>1493</v>
      </c>
      <c r="B119" t="s">
        <v>1937</v>
      </c>
      <c r="C119" t="s">
        <v>1938</v>
      </c>
      <c r="D119" t="s">
        <v>219</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38">
        <v>4.3999999999999997E-2</v>
      </c>
    </row>
    <row r="120" spans="1:37" ht="14.5" customHeight="1">
      <c r="A120" t="s">
        <v>1496</v>
      </c>
      <c r="B120" t="s">
        <v>1939</v>
      </c>
      <c r="C120" t="s">
        <v>1940</v>
      </c>
      <c r="D120" t="s">
        <v>219</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38">
        <v>3.4000000000000002E-2</v>
      </c>
    </row>
    <row r="121" spans="1:37" ht="14.5" customHeight="1">
      <c r="A121" t="s">
        <v>1499</v>
      </c>
      <c r="B121" t="s">
        <v>1941</v>
      </c>
      <c r="C121" t="s">
        <v>1942</v>
      </c>
      <c r="D121" t="s">
        <v>219</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38">
        <v>7.0000000000000001E-3</v>
      </c>
    </row>
    <row r="122" spans="1:37" ht="14.5" customHeight="1">
      <c r="A122" t="s">
        <v>1486</v>
      </c>
      <c r="B122" t="s">
        <v>1943</v>
      </c>
      <c r="C122" t="s">
        <v>1944</v>
      </c>
      <c r="D122" t="s">
        <v>219</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38">
        <v>3.7999999999999999E-2</v>
      </c>
    </row>
    <row r="123" spans="1:37" ht="14.5" customHeight="1">
      <c r="A123" t="s">
        <v>1945</v>
      </c>
      <c r="C123" t="s">
        <v>1946</v>
      </c>
    </row>
    <row r="124" spans="1:37" ht="14.5" customHeight="1">
      <c r="A124" t="s">
        <v>1361</v>
      </c>
      <c r="B124" t="s">
        <v>1947</v>
      </c>
      <c r="C124" t="s">
        <v>1948</v>
      </c>
      <c r="D124" t="s">
        <v>219</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38">
        <v>-8.2000000000000003E-2</v>
      </c>
    </row>
    <row r="125" spans="1:37" ht="14.5" customHeight="1">
      <c r="A125" t="s">
        <v>1493</v>
      </c>
      <c r="B125" t="s">
        <v>1949</v>
      </c>
      <c r="C125" t="s">
        <v>1950</v>
      </c>
      <c r="D125" t="s">
        <v>219</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361</v>
      </c>
    </row>
    <row r="126" spans="1:37" ht="14.5" customHeight="1">
      <c r="A126" t="s">
        <v>1496</v>
      </c>
      <c r="B126" t="s">
        <v>1951</v>
      </c>
      <c r="C126" t="s">
        <v>1952</v>
      </c>
      <c r="D126" t="s">
        <v>219</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361</v>
      </c>
    </row>
    <row r="127" spans="1:37" ht="14.5" customHeight="1">
      <c r="A127" t="s">
        <v>1499</v>
      </c>
      <c r="B127" t="s">
        <v>1953</v>
      </c>
      <c r="C127" t="s">
        <v>1954</v>
      </c>
      <c r="D127" t="s">
        <v>219</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38">
        <v>-6.5000000000000002E-2</v>
      </c>
    </row>
    <row r="128" spans="1:37" ht="14.5" customHeight="1">
      <c r="A128" t="s">
        <v>1364</v>
      </c>
      <c r="B128" t="s">
        <v>1955</v>
      </c>
      <c r="C128" t="s">
        <v>1956</v>
      </c>
      <c r="D128" t="s">
        <v>219</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38">
        <v>-0.14299999999999999</v>
      </c>
    </row>
    <row r="129" spans="1:37" ht="14.5" customHeight="1">
      <c r="A129" t="s">
        <v>1493</v>
      </c>
      <c r="B129" t="s">
        <v>1957</v>
      </c>
      <c r="C129" t="s">
        <v>1958</v>
      </c>
      <c r="D129" t="s">
        <v>219</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361</v>
      </c>
    </row>
    <row r="130" spans="1:37" ht="14.5" customHeight="1">
      <c r="A130" t="s">
        <v>1496</v>
      </c>
      <c r="B130" t="s">
        <v>1959</v>
      </c>
      <c r="C130" t="s">
        <v>1960</v>
      </c>
      <c r="D130" t="s">
        <v>219</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361</v>
      </c>
    </row>
    <row r="131" spans="1:37" ht="14.5" customHeight="1">
      <c r="A131" t="s">
        <v>1499</v>
      </c>
      <c r="B131" t="s">
        <v>1961</v>
      </c>
      <c r="C131" t="s">
        <v>1962</v>
      </c>
      <c r="D131" t="s">
        <v>219</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38">
        <v>-0.14000000000000001</v>
      </c>
    </row>
    <row r="132" spans="1:37" ht="14.5" customHeight="1">
      <c r="A132" t="s">
        <v>1367</v>
      </c>
      <c r="B132" t="s">
        <v>1963</v>
      </c>
      <c r="C132" t="s">
        <v>1964</v>
      </c>
      <c r="D132" t="s">
        <v>219</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361</v>
      </c>
    </row>
    <row r="133" spans="1:37" ht="14.5" customHeight="1">
      <c r="A133" t="s">
        <v>1493</v>
      </c>
      <c r="B133" t="s">
        <v>1965</v>
      </c>
      <c r="C133" t="s">
        <v>1966</v>
      </c>
      <c r="D133" t="s">
        <v>219</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361</v>
      </c>
    </row>
    <row r="134" spans="1:37" ht="14.5" customHeight="1">
      <c r="A134" t="s">
        <v>1496</v>
      </c>
      <c r="B134" t="s">
        <v>1967</v>
      </c>
      <c r="C134" t="s">
        <v>1968</v>
      </c>
      <c r="D134" t="s">
        <v>219</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361</v>
      </c>
    </row>
    <row r="135" spans="1:37" ht="14.5" customHeight="1">
      <c r="A135" t="s">
        <v>1499</v>
      </c>
      <c r="B135" t="s">
        <v>1969</v>
      </c>
      <c r="C135" t="s">
        <v>1970</v>
      </c>
      <c r="D135" t="s">
        <v>219</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361</v>
      </c>
    </row>
    <row r="136" spans="1:37" ht="14.5" customHeight="1">
      <c r="A136" t="s">
        <v>1370</v>
      </c>
      <c r="B136" t="s">
        <v>1971</v>
      </c>
      <c r="C136" t="s">
        <v>1972</v>
      </c>
      <c r="D136" t="s">
        <v>219</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38">
        <v>-7.0999999999999994E-2</v>
      </c>
    </row>
    <row r="137" spans="1:37" ht="14.5" customHeight="1">
      <c r="A137" t="s">
        <v>1493</v>
      </c>
      <c r="B137" t="s">
        <v>1973</v>
      </c>
      <c r="C137" t="s">
        <v>1974</v>
      </c>
      <c r="D137" t="s">
        <v>219</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38">
        <v>-0.11600000000000001</v>
      </c>
    </row>
    <row r="138" spans="1:37" ht="14.5" customHeight="1">
      <c r="A138" t="s">
        <v>1496</v>
      </c>
      <c r="B138" t="s">
        <v>1975</v>
      </c>
      <c r="C138" t="s">
        <v>1976</v>
      </c>
      <c r="D138" t="s">
        <v>219</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38">
        <v>-0.21299999999999999</v>
      </c>
    </row>
    <row r="139" spans="1:37" ht="14.5" customHeight="1">
      <c r="A139" t="s">
        <v>1499</v>
      </c>
      <c r="B139" t="s">
        <v>1977</v>
      </c>
      <c r="C139" t="s">
        <v>1978</v>
      </c>
      <c r="D139" t="s">
        <v>219</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38">
        <v>-5.6000000000000001E-2</v>
      </c>
    </row>
    <row r="140" spans="1:37" ht="14.5" customHeight="1">
      <c r="A140" t="s">
        <v>1373</v>
      </c>
      <c r="B140" t="s">
        <v>1979</v>
      </c>
      <c r="C140" t="s">
        <v>1980</v>
      </c>
      <c r="D140" t="s">
        <v>219</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38">
        <v>-0.13</v>
      </c>
    </row>
    <row r="141" spans="1:37" ht="14.5" customHeight="1">
      <c r="A141" t="s">
        <v>1493</v>
      </c>
      <c r="B141" t="s">
        <v>1981</v>
      </c>
      <c r="C141" t="s">
        <v>1982</v>
      </c>
      <c r="D141" t="s">
        <v>219</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38">
        <v>-9.8000000000000004E-2</v>
      </c>
    </row>
    <row r="142" spans="1:37" ht="14.5" customHeight="1">
      <c r="A142" t="s">
        <v>1496</v>
      </c>
      <c r="B142" t="s">
        <v>1983</v>
      </c>
      <c r="C142" t="s">
        <v>1984</v>
      </c>
      <c r="D142" t="s">
        <v>219</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361</v>
      </c>
    </row>
    <row r="143" spans="1:37" ht="14.5" customHeight="1">
      <c r="A143" t="s">
        <v>1499</v>
      </c>
      <c r="B143" t="s">
        <v>1985</v>
      </c>
      <c r="C143" t="s">
        <v>1986</v>
      </c>
      <c r="D143" t="s">
        <v>219</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361</v>
      </c>
    </row>
    <row r="144" spans="1:37" ht="14.5" customHeight="1">
      <c r="A144" t="s">
        <v>1376</v>
      </c>
      <c r="B144" t="s">
        <v>1987</v>
      </c>
      <c r="C144" t="s">
        <v>1988</v>
      </c>
      <c r="D144" t="s">
        <v>219</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361</v>
      </c>
    </row>
    <row r="145" spans="1:37" ht="14.5" customHeight="1">
      <c r="A145" t="s">
        <v>1493</v>
      </c>
      <c r="B145" t="s">
        <v>1989</v>
      </c>
      <c r="C145" t="s">
        <v>1990</v>
      </c>
      <c r="D145" t="s">
        <v>219</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361</v>
      </c>
    </row>
    <row r="146" spans="1:37" ht="14.5" customHeight="1">
      <c r="A146" t="s">
        <v>1496</v>
      </c>
      <c r="B146" t="s">
        <v>1991</v>
      </c>
      <c r="C146" t="s">
        <v>1992</v>
      </c>
      <c r="D146" t="s">
        <v>219</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361</v>
      </c>
    </row>
    <row r="147" spans="1:37" ht="14.5" customHeight="1">
      <c r="A147" t="s">
        <v>1499</v>
      </c>
      <c r="B147" t="s">
        <v>1993</v>
      </c>
      <c r="C147" t="s">
        <v>1994</v>
      </c>
      <c r="D147" t="s">
        <v>219</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361</v>
      </c>
    </row>
    <row r="148" spans="1:37" ht="14.5" customHeight="1">
      <c r="A148" t="s">
        <v>1379</v>
      </c>
      <c r="B148" t="s">
        <v>1995</v>
      </c>
      <c r="C148" t="s">
        <v>1996</v>
      </c>
      <c r="D148" t="s">
        <v>219</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38">
        <v>-8.2000000000000003E-2</v>
      </c>
    </row>
    <row r="149" spans="1:37" ht="14.5" customHeight="1">
      <c r="A149" t="s">
        <v>1493</v>
      </c>
      <c r="B149" t="s">
        <v>1997</v>
      </c>
      <c r="C149" t="s">
        <v>1998</v>
      </c>
      <c r="D149" t="s">
        <v>219</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38">
        <v>-0.09</v>
      </c>
    </row>
    <row r="150" spans="1:37" ht="14.5" customHeight="1">
      <c r="A150" t="s">
        <v>1496</v>
      </c>
      <c r="B150" t="s">
        <v>1999</v>
      </c>
      <c r="C150" t="s">
        <v>2000</v>
      </c>
      <c r="D150" t="s">
        <v>219</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38">
        <v>-0.23499999999999999</v>
      </c>
    </row>
    <row r="151" spans="1:37" ht="14.5" customHeight="1">
      <c r="A151" t="s">
        <v>1499</v>
      </c>
      <c r="B151" t="s">
        <v>2001</v>
      </c>
      <c r="C151" t="s">
        <v>2002</v>
      </c>
      <c r="D151" t="s">
        <v>219</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38">
        <v>-4.4999999999999998E-2</v>
      </c>
    </row>
    <row r="152" spans="1:37" ht="14.5" customHeight="1">
      <c r="A152" t="s">
        <v>1382</v>
      </c>
      <c r="B152" t="s">
        <v>2003</v>
      </c>
      <c r="C152" t="s">
        <v>2004</v>
      </c>
      <c r="D152" t="s">
        <v>219</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38">
        <v>-0.10299999999999999</v>
      </c>
    </row>
    <row r="153" spans="1:37" ht="14.5" customHeight="1">
      <c r="A153" t="s">
        <v>1493</v>
      </c>
      <c r="B153" t="s">
        <v>2005</v>
      </c>
      <c r="C153" t="s">
        <v>2006</v>
      </c>
      <c r="D153" t="s">
        <v>219</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38">
        <v>-0.22500000000000001</v>
      </c>
    </row>
    <row r="154" spans="1:37" ht="14.5" customHeight="1">
      <c r="A154" t="s">
        <v>1496</v>
      </c>
      <c r="B154" t="s">
        <v>2007</v>
      </c>
      <c r="C154" t="s">
        <v>2008</v>
      </c>
      <c r="D154" t="s">
        <v>219</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361</v>
      </c>
    </row>
    <row r="155" spans="1:37" ht="14.5" customHeight="1">
      <c r="A155" t="s">
        <v>1499</v>
      </c>
      <c r="B155" t="s">
        <v>2009</v>
      </c>
      <c r="C155" t="s">
        <v>2010</v>
      </c>
      <c r="D155" t="s">
        <v>219</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38">
        <v>-5.8999999999999997E-2</v>
      </c>
    </row>
    <row r="156" spans="1:37" ht="14.5" customHeight="1">
      <c r="A156" t="s">
        <v>1385</v>
      </c>
      <c r="B156" t="s">
        <v>2011</v>
      </c>
      <c r="C156" t="s">
        <v>2012</v>
      </c>
      <c r="D156" t="s">
        <v>219</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361</v>
      </c>
    </row>
    <row r="157" spans="1:37" ht="14.5" customHeight="1">
      <c r="A157" t="s">
        <v>1493</v>
      </c>
      <c r="B157" t="s">
        <v>2013</v>
      </c>
      <c r="C157" t="s">
        <v>2014</v>
      </c>
      <c r="D157" t="s">
        <v>219</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361</v>
      </c>
    </row>
    <row r="158" spans="1:37" ht="14.5" customHeight="1">
      <c r="A158" t="s">
        <v>1496</v>
      </c>
      <c r="B158" t="s">
        <v>2015</v>
      </c>
      <c r="C158" t="s">
        <v>2016</v>
      </c>
      <c r="D158" t="s">
        <v>219</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361</v>
      </c>
    </row>
    <row r="159" spans="1:37" ht="14.5" customHeight="1">
      <c r="A159" t="s">
        <v>1499</v>
      </c>
      <c r="B159" t="s">
        <v>2017</v>
      </c>
      <c r="C159" t="s">
        <v>2018</v>
      </c>
      <c r="D159" t="s">
        <v>219</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361</v>
      </c>
    </row>
    <row r="160" spans="1:37" ht="14.5" customHeight="1">
      <c r="A160" t="s">
        <v>1388</v>
      </c>
      <c r="B160" t="s">
        <v>2019</v>
      </c>
      <c r="C160" t="s">
        <v>2020</v>
      </c>
      <c r="D160" t="s">
        <v>219</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38">
        <v>-4.3999999999999997E-2</v>
      </c>
    </row>
    <row r="161" spans="1:37" ht="14.5" customHeight="1">
      <c r="A161" t="s">
        <v>1493</v>
      </c>
      <c r="B161" t="s">
        <v>2021</v>
      </c>
      <c r="C161" t="s">
        <v>2022</v>
      </c>
      <c r="D161" t="s">
        <v>219</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38">
        <v>-4.2999999999999997E-2</v>
      </c>
    </row>
    <row r="162" spans="1:37" ht="14.5" customHeight="1">
      <c r="A162" t="s">
        <v>1496</v>
      </c>
      <c r="B162" t="s">
        <v>2023</v>
      </c>
      <c r="C162" t="s">
        <v>2024</v>
      </c>
      <c r="D162" t="s">
        <v>219</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361</v>
      </c>
    </row>
    <row r="163" spans="1:37" ht="14.5" customHeight="1">
      <c r="A163" t="s">
        <v>1499</v>
      </c>
      <c r="B163" t="s">
        <v>2025</v>
      </c>
      <c r="C163" t="s">
        <v>2026</v>
      </c>
      <c r="D163" t="s">
        <v>219</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38">
        <v>-2.1999999999999999E-2</v>
      </c>
    </row>
    <row r="164" spans="1:37" ht="14.5" customHeight="1">
      <c r="A164" t="s">
        <v>1391</v>
      </c>
      <c r="B164" t="s">
        <v>2027</v>
      </c>
      <c r="C164" t="s">
        <v>2028</v>
      </c>
      <c r="D164" t="s">
        <v>219</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38">
        <v>-7.3999999999999996E-2</v>
      </c>
    </row>
    <row r="165" spans="1:37" ht="14.5" customHeight="1">
      <c r="A165" t="s">
        <v>1493</v>
      </c>
      <c r="B165" t="s">
        <v>2029</v>
      </c>
      <c r="C165" t="s">
        <v>2030</v>
      </c>
      <c r="D165" t="s">
        <v>219</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38">
        <v>-9.6000000000000002E-2</v>
      </c>
    </row>
    <row r="166" spans="1:37" ht="14.5" customHeight="1">
      <c r="A166" t="s">
        <v>1496</v>
      </c>
      <c r="B166" t="s">
        <v>2031</v>
      </c>
      <c r="C166" t="s">
        <v>2032</v>
      </c>
      <c r="D166" t="s">
        <v>219</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361</v>
      </c>
    </row>
    <row r="167" spans="1:37" ht="14.5" customHeight="1">
      <c r="A167" t="s">
        <v>1499</v>
      </c>
      <c r="B167" t="s">
        <v>2033</v>
      </c>
      <c r="C167" t="s">
        <v>2034</v>
      </c>
      <c r="D167" t="s">
        <v>219</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38">
        <v>-4.1000000000000002E-2</v>
      </c>
    </row>
    <row r="168" spans="1:37" ht="14.5" customHeight="1">
      <c r="A168" t="s">
        <v>1394</v>
      </c>
      <c r="B168" t="s">
        <v>2035</v>
      </c>
      <c r="C168" t="s">
        <v>2036</v>
      </c>
      <c r="D168" t="s">
        <v>219</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38">
        <v>-7.1999999999999995E-2</v>
      </c>
    </row>
    <row r="169" spans="1:37" ht="14.5" customHeight="1">
      <c r="A169" t="s">
        <v>1493</v>
      </c>
      <c r="B169" t="s">
        <v>2037</v>
      </c>
      <c r="C169" t="s">
        <v>2038</v>
      </c>
      <c r="D169" t="s">
        <v>219</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361</v>
      </c>
    </row>
    <row r="170" spans="1:37" ht="14.5" customHeight="1">
      <c r="A170" t="s">
        <v>1496</v>
      </c>
      <c r="B170" t="s">
        <v>2039</v>
      </c>
      <c r="C170" t="s">
        <v>2040</v>
      </c>
      <c r="D170" t="s">
        <v>219</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361</v>
      </c>
    </row>
    <row r="171" spans="1:37" ht="14.5" customHeight="1">
      <c r="A171" t="s">
        <v>1499</v>
      </c>
      <c r="B171" t="s">
        <v>2041</v>
      </c>
      <c r="C171" t="s">
        <v>2042</v>
      </c>
      <c r="D171" t="s">
        <v>219</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38">
        <v>-4.2000000000000003E-2</v>
      </c>
    </row>
    <row r="172" spans="1:37" ht="14.5" customHeight="1">
      <c r="A172" t="s">
        <v>1397</v>
      </c>
      <c r="B172" t="s">
        <v>2043</v>
      </c>
      <c r="C172" t="s">
        <v>2044</v>
      </c>
      <c r="D172" t="s">
        <v>219</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361</v>
      </c>
    </row>
    <row r="173" spans="1:37" ht="14.5" customHeight="1">
      <c r="A173" t="s">
        <v>1493</v>
      </c>
      <c r="B173" t="s">
        <v>2045</v>
      </c>
      <c r="C173" t="s">
        <v>2046</v>
      </c>
      <c r="D173" t="s">
        <v>219</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361</v>
      </c>
    </row>
    <row r="174" spans="1:37" ht="14.5" customHeight="1">
      <c r="A174" t="s">
        <v>1496</v>
      </c>
      <c r="B174" t="s">
        <v>2047</v>
      </c>
      <c r="C174" t="s">
        <v>2048</v>
      </c>
      <c r="D174" t="s">
        <v>219</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361</v>
      </c>
    </row>
    <row r="175" spans="1:37" ht="14.5" customHeight="1">
      <c r="A175" t="s">
        <v>1499</v>
      </c>
      <c r="B175" t="s">
        <v>2049</v>
      </c>
      <c r="C175" t="s">
        <v>2050</v>
      </c>
      <c r="D175" t="s">
        <v>219</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361</v>
      </c>
    </row>
    <row r="176" spans="1:37" ht="14.5" customHeight="1">
      <c r="A176" t="s">
        <v>1486</v>
      </c>
      <c r="B176" t="s">
        <v>2051</v>
      </c>
      <c r="C176" t="s">
        <v>2052</v>
      </c>
      <c r="D176" t="s">
        <v>219</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38">
        <v>-9.0999999999999998E-2</v>
      </c>
    </row>
    <row r="177" spans="1:37" ht="14.5" customHeight="1">
      <c r="A177" t="s">
        <v>2053</v>
      </c>
      <c r="C177" t="s">
        <v>2054</v>
      </c>
    </row>
    <row r="178" spans="1:37" ht="14.5" customHeight="1">
      <c r="A178" t="s">
        <v>1361</v>
      </c>
      <c r="B178" t="s">
        <v>2055</v>
      </c>
      <c r="C178" t="s">
        <v>2056</v>
      </c>
      <c r="D178" t="s">
        <v>219</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38">
        <v>1E-3</v>
      </c>
    </row>
    <row r="179" spans="1:37" ht="14.5" customHeight="1">
      <c r="A179" t="s">
        <v>1364</v>
      </c>
      <c r="B179" t="s">
        <v>2057</v>
      </c>
      <c r="C179" t="s">
        <v>2058</v>
      </c>
      <c r="D179" t="s">
        <v>219</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38">
        <v>4.0000000000000001E-3</v>
      </c>
    </row>
    <row r="180" spans="1:37" ht="14.5" customHeight="1">
      <c r="A180" t="s">
        <v>1367</v>
      </c>
      <c r="B180" t="s">
        <v>2059</v>
      </c>
      <c r="C180" t="s">
        <v>2060</v>
      </c>
      <c r="D180" t="s">
        <v>219</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38">
        <v>5.0000000000000001E-3</v>
      </c>
    </row>
    <row r="181" spans="1:37" ht="14.5" customHeight="1">
      <c r="A181" t="s">
        <v>1370</v>
      </c>
      <c r="B181" t="s">
        <v>2061</v>
      </c>
      <c r="C181" t="s">
        <v>2062</v>
      </c>
      <c r="D181" t="s">
        <v>219</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38">
        <v>4.0000000000000001E-3</v>
      </c>
    </row>
    <row r="182" spans="1:37" ht="14.5" customHeight="1">
      <c r="A182" t="s">
        <v>1373</v>
      </c>
      <c r="B182" t="s">
        <v>2063</v>
      </c>
      <c r="C182" t="s">
        <v>2064</v>
      </c>
      <c r="D182" t="s">
        <v>219</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38">
        <v>6.0000000000000001E-3</v>
      </c>
    </row>
    <row r="183" spans="1:37" ht="14.5" customHeight="1">
      <c r="A183" t="s">
        <v>1376</v>
      </c>
      <c r="B183" t="s">
        <v>2065</v>
      </c>
      <c r="C183" t="s">
        <v>2066</v>
      </c>
      <c r="D183" t="s">
        <v>219</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38">
        <v>-1E-3</v>
      </c>
    </row>
    <row r="184" spans="1:37" ht="14.5" customHeight="1">
      <c r="A184" t="s">
        <v>1379</v>
      </c>
      <c r="B184" t="s">
        <v>2067</v>
      </c>
      <c r="C184" t="s">
        <v>2068</v>
      </c>
      <c r="D184" t="s">
        <v>219</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38">
        <v>1.6E-2</v>
      </c>
    </row>
    <row r="185" spans="1:37" ht="14.5" customHeight="1">
      <c r="A185" t="s">
        <v>1382</v>
      </c>
      <c r="B185" t="s">
        <v>2069</v>
      </c>
      <c r="C185" t="s">
        <v>2070</v>
      </c>
      <c r="D185" t="s">
        <v>219</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38">
        <v>3.0000000000000001E-3</v>
      </c>
    </row>
    <row r="186" spans="1:37" ht="14.5" customHeight="1">
      <c r="A186" t="s">
        <v>1385</v>
      </c>
      <c r="B186" t="s">
        <v>2071</v>
      </c>
      <c r="C186" t="s">
        <v>2072</v>
      </c>
      <c r="D186" t="s">
        <v>219</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38">
        <v>1.6E-2</v>
      </c>
    </row>
    <row r="187" spans="1:37" ht="14.5" customHeight="1">
      <c r="A187" t="s">
        <v>1388</v>
      </c>
      <c r="B187" t="s">
        <v>2073</v>
      </c>
      <c r="C187" t="s">
        <v>2074</v>
      </c>
      <c r="D187" t="s">
        <v>219</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38">
        <v>0.02</v>
      </c>
    </row>
    <row r="188" spans="1:37" ht="14.5" customHeight="1">
      <c r="A188" t="s">
        <v>1391</v>
      </c>
      <c r="B188" t="s">
        <v>2075</v>
      </c>
      <c r="C188" t="s">
        <v>2076</v>
      </c>
      <c r="D188" t="s">
        <v>219</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38">
        <v>5.0000000000000001E-3</v>
      </c>
    </row>
    <row r="189" spans="1:37" ht="14.5" customHeight="1">
      <c r="A189" t="s">
        <v>1394</v>
      </c>
      <c r="B189" t="s">
        <v>2077</v>
      </c>
      <c r="C189" t="s">
        <v>2078</v>
      </c>
      <c r="D189" t="s">
        <v>219</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38">
        <v>5.8999999999999997E-2</v>
      </c>
    </row>
    <row r="190" spans="1:37" ht="14.5" customHeight="1">
      <c r="A190" t="s">
        <v>1397</v>
      </c>
      <c r="B190" t="s">
        <v>2079</v>
      </c>
      <c r="C190" t="s">
        <v>2080</v>
      </c>
      <c r="D190" t="s">
        <v>219</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38">
        <v>2E-3</v>
      </c>
    </row>
    <row r="191" spans="1:37" ht="14.5" customHeight="1">
      <c r="A191" t="s">
        <v>1486</v>
      </c>
      <c r="B191" t="s">
        <v>2081</v>
      </c>
      <c r="C191" t="s">
        <v>2082</v>
      </c>
      <c r="D191" t="s">
        <v>219</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38">
        <v>7.0000000000000001E-3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election sqref="A1:AK1"/>
    </sheetView>
  </sheetViews>
  <sheetFormatPr baseColWidth="10" defaultColWidth="8.83203125" defaultRowHeight="13"/>
  <cols>
    <col min="1" max="1" width="41.6640625" style="47" customWidth="1"/>
    <col min="2" max="32" width="8.83203125" style="47" hidden="1" customWidth="1"/>
    <col min="33" max="35" width="8.83203125" style="47" bestFit="1" customWidth="1"/>
    <col min="36" max="37" width="8.83203125" style="47" customWidth="1"/>
    <col min="38" max="245" width="9.1640625" style="47" customWidth="1"/>
    <col min="246" max="246" width="37.6640625" style="47" customWidth="1"/>
    <col min="247" max="273" width="12.1640625" style="47" customWidth="1"/>
    <col min="274" max="274" width="12.6640625" style="47" customWidth="1"/>
    <col min="275" max="276" width="9.1640625" style="47" customWidth="1"/>
    <col min="277" max="278" width="13.5" style="47" customWidth="1"/>
    <col min="279" max="279" width="13.83203125" style="47" customWidth="1"/>
    <col min="280" max="501" width="9.1640625" style="47" customWidth="1"/>
    <col min="502" max="502" width="37.6640625" style="47" customWidth="1"/>
    <col min="503" max="529" width="12.1640625" style="47" customWidth="1"/>
    <col min="530" max="530" width="12.6640625" style="47" customWidth="1"/>
    <col min="531" max="532" width="9.1640625" style="47" customWidth="1"/>
    <col min="533" max="534" width="13.5" style="47" customWidth="1"/>
    <col min="535" max="535" width="13.83203125" style="47" customWidth="1"/>
    <col min="536" max="757" width="9.1640625" style="47" customWidth="1"/>
    <col min="758" max="758" width="37.6640625" style="47" customWidth="1"/>
    <col min="759" max="785" width="12.1640625" style="47" customWidth="1"/>
    <col min="786" max="786" width="12.6640625" style="47" customWidth="1"/>
    <col min="787" max="788" width="9.1640625" style="47" customWidth="1"/>
    <col min="789" max="790" width="13.5" style="47" customWidth="1"/>
    <col min="791" max="791" width="13.83203125" style="47" customWidth="1"/>
    <col min="792" max="1013" width="9.1640625" style="47" customWidth="1"/>
    <col min="1014" max="1014" width="37.6640625" style="47" customWidth="1"/>
    <col min="1015" max="1041" width="12.1640625" style="47" customWidth="1"/>
    <col min="1042" max="1042" width="12.6640625" style="47" customWidth="1"/>
    <col min="1043" max="1044" width="9.1640625" style="47" customWidth="1"/>
    <col min="1045" max="1046" width="13.5" style="47" customWidth="1"/>
    <col min="1047" max="1047" width="13.83203125" style="47" customWidth="1"/>
    <col min="1048" max="1269" width="9.1640625" style="47" customWidth="1"/>
    <col min="1270" max="1270" width="37.6640625" style="47" customWidth="1"/>
    <col min="1271" max="1297" width="12.1640625" style="47" customWidth="1"/>
    <col min="1298" max="1298" width="12.6640625" style="47" customWidth="1"/>
    <col min="1299" max="1300" width="9.1640625" style="47" customWidth="1"/>
    <col min="1301" max="1302" width="13.5" style="47" customWidth="1"/>
    <col min="1303" max="1303" width="13.83203125" style="47" customWidth="1"/>
    <col min="1304" max="1525" width="9.1640625" style="47" customWidth="1"/>
    <col min="1526" max="1526" width="37.6640625" style="47" customWidth="1"/>
    <col min="1527" max="1553" width="12.1640625" style="47" customWidth="1"/>
    <col min="1554" max="1554" width="12.6640625" style="47" customWidth="1"/>
    <col min="1555" max="1556" width="9.1640625" style="47" customWidth="1"/>
    <col min="1557" max="1558" width="13.5" style="47" customWidth="1"/>
    <col min="1559" max="1559" width="13.83203125" style="47" customWidth="1"/>
    <col min="1560" max="1781" width="9.1640625" style="47" customWidth="1"/>
    <col min="1782" max="1782" width="37.6640625" style="47" customWidth="1"/>
    <col min="1783" max="1809" width="12.1640625" style="47" customWidth="1"/>
    <col min="1810" max="1810" width="12.6640625" style="47" customWidth="1"/>
    <col min="1811" max="1812" width="9.1640625" style="47" customWidth="1"/>
    <col min="1813" max="1814" width="13.5" style="47" customWidth="1"/>
    <col min="1815" max="1815" width="13.83203125" style="47" customWidth="1"/>
    <col min="1816" max="2037" width="9.1640625" style="47" customWidth="1"/>
    <col min="2038" max="2038" width="37.6640625" style="47" customWidth="1"/>
    <col min="2039" max="2065" width="12.1640625" style="47" customWidth="1"/>
    <col min="2066" max="2066" width="12.6640625" style="47" customWidth="1"/>
    <col min="2067" max="2068" width="9.1640625" style="47" customWidth="1"/>
    <col min="2069" max="2070" width="13.5" style="47" customWidth="1"/>
    <col min="2071" max="2071" width="13.83203125" style="47" customWidth="1"/>
    <col min="2072" max="2293" width="9.1640625" style="47" customWidth="1"/>
    <col min="2294" max="2294" width="37.6640625" style="47" customWidth="1"/>
    <col min="2295" max="2321" width="12.1640625" style="47" customWidth="1"/>
    <col min="2322" max="2322" width="12.6640625" style="47" customWidth="1"/>
    <col min="2323" max="2324" width="9.1640625" style="47" customWidth="1"/>
    <col min="2325" max="2326" width="13.5" style="47" customWidth="1"/>
    <col min="2327" max="2327" width="13.83203125" style="47" customWidth="1"/>
    <col min="2328" max="2549" width="9.1640625" style="47" customWidth="1"/>
    <col min="2550" max="2550" width="37.6640625" style="47" customWidth="1"/>
    <col min="2551" max="2577" width="12.1640625" style="47" customWidth="1"/>
    <col min="2578" max="2578" width="12.6640625" style="47" customWidth="1"/>
    <col min="2579" max="2580" width="9.1640625" style="47" customWidth="1"/>
    <col min="2581" max="2582" width="13.5" style="47" customWidth="1"/>
    <col min="2583" max="2583" width="13.83203125" style="47" customWidth="1"/>
    <col min="2584" max="2805" width="9.1640625" style="47" customWidth="1"/>
    <col min="2806" max="2806" width="37.6640625" style="47" customWidth="1"/>
    <col min="2807" max="2833" width="12.1640625" style="47" customWidth="1"/>
    <col min="2834" max="2834" width="12.6640625" style="47" customWidth="1"/>
    <col min="2835" max="2836" width="9.1640625" style="47" customWidth="1"/>
    <col min="2837" max="2838" width="13.5" style="47" customWidth="1"/>
    <col min="2839" max="2839" width="13.83203125" style="47" customWidth="1"/>
    <col min="2840" max="3061" width="9.1640625" style="47" customWidth="1"/>
    <col min="3062" max="3062" width="37.6640625" style="47" customWidth="1"/>
    <col min="3063" max="3089" width="12.1640625" style="47" customWidth="1"/>
    <col min="3090" max="3090" width="12.6640625" style="47" customWidth="1"/>
    <col min="3091" max="3092" width="9.1640625" style="47" customWidth="1"/>
    <col min="3093" max="3094" width="13.5" style="47" customWidth="1"/>
    <col min="3095" max="3095" width="13.83203125" style="47" customWidth="1"/>
    <col min="3096" max="3317" width="9.1640625" style="47" customWidth="1"/>
    <col min="3318" max="3318" width="37.6640625" style="47" customWidth="1"/>
    <col min="3319" max="3345" width="12.1640625" style="47" customWidth="1"/>
    <col min="3346" max="3346" width="12.6640625" style="47" customWidth="1"/>
    <col min="3347" max="3348" width="9.1640625" style="47" customWidth="1"/>
    <col min="3349" max="3350" width="13.5" style="47" customWidth="1"/>
    <col min="3351" max="3351" width="13.83203125" style="47" customWidth="1"/>
    <col min="3352" max="3573" width="9.1640625" style="47" customWidth="1"/>
    <col min="3574" max="3574" width="37.6640625" style="47" customWidth="1"/>
    <col min="3575" max="3601" width="12.1640625" style="47" customWidth="1"/>
    <col min="3602" max="3602" width="12.6640625" style="47" customWidth="1"/>
    <col min="3603" max="3604" width="9.1640625" style="47" customWidth="1"/>
    <col min="3605" max="3606" width="13.5" style="47" customWidth="1"/>
    <col min="3607" max="3607" width="13.83203125" style="47" customWidth="1"/>
    <col min="3608" max="3829" width="9.1640625" style="47" customWidth="1"/>
    <col min="3830" max="3830" width="37.6640625" style="47" customWidth="1"/>
    <col min="3831" max="3857" width="12.1640625" style="47" customWidth="1"/>
    <col min="3858" max="3858" width="12.6640625" style="47" customWidth="1"/>
    <col min="3859" max="3860" width="9.1640625" style="47" customWidth="1"/>
    <col min="3861" max="3862" width="13.5" style="47" customWidth="1"/>
    <col min="3863" max="3863" width="13.83203125" style="47" customWidth="1"/>
    <col min="3864" max="4085" width="9.1640625" style="47" customWidth="1"/>
    <col min="4086" max="4086" width="37.6640625" style="47" customWidth="1"/>
    <col min="4087" max="4113" width="12.1640625" style="47" customWidth="1"/>
    <col min="4114" max="4114" width="12.6640625" style="47" customWidth="1"/>
    <col min="4115" max="4116" width="9.1640625" style="47" customWidth="1"/>
    <col min="4117" max="4118" width="13.5" style="47" customWidth="1"/>
    <col min="4119" max="4119" width="13.83203125" style="47" customWidth="1"/>
    <col min="4120" max="4341" width="9.1640625" style="47" customWidth="1"/>
    <col min="4342" max="4342" width="37.6640625" style="47" customWidth="1"/>
    <col min="4343" max="4369" width="12.1640625" style="47" customWidth="1"/>
    <col min="4370" max="4370" width="12.6640625" style="47" customWidth="1"/>
    <col min="4371" max="4372" width="9.1640625" style="47" customWidth="1"/>
    <col min="4373" max="4374" width="13.5" style="47" customWidth="1"/>
    <col min="4375" max="4375" width="13.83203125" style="47" customWidth="1"/>
    <col min="4376" max="4597" width="9.1640625" style="47" customWidth="1"/>
    <col min="4598" max="4598" width="37.6640625" style="47" customWidth="1"/>
    <col min="4599" max="4625" width="12.1640625" style="47" customWidth="1"/>
    <col min="4626" max="4626" width="12.6640625" style="47" customWidth="1"/>
    <col min="4627" max="4628" width="9.1640625" style="47" customWidth="1"/>
    <col min="4629" max="4630" width="13.5" style="47" customWidth="1"/>
    <col min="4631" max="4631" width="13.83203125" style="47" customWidth="1"/>
    <col min="4632" max="4853" width="9.1640625" style="47" customWidth="1"/>
    <col min="4854" max="4854" width="37.6640625" style="47" customWidth="1"/>
    <col min="4855" max="4881" width="12.1640625" style="47" customWidth="1"/>
    <col min="4882" max="4882" width="12.6640625" style="47" customWidth="1"/>
    <col min="4883" max="4884" width="9.1640625" style="47" customWidth="1"/>
    <col min="4885" max="4886" width="13.5" style="47" customWidth="1"/>
    <col min="4887" max="4887" width="13.83203125" style="47" customWidth="1"/>
    <col min="4888" max="5109" width="9.1640625" style="47" customWidth="1"/>
    <col min="5110" max="5110" width="37.6640625" style="47" customWidth="1"/>
    <col min="5111" max="5137" width="12.1640625" style="47" customWidth="1"/>
    <col min="5138" max="5138" width="12.6640625" style="47" customWidth="1"/>
    <col min="5139" max="5140" width="9.1640625" style="47" customWidth="1"/>
    <col min="5141" max="5142" width="13.5" style="47" customWidth="1"/>
    <col min="5143" max="5143" width="13.83203125" style="47" customWidth="1"/>
    <col min="5144" max="5365" width="9.1640625" style="47" customWidth="1"/>
    <col min="5366" max="5366" width="37.6640625" style="47" customWidth="1"/>
    <col min="5367" max="5393" width="12.1640625" style="47" customWidth="1"/>
    <col min="5394" max="5394" width="12.6640625" style="47" customWidth="1"/>
    <col min="5395" max="5396" width="9.1640625" style="47" customWidth="1"/>
    <col min="5397" max="5398" width="13.5" style="47" customWidth="1"/>
    <col min="5399" max="5399" width="13.83203125" style="47" customWidth="1"/>
    <col min="5400" max="5621" width="9.1640625" style="47" customWidth="1"/>
    <col min="5622" max="5622" width="37.6640625" style="47" customWidth="1"/>
    <col min="5623" max="5649" width="12.1640625" style="47" customWidth="1"/>
    <col min="5650" max="5650" width="12.6640625" style="47" customWidth="1"/>
    <col min="5651" max="5652" width="9.1640625" style="47" customWidth="1"/>
    <col min="5653" max="5654" width="13.5" style="47" customWidth="1"/>
    <col min="5655" max="5655" width="13.83203125" style="47" customWidth="1"/>
    <col min="5656" max="5877" width="9.1640625" style="47" customWidth="1"/>
    <col min="5878" max="5878" width="37.6640625" style="47" customWidth="1"/>
    <col min="5879" max="5905" width="12.1640625" style="47" customWidth="1"/>
    <col min="5906" max="5906" width="12.6640625" style="47" customWidth="1"/>
    <col min="5907" max="5908" width="9.1640625" style="47" customWidth="1"/>
    <col min="5909" max="5910" width="13.5" style="47" customWidth="1"/>
    <col min="5911" max="5911" width="13.83203125" style="47" customWidth="1"/>
    <col min="5912" max="6133" width="9.1640625" style="47" customWidth="1"/>
    <col min="6134" max="6134" width="37.6640625" style="47" customWidth="1"/>
    <col min="6135" max="6161" width="12.1640625" style="47" customWidth="1"/>
    <col min="6162" max="6162" width="12.6640625" style="47" customWidth="1"/>
    <col min="6163" max="6164" width="9.1640625" style="47" customWidth="1"/>
    <col min="6165" max="6166" width="13.5" style="47" customWidth="1"/>
    <col min="6167" max="6167" width="13.83203125" style="47" customWidth="1"/>
    <col min="6168" max="6389" width="9.1640625" style="47" customWidth="1"/>
    <col min="6390" max="6390" width="37.6640625" style="47" customWidth="1"/>
    <col min="6391" max="6417" width="12.1640625" style="47" customWidth="1"/>
    <col min="6418" max="6418" width="12.6640625" style="47" customWidth="1"/>
    <col min="6419" max="6420" width="9.1640625" style="47" customWidth="1"/>
    <col min="6421" max="6422" width="13.5" style="47" customWidth="1"/>
    <col min="6423" max="6423" width="13.83203125" style="47" customWidth="1"/>
    <col min="6424" max="6645" width="9.1640625" style="47" customWidth="1"/>
    <col min="6646" max="6646" width="37.6640625" style="47" customWidth="1"/>
    <col min="6647" max="6673" width="12.1640625" style="47" customWidth="1"/>
    <col min="6674" max="6674" width="12.6640625" style="47" customWidth="1"/>
    <col min="6675" max="6676" width="9.1640625" style="47" customWidth="1"/>
    <col min="6677" max="6678" width="13.5" style="47" customWidth="1"/>
    <col min="6679" max="6679" width="13.83203125" style="47" customWidth="1"/>
    <col min="6680" max="6901" width="9.1640625" style="47" customWidth="1"/>
    <col min="6902" max="6902" width="37.6640625" style="47" customWidth="1"/>
    <col min="6903" max="6929" width="12.1640625" style="47" customWidth="1"/>
    <col min="6930" max="6930" width="12.6640625" style="47" customWidth="1"/>
    <col min="6931" max="6932" width="9.1640625" style="47" customWidth="1"/>
    <col min="6933" max="6934" width="13.5" style="47" customWidth="1"/>
    <col min="6935" max="6935" width="13.83203125" style="47" customWidth="1"/>
    <col min="6936" max="7157" width="9.1640625" style="47" customWidth="1"/>
    <col min="7158" max="7158" width="37.6640625" style="47" customWidth="1"/>
    <col min="7159" max="7185" width="12.1640625" style="47" customWidth="1"/>
    <col min="7186" max="7186" width="12.6640625" style="47" customWidth="1"/>
    <col min="7187" max="7188" width="9.1640625" style="47" customWidth="1"/>
    <col min="7189" max="7190" width="13.5" style="47" customWidth="1"/>
    <col min="7191" max="7191" width="13.83203125" style="47" customWidth="1"/>
    <col min="7192" max="7413" width="9.1640625" style="47" customWidth="1"/>
    <col min="7414" max="7414" width="37.6640625" style="47" customWidth="1"/>
    <col min="7415" max="7441" width="12.1640625" style="47" customWidth="1"/>
    <col min="7442" max="7442" width="12.6640625" style="47" customWidth="1"/>
    <col min="7443" max="7444" width="9.1640625" style="47" customWidth="1"/>
    <col min="7445" max="7446" width="13.5" style="47" customWidth="1"/>
    <col min="7447" max="7447" width="13.83203125" style="47" customWidth="1"/>
    <col min="7448" max="7669" width="9.1640625" style="47" customWidth="1"/>
    <col min="7670" max="7670" width="37.6640625" style="47" customWidth="1"/>
    <col min="7671" max="7697" width="12.1640625" style="47" customWidth="1"/>
    <col min="7698" max="7698" width="12.6640625" style="47" customWidth="1"/>
    <col min="7699" max="7700" width="9.1640625" style="47" customWidth="1"/>
    <col min="7701" max="7702" width="13.5" style="47" customWidth="1"/>
    <col min="7703" max="7703" width="13.83203125" style="47" customWidth="1"/>
    <col min="7704" max="7925" width="9.1640625" style="47" customWidth="1"/>
    <col min="7926" max="7926" width="37.6640625" style="47" customWidth="1"/>
    <col min="7927" max="7953" width="12.1640625" style="47" customWidth="1"/>
    <col min="7954" max="7954" width="12.6640625" style="47" customWidth="1"/>
    <col min="7955" max="7956" width="9.1640625" style="47" customWidth="1"/>
    <col min="7957" max="7958" width="13.5" style="47" customWidth="1"/>
    <col min="7959" max="7959" width="13.83203125" style="47" customWidth="1"/>
    <col min="7960" max="8181" width="9.1640625" style="47" customWidth="1"/>
    <col min="8182" max="8182" width="37.6640625" style="47" customWidth="1"/>
    <col min="8183" max="8209" width="12.1640625" style="47" customWidth="1"/>
    <col min="8210" max="8210" width="12.6640625" style="47" customWidth="1"/>
    <col min="8211" max="8212" width="9.1640625" style="47" customWidth="1"/>
    <col min="8213" max="8214" width="13.5" style="47" customWidth="1"/>
    <col min="8215" max="8215" width="13.83203125" style="47" customWidth="1"/>
    <col min="8216" max="8437" width="9.1640625" style="47" customWidth="1"/>
    <col min="8438" max="8438" width="37.6640625" style="47" customWidth="1"/>
    <col min="8439" max="8465" width="12.1640625" style="47" customWidth="1"/>
    <col min="8466" max="8466" width="12.6640625" style="47" customWidth="1"/>
    <col min="8467" max="8468" width="9.1640625" style="47" customWidth="1"/>
    <col min="8469" max="8470" width="13.5" style="47" customWidth="1"/>
    <col min="8471" max="8471" width="13.83203125" style="47" customWidth="1"/>
    <col min="8472" max="8693" width="9.1640625" style="47" customWidth="1"/>
    <col min="8694" max="8694" width="37.6640625" style="47" customWidth="1"/>
    <col min="8695" max="8721" width="12.1640625" style="47" customWidth="1"/>
    <col min="8722" max="8722" width="12.6640625" style="47" customWidth="1"/>
    <col min="8723" max="8724" width="9.1640625" style="47" customWidth="1"/>
    <col min="8725" max="8726" width="13.5" style="47" customWidth="1"/>
    <col min="8727" max="8727" width="13.83203125" style="47" customWidth="1"/>
    <col min="8728" max="8949" width="9.1640625" style="47" customWidth="1"/>
    <col min="8950" max="8950" width="37.6640625" style="47" customWidth="1"/>
    <col min="8951" max="8977" width="12.1640625" style="47" customWidth="1"/>
    <col min="8978" max="8978" width="12.6640625" style="47" customWidth="1"/>
    <col min="8979" max="8980" width="9.1640625" style="47" customWidth="1"/>
    <col min="8981" max="8982" width="13.5" style="47" customWidth="1"/>
    <col min="8983" max="8983" width="13.83203125" style="47" customWidth="1"/>
    <col min="8984" max="9205" width="9.1640625" style="47" customWidth="1"/>
    <col min="9206" max="9206" width="37.6640625" style="47" customWidth="1"/>
    <col min="9207" max="9233" width="12.1640625" style="47" customWidth="1"/>
    <col min="9234" max="9234" width="12.6640625" style="47" customWidth="1"/>
    <col min="9235" max="9236" width="9.1640625" style="47" customWidth="1"/>
    <col min="9237" max="9238" width="13.5" style="47" customWidth="1"/>
    <col min="9239" max="9239" width="13.83203125" style="47" customWidth="1"/>
    <col min="9240" max="9461" width="9.1640625" style="47" customWidth="1"/>
    <col min="9462" max="9462" width="37.6640625" style="47" customWidth="1"/>
    <col min="9463" max="9489" width="12.1640625" style="47" customWidth="1"/>
    <col min="9490" max="9490" width="12.6640625" style="47" customWidth="1"/>
    <col min="9491" max="9492" width="9.1640625" style="47" customWidth="1"/>
    <col min="9493" max="9494" width="13.5" style="47" customWidth="1"/>
    <col min="9495" max="9495" width="13.83203125" style="47" customWidth="1"/>
    <col min="9496" max="9717" width="9.1640625" style="47" customWidth="1"/>
    <col min="9718" max="9718" width="37.6640625" style="47" customWidth="1"/>
    <col min="9719" max="9745" width="12.1640625" style="47" customWidth="1"/>
    <col min="9746" max="9746" width="12.6640625" style="47" customWidth="1"/>
    <col min="9747" max="9748" width="9.1640625" style="47" customWidth="1"/>
    <col min="9749" max="9750" width="13.5" style="47" customWidth="1"/>
    <col min="9751" max="9751" width="13.83203125" style="47" customWidth="1"/>
    <col min="9752" max="9973" width="9.1640625" style="47" customWidth="1"/>
    <col min="9974" max="9974" width="37.6640625" style="47" customWidth="1"/>
    <col min="9975" max="10001" width="12.1640625" style="47" customWidth="1"/>
    <col min="10002" max="10002" width="12.6640625" style="47" customWidth="1"/>
    <col min="10003" max="10004" width="9.1640625" style="47" customWidth="1"/>
    <col min="10005" max="10006" width="13.5" style="47" customWidth="1"/>
    <col min="10007" max="10007" width="13.83203125" style="47" customWidth="1"/>
    <col min="10008" max="10229" width="9.1640625" style="47" customWidth="1"/>
    <col min="10230" max="10230" width="37.6640625" style="47" customWidth="1"/>
    <col min="10231" max="10257" width="12.1640625" style="47" customWidth="1"/>
    <col min="10258" max="10258" width="12.6640625" style="47" customWidth="1"/>
    <col min="10259" max="10260" width="9.1640625" style="47" customWidth="1"/>
    <col min="10261" max="10262" width="13.5" style="47" customWidth="1"/>
    <col min="10263" max="10263" width="13.83203125" style="47" customWidth="1"/>
    <col min="10264" max="10485" width="9.1640625" style="47" customWidth="1"/>
    <col min="10486" max="10486" width="37.6640625" style="47" customWidth="1"/>
    <col min="10487" max="10513" width="12.1640625" style="47" customWidth="1"/>
    <col min="10514" max="10514" width="12.6640625" style="47" customWidth="1"/>
    <col min="10515" max="10516" width="9.1640625" style="47" customWidth="1"/>
    <col min="10517" max="10518" width="13.5" style="47" customWidth="1"/>
    <col min="10519" max="10519" width="13.83203125" style="47" customWidth="1"/>
    <col min="10520" max="10741" width="9.1640625" style="47" customWidth="1"/>
    <col min="10742" max="10742" width="37.6640625" style="47" customWidth="1"/>
    <col min="10743" max="10769" width="12.1640625" style="47" customWidth="1"/>
    <col min="10770" max="10770" width="12.6640625" style="47" customWidth="1"/>
    <col min="10771" max="10772" width="9.1640625" style="47" customWidth="1"/>
    <col min="10773" max="10774" width="13.5" style="47" customWidth="1"/>
    <col min="10775" max="10775" width="13.83203125" style="47" customWidth="1"/>
    <col min="10776" max="10997" width="9.1640625" style="47" customWidth="1"/>
    <col min="10998" max="10998" width="37.6640625" style="47" customWidth="1"/>
    <col min="10999" max="11025" width="12.1640625" style="47" customWidth="1"/>
    <col min="11026" max="11026" width="12.6640625" style="47" customWidth="1"/>
    <col min="11027" max="11028" width="9.1640625" style="47" customWidth="1"/>
    <col min="11029" max="11030" width="13.5" style="47" customWidth="1"/>
    <col min="11031" max="11031" width="13.83203125" style="47" customWidth="1"/>
    <col min="11032" max="11253" width="9.1640625" style="47" customWidth="1"/>
    <col min="11254" max="11254" width="37.6640625" style="47" customWidth="1"/>
    <col min="11255" max="11281" width="12.1640625" style="47" customWidth="1"/>
    <col min="11282" max="11282" width="12.6640625" style="47" customWidth="1"/>
    <col min="11283" max="11284" width="9.1640625" style="47" customWidth="1"/>
    <col min="11285" max="11286" width="13.5" style="47" customWidth="1"/>
    <col min="11287" max="11287" width="13.83203125" style="47" customWidth="1"/>
    <col min="11288" max="11509" width="9.1640625" style="47" customWidth="1"/>
    <col min="11510" max="11510" width="37.6640625" style="47" customWidth="1"/>
    <col min="11511" max="11537" width="12.1640625" style="47" customWidth="1"/>
    <col min="11538" max="11538" width="12.6640625" style="47" customWidth="1"/>
    <col min="11539" max="11540" width="9.1640625" style="47" customWidth="1"/>
    <col min="11541" max="11542" width="13.5" style="47" customWidth="1"/>
    <col min="11543" max="11543" width="13.83203125" style="47" customWidth="1"/>
    <col min="11544" max="11765" width="9.1640625" style="47" customWidth="1"/>
    <col min="11766" max="11766" width="37.6640625" style="47" customWidth="1"/>
    <col min="11767" max="11793" width="12.1640625" style="47" customWidth="1"/>
    <col min="11794" max="11794" width="12.6640625" style="47" customWidth="1"/>
    <col min="11795" max="11796" width="9.1640625" style="47" customWidth="1"/>
    <col min="11797" max="11798" width="13.5" style="47" customWidth="1"/>
    <col min="11799" max="11799" width="13.83203125" style="47" customWidth="1"/>
    <col min="11800" max="12021" width="9.1640625" style="47" customWidth="1"/>
    <col min="12022" max="12022" width="37.6640625" style="47" customWidth="1"/>
    <col min="12023" max="12049" width="12.1640625" style="47" customWidth="1"/>
    <col min="12050" max="12050" width="12.6640625" style="47" customWidth="1"/>
    <col min="12051" max="12052" width="9.1640625" style="47" customWidth="1"/>
    <col min="12053" max="12054" width="13.5" style="47" customWidth="1"/>
    <col min="12055" max="12055" width="13.83203125" style="47" customWidth="1"/>
    <col min="12056" max="12277" width="9.1640625" style="47" customWidth="1"/>
    <col min="12278" max="12278" width="37.6640625" style="47" customWidth="1"/>
    <col min="12279" max="12305" width="12.1640625" style="47" customWidth="1"/>
    <col min="12306" max="12306" width="12.6640625" style="47" customWidth="1"/>
    <col min="12307" max="12308" width="9.1640625" style="47" customWidth="1"/>
    <col min="12309" max="12310" width="13.5" style="47" customWidth="1"/>
    <col min="12311" max="12311" width="13.83203125" style="47" customWidth="1"/>
    <col min="12312" max="12533" width="9.1640625" style="47" customWidth="1"/>
    <col min="12534" max="12534" width="37.6640625" style="47" customWidth="1"/>
    <col min="12535" max="12561" width="12.1640625" style="47" customWidth="1"/>
    <col min="12562" max="12562" width="12.6640625" style="47" customWidth="1"/>
    <col min="12563" max="12564" width="9.1640625" style="47" customWidth="1"/>
    <col min="12565" max="12566" width="13.5" style="47" customWidth="1"/>
    <col min="12567" max="12567" width="13.83203125" style="47" customWidth="1"/>
    <col min="12568" max="12789" width="9.1640625" style="47" customWidth="1"/>
    <col min="12790" max="12790" width="37.6640625" style="47" customWidth="1"/>
    <col min="12791" max="12817" width="12.1640625" style="47" customWidth="1"/>
    <col min="12818" max="12818" width="12.6640625" style="47" customWidth="1"/>
    <col min="12819" max="12820" width="9.1640625" style="47" customWidth="1"/>
    <col min="12821" max="12822" width="13.5" style="47" customWidth="1"/>
    <col min="12823" max="12823" width="13.83203125" style="47" customWidth="1"/>
    <col min="12824" max="13045" width="9.1640625" style="47" customWidth="1"/>
    <col min="13046" max="13046" width="37.6640625" style="47" customWidth="1"/>
    <col min="13047" max="13073" width="12.1640625" style="47" customWidth="1"/>
    <col min="13074" max="13074" width="12.6640625" style="47" customWidth="1"/>
    <col min="13075" max="13076" width="9.1640625" style="47" customWidth="1"/>
    <col min="13077" max="13078" width="13.5" style="47" customWidth="1"/>
    <col min="13079" max="13079" width="13.83203125" style="47" customWidth="1"/>
    <col min="13080" max="13301" width="9.1640625" style="47" customWidth="1"/>
    <col min="13302" max="13302" width="37.6640625" style="47" customWidth="1"/>
    <col min="13303" max="13329" width="12.1640625" style="47" customWidth="1"/>
    <col min="13330" max="13330" width="12.6640625" style="47" customWidth="1"/>
    <col min="13331" max="13332" width="9.1640625" style="47" customWidth="1"/>
    <col min="13333" max="13334" width="13.5" style="47" customWidth="1"/>
    <col min="13335" max="13335" width="13.83203125" style="47" customWidth="1"/>
    <col min="13336" max="13557" width="9.1640625" style="47" customWidth="1"/>
    <col min="13558" max="13558" width="37.6640625" style="47" customWidth="1"/>
    <col min="13559" max="13585" width="12.1640625" style="47" customWidth="1"/>
    <col min="13586" max="13586" width="12.6640625" style="47" customWidth="1"/>
    <col min="13587" max="13588" width="9.1640625" style="47" customWidth="1"/>
    <col min="13589" max="13590" width="13.5" style="47" customWidth="1"/>
    <col min="13591" max="13591" width="13.83203125" style="47" customWidth="1"/>
    <col min="13592" max="13813" width="9.1640625" style="47" customWidth="1"/>
    <col min="13814" max="13814" width="37.6640625" style="47" customWidth="1"/>
    <col min="13815" max="13841" width="12.1640625" style="47" customWidth="1"/>
    <col min="13842" max="13842" width="12.6640625" style="47" customWidth="1"/>
    <col min="13843" max="13844" width="9.1640625" style="47" customWidth="1"/>
    <col min="13845" max="13846" width="13.5" style="47" customWidth="1"/>
    <col min="13847" max="13847" width="13.83203125" style="47" customWidth="1"/>
    <col min="13848" max="14069" width="9.1640625" style="47" customWidth="1"/>
    <col min="14070" max="14070" width="37.6640625" style="47" customWidth="1"/>
    <col min="14071" max="14097" width="12.1640625" style="47" customWidth="1"/>
    <col min="14098" max="14098" width="12.6640625" style="47" customWidth="1"/>
    <col min="14099" max="14100" width="9.1640625" style="47" customWidth="1"/>
    <col min="14101" max="14102" width="13.5" style="47" customWidth="1"/>
    <col min="14103" max="14103" width="13.83203125" style="47" customWidth="1"/>
    <col min="14104" max="14325" width="9.1640625" style="47" customWidth="1"/>
    <col min="14326" max="14326" width="37.6640625" style="47" customWidth="1"/>
    <col min="14327" max="14353" width="12.1640625" style="47" customWidth="1"/>
    <col min="14354" max="14354" width="12.6640625" style="47" customWidth="1"/>
    <col min="14355" max="14356" width="9.1640625" style="47" customWidth="1"/>
    <col min="14357" max="14358" width="13.5" style="47" customWidth="1"/>
    <col min="14359" max="14359" width="13.83203125" style="47" customWidth="1"/>
    <col min="14360" max="14581" width="9.1640625" style="47" customWidth="1"/>
    <col min="14582" max="14582" width="37.6640625" style="47" customWidth="1"/>
    <col min="14583" max="14609" width="12.1640625" style="47" customWidth="1"/>
    <col min="14610" max="14610" width="12.6640625" style="47" customWidth="1"/>
    <col min="14611" max="14612" width="9.1640625" style="47" customWidth="1"/>
    <col min="14613" max="14614" width="13.5" style="47" customWidth="1"/>
    <col min="14615" max="14615" width="13.83203125" style="47" customWidth="1"/>
    <col min="14616" max="14837" width="9.1640625" style="47" customWidth="1"/>
    <col min="14838" max="14838" width="37.6640625" style="47" customWidth="1"/>
    <col min="14839" max="14865" width="12.1640625" style="47" customWidth="1"/>
    <col min="14866" max="14866" width="12.6640625" style="47" customWidth="1"/>
    <col min="14867" max="14868" width="9.1640625" style="47" customWidth="1"/>
    <col min="14869" max="14870" width="13.5" style="47" customWidth="1"/>
    <col min="14871" max="14871" width="13.83203125" style="47" customWidth="1"/>
    <col min="14872" max="15093" width="9.1640625" style="47" customWidth="1"/>
    <col min="15094" max="15094" width="37.6640625" style="47" customWidth="1"/>
    <col min="15095" max="15121" width="12.1640625" style="47" customWidth="1"/>
    <col min="15122" max="15122" width="12.6640625" style="47" customWidth="1"/>
    <col min="15123" max="15124" width="9.1640625" style="47" customWidth="1"/>
    <col min="15125" max="15126" width="13.5" style="47" customWidth="1"/>
    <col min="15127" max="15127" width="13.83203125" style="47" customWidth="1"/>
    <col min="15128" max="15349" width="9.1640625" style="47" customWidth="1"/>
    <col min="15350" max="15350" width="37.6640625" style="47" customWidth="1"/>
    <col min="15351" max="15377" width="12.1640625" style="47" customWidth="1"/>
    <col min="15378" max="15378" width="12.6640625" style="47" customWidth="1"/>
    <col min="15379" max="15380" width="9.1640625" style="47" customWidth="1"/>
    <col min="15381" max="15382" width="13.5" style="47" customWidth="1"/>
    <col min="15383" max="15383" width="13.83203125" style="47" customWidth="1"/>
    <col min="15384" max="15605" width="9.1640625" style="47" customWidth="1"/>
    <col min="15606" max="15606" width="37.6640625" style="47" customWidth="1"/>
    <col min="15607" max="15633" width="12.1640625" style="47" customWidth="1"/>
    <col min="15634" max="15634" width="12.6640625" style="47" customWidth="1"/>
    <col min="15635" max="15636" width="9.1640625" style="47" customWidth="1"/>
    <col min="15637" max="15638" width="13.5" style="47" customWidth="1"/>
    <col min="15639" max="15639" width="13.83203125" style="47" customWidth="1"/>
    <col min="15640" max="15861" width="9.1640625" style="47" customWidth="1"/>
    <col min="15862" max="15862" width="37.6640625" style="47" customWidth="1"/>
    <col min="15863" max="15889" width="12.1640625" style="47" customWidth="1"/>
    <col min="15890" max="15890" width="12.6640625" style="47" customWidth="1"/>
    <col min="15891" max="15892" width="9.1640625" style="47" customWidth="1"/>
    <col min="15893" max="15894" width="13.5" style="47" customWidth="1"/>
    <col min="15895" max="15895" width="13.83203125" style="47" customWidth="1"/>
    <col min="15896" max="16117" width="9.1640625" style="47" customWidth="1"/>
    <col min="16118" max="16118" width="37.6640625" style="47" customWidth="1"/>
    <col min="16119" max="16145" width="12.1640625" style="47" customWidth="1"/>
    <col min="16146" max="16146" width="12.6640625" style="47" customWidth="1"/>
    <col min="16147" max="16148" width="9.1640625" style="47" customWidth="1"/>
    <col min="16149" max="16150" width="13.5" style="47" customWidth="1"/>
    <col min="16151" max="16151" width="13.83203125" style="47" customWidth="1"/>
    <col min="16152" max="16384" width="9.1640625" style="47" customWidth="1"/>
  </cols>
  <sheetData>
    <row r="1" spans="1:38" s="41" customFormat="1" ht="16.5" customHeight="1" thickBot="1">
      <c r="A1" s="114" t="s">
        <v>2083</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row>
    <row r="2" spans="1:38" s="51" customFormat="1" ht="16.5" customHeight="1">
      <c r="A2" s="42"/>
      <c r="B2" s="43">
        <v>1960</v>
      </c>
      <c r="C2" s="43">
        <v>1965</v>
      </c>
      <c r="D2" s="43">
        <v>1970</v>
      </c>
      <c r="E2" s="43">
        <v>1975</v>
      </c>
      <c r="F2" s="43">
        <v>1980</v>
      </c>
      <c r="G2" s="43">
        <v>1985</v>
      </c>
      <c r="H2" s="43">
        <v>1990</v>
      </c>
      <c r="I2" s="43">
        <v>1991</v>
      </c>
      <c r="J2" s="43">
        <v>1992</v>
      </c>
      <c r="K2" s="43">
        <v>1993</v>
      </c>
      <c r="L2" s="43">
        <v>1994</v>
      </c>
      <c r="M2" s="43">
        <v>1995</v>
      </c>
      <c r="N2" s="43">
        <v>1996</v>
      </c>
      <c r="O2" s="43">
        <v>1997</v>
      </c>
      <c r="P2" s="43">
        <v>1998</v>
      </c>
      <c r="Q2" s="43">
        <v>1999</v>
      </c>
      <c r="R2" s="43">
        <v>2000</v>
      </c>
      <c r="S2" s="43">
        <v>2001</v>
      </c>
      <c r="T2" s="42">
        <v>2002</v>
      </c>
      <c r="U2" s="42">
        <v>2003</v>
      </c>
      <c r="V2" s="44">
        <v>2004</v>
      </c>
      <c r="W2" s="42">
        <v>2005</v>
      </c>
      <c r="X2" s="42">
        <v>2006</v>
      </c>
      <c r="Y2" s="42">
        <v>2007</v>
      </c>
      <c r="Z2" s="42">
        <v>2008</v>
      </c>
      <c r="AA2" s="42">
        <v>2009</v>
      </c>
      <c r="AB2" s="42">
        <v>2010</v>
      </c>
      <c r="AC2" s="43">
        <v>2011</v>
      </c>
      <c r="AD2" s="43">
        <v>2012</v>
      </c>
      <c r="AE2" s="42">
        <v>2013</v>
      </c>
      <c r="AF2" s="43">
        <v>2014</v>
      </c>
      <c r="AG2" s="43">
        <v>2015</v>
      </c>
      <c r="AH2" s="43">
        <v>2016</v>
      </c>
      <c r="AI2" s="43">
        <v>2017</v>
      </c>
      <c r="AJ2" s="43">
        <v>2018</v>
      </c>
      <c r="AK2" s="43">
        <v>2019</v>
      </c>
    </row>
    <row r="3" spans="1:38" s="53" customFormat="1" ht="16.5" customHeight="1">
      <c r="A3" s="9" t="s">
        <v>265</v>
      </c>
      <c r="B3" s="45"/>
      <c r="C3" s="45"/>
      <c r="D3" s="45"/>
      <c r="E3" s="102"/>
      <c r="F3" s="102"/>
      <c r="G3" s="49"/>
      <c r="H3" s="49"/>
      <c r="I3" s="49"/>
      <c r="J3" s="49"/>
      <c r="K3" s="49"/>
      <c r="L3" s="49"/>
      <c r="M3" s="49"/>
      <c r="N3" s="49"/>
      <c r="O3" s="49"/>
      <c r="P3" s="49"/>
      <c r="Q3" s="49"/>
      <c r="R3" s="49"/>
      <c r="S3" s="45"/>
      <c r="T3" s="49"/>
      <c r="U3" s="49"/>
      <c r="V3" s="49"/>
      <c r="W3" s="49"/>
      <c r="X3" s="49"/>
      <c r="Y3" s="49"/>
      <c r="Z3" s="49"/>
      <c r="AA3" s="45"/>
      <c r="AB3" s="45"/>
      <c r="AC3" s="45"/>
      <c r="AD3" s="45"/>
      <c r="AE3" s="52"/>
      <c r="AF3" s="52"/>
      <c r="AG3" s="52"/>
      <c r="AH3" s="52"/>
      <c r="AI3" s="52"/>
      <c r="AJ3" s="52"/>
      <c r="AK3" s="52"/>
    </row>
    <row r="4" spans="1:38" s="53" customFormat="1" ht="16.5" customHeight="1">
      <c r="A4" s="7" t="s">
        <v>2084</v>
      </c>
      <c r="B4" s="48">
        <v>31099</v>
      </c>
      <c r="C4" s="48">
        <v>53226</v>
      </c>
      <c r="D4" s="48">
        <v>108442</v>
      </c>
      <c r="E4" s="46">
        <v>119591.474</v>
      </c>
      <c r="F4" s="46">
        <v>190765.929</v>
      </c>
      <c r="G4" s="46">
        <v>275863.54700000002</v>
      </c>
      <c r="H4" s="46">
        <v>337215.22553599998</v>
      </c>
      <c r="I4" s="46">
        <v>329787.96750099998</v>
      </c>
      <c r="J4" s="46">
        <v>345019.61278099997</v>
      </c>
      <c r="K4" s="46">
        <v>351096.458323</v>
      </c>
      <c r="L4" s="46">
        <v>376873.402328</v>
      </c>
      <c r="M4" s="46">
        <v>391593.82941200002</v>
      </c>
      <c r="N4" s="46">
        <v>419281.55251800001</v>
      </c>
      <c r="O4" s="46">
        <v>439262.67014</v>
      </c>
      <c r="P4" s="46">
        <v>449103.79910300003</v>
      </c>
      <c r="Q4" s="46">
        <v>473081.98319599999</v>
      </c>
      <c r="R4" s="46">
        <v>500431.77514500002</v>
      </c>
      <c r="S4" s="46">
        <v>473591.64681000001</v>
      </c>
      <c r="T4" s="46">
        <v>472190.76637199998</v>
      </c>
      <c r="U4" s="46">
        <v>497648.14399399998</v>
      </c>
      <c r="V4" s="46">
        <v>547931.15319800004</v>
      </c>
      <c r="W4" s="46">
        <v>572868.82004599995</v>
      </c>
      <c r="X4" s="46">
        <v>576823.04937200004</v>
      </c>
      <c r="Y4" s="46">
        <v>594614.09036200005</v>
      </c>
      <c r="Z4" s="46">
        <v>570089.94696500001</v>
      </c>
      <c r="AA4" s="46">
        <v>540693.68270899996</v>
      </c>
      <c r="AB4" s="46">
        <v>554710.522322</v>
      </c>
      <c r="AC4" s="46">
        <v>565613.64535799995</v>
      </c>
      <c r="AD4" s="46">
        <v>570438.230553</v>
      </c>
      <c r="AE4" s="46">
        <v>579461.44977599999</v>
      </c>
      <c r="AF4" s="46">
        <v>597005.00355200004</v>
      </c>
      <c r="AG4" s="46">
        <v>632154.82412700006</v>
      </c>
      <c r="AH4" s="46">
        <v>661477.92748199997</v>
      </c>
      <c r="AI4" s="46">
        <v>685472.464806</v>
      </c>
      <c r="AJ4" s="46">
        <v>722415.33364099998</v>
      </c>
      <c r="AK4" s="46">
        <v>754303.24246600003</v>
      </c>
    </row>
    <row r="5" spans="1:38" s="53" customFormat="1" ht="16.5" customHeight="1">
      <c r="A5" s="7" t="s">
        <v>2085</v>
      </c>
      <c r="B5" s="54">
        <v>2300</v>
      </c>
      <c r="C5" s="48" t="s">
        <v>2086</v>
      </c>
      <c r="D5" s="54">
        <v>9100</v>
      </c>
      <c r="E5" s="48" t="s">
        <v>2086</v>
      </c>
      <c r="F5" s="54">
        <v>14700</v>
      </c>
      <c r="G5" s="48" t="s">
        <v>2086</v>
      </c>
      <c r="H5" s="54">
        <v>13000</v>
      </c>
      <c r="I5" s="48" t="s">
        <v>2086</v>
      </c>
      <c r="J5" s="48" t="s">
        <v>2086</v>
      </c>
      <c r="K5" s="48" t="s">
        <v>2086</v>
      </c>
      <c r="L5" s="48" t="s">
        <v>2086</v>
      </c>
      <c r="M5" s="54">
        <v>10800</v>
      </c>
      <c r="N5" s="54">
        <v>12000</v>
      </c>
      <c r="O5" s="54">
        <v>12500</v>
      </c>
      <c r="P5" s="54">
        <v>13100</v>
      </c>
      <c r="Q5" s="54">
        <v>14100</v>
      </c>
      <c r="R5" s="54">
        <v>15200</v>
      </c>
      <c r="S5" s="54">
        <v>15900</v>
      </c>
      <c r="T5" s="46" t="s">
        <v>2087</v>
      </c>
      <c r="U5" s="46" t="s">
        <v>2087</v>
      </c>
      <c r="V5" s="46" t="s">
        <v>2087</v>
      </c>
      <c r="W5" s="46" t="s">
        <v>2087</v>
      </c>
      <c r="X5" s="46" t="s">
        <v>2087</v>
      </c>
      <c r="Y5" s="46" t="s">
        <v>2087</v>
      </c>
      <c r="Z5" s="46" t="s">
        <v>2087</v>
      </c>
      <c r="AA5" s="46" t="s">
        <v>2087</v>
      </c>
      <c r="AB5" s="46" t="s">
        <v>2087</v>
      </c>
      <c r="AC5" s="46" t="s">
        <v>2087</v>
      </c>
      <c r="AD5" s="46" t="s">
        <v>2087</v>
      </c>
      <c r="AE5" s="46" t="s">
        <v>2087</v>
      </c>
      <c r="AF5" s="46" t="s">
        <v>2087</v>
      </c>
      <c r="AG5" s="46" t="s">
        <v>2087</v>
      </c>
      <c r="AH5" s="46" t="s">
        <v>2087</v>
      </c>
      <c r="AI5" s="46" t="s">
        <v>2087</v>
      </c>
      <c r="AJ5" s="46" t="s">
        <v>2087</v>
      </c>
      <c r="AK5" s="46" t="s">
        <v>2087</v>
      </c>
    </row>
    <row r="6" spans="1:38" s="53" customFormat="1" ht="16.5" customHeight="1">
      <c r="A6" s="39" t="s">
        <v>2088</v>
      </c>
      <c r="B6" s="55">
        <v>1272078.3999999999</v>
      </c>
      <c r="C6" s="55">
        <v>1555237.28</v>
      </c>
      <c r="D6" s="55">
        <v>2042002.28</v>
      </c>
      <c r="E6" s="55">
        <v>2404954.4</v>
      </c>
      <c r="F6" s="55">
        <v>2653510.21</v>
      </c>
      <c r="G6" s="55">
        <v>2991120.8</v>
      </c>
      <c r="H6" s="55">
        <v>3539602.56</v>
      </c>
      <c r="I6" s="55">
        <v>3578582.44</v>
      </c>
      <c r="J6" s="55">
        <v>3676688.44</v>
      </c>
      <c r="K6" s="55">
        <v>3747067.87</v>
      </c>
      <c r="L6" s="55">
        <v>3939875</v>
      </c>
      <c r="M6" s="55">
        <v>3848458</v>
      </c>
      <c r="N6" s="55">
        <v>3951008.7272999999</v>
      </c>
      <c r="O6" s="55">
        <v>4071136.5328719998</v>
      </c>
      <c r="P6" s="55">
        <v>4182066.2400156059</v>
      </c>
      <c r="Q6" s="55">
        <v>4285299.4390774053</v>
      </c>
      <c r="R6" s="55">
        <v>4370488.7148582162</v>
      </c>
      <c r="S6" s="55">
        <v>4623397.8260386921</v>
      </c>
      <c r="T6" s="55">
        <v>4646520.9849062953</v>
      </c>
      <c r="U6" s="55">
        <v>4701825.0032426612</v>
      </c>
      <c r="V6" s="55">
        <v>4824654.4447763506</v>
      </c>
      <c r="W6" s="49">
        <v>4867608.4897589097</v>
      </c>
      <c r="X6" s="49">
        <v>4908058.8374757646</v>
      </c>
      <c r="Y6" s="49">
        <v>4959766.7012</v>
      </c>
      <c r="Z6" s="49">
        <v>4900171</v>
      </c>
      <c r="AA6" s="49">
        <v>5000591.8959189998</v>
      </c>
      <c r="AB6" s="49">
        <v>5009805.5620214241</v>
      </c>
      <c r="AC6" s="49">
        <v>4997049.3066988336</v>
      </c>
      <c r="AD6" s="49">
        <v>5046332.4132198002</v>
      </c>
      <c r="AE6" s="49">
        <v>5083123.4649372874</v>
      </c>
      <c r="AF6" s="49">
        <v>5158160.8548277542</v>
      </c>
      <c r="AG6" s="49">
        <v>5282710.2500658771</v>
      </c>
      <c r="AH6" s="49">
        <v>5411827.6229987517</v>
      </c>
      <c r="AI6" s="49">
        <v>5482189.7570441701</v>
      </c>
      <c r="AJ6" s="49">
        <v>5545845.3035232006</v>
      </c>
      <c r="AK6" s="49">
        <v>5579125.9722718718</v>
      </c>
    </row>
    <row r="7" spans="1:38" s="53" customFormat="1" ht="16.5" customHeight="1">
      <c r="A7" s="8" t="s">
        <v>2089</v>
      </c>
      <c r="B7" s="46">
        <v>1144673.3999999999</v>
      </c>
      <c r="C7" s="46">
        <v>1394803.28</v>
      </c>
      <c r="D7" s="46">
        <v>1750897</v>
      </c>
      <c r="E7" s="46">
        <v>1954165.5</v>
      </c>
      <c r="F7" s="46">
        <v>2011988.76</v>
      </c>
      <c r="G7" s="46">
        <v>2094620.64</v>
      </c>
      <c r="H7" s="46">
        <v>2281390.92</v>
      </c>
      <c r="I7" s="46">
        <v>2200259.7000000002</v>
      </c>
      <c r="J7" s="46">
        <v>2208226.09</v>
      </c>
      <c r="K7" s="46">
        <v>2213281.4900000002</v>
      </c>
      <c r="L7" s="46">
        <v>2756223</v>
      </c>
      <c r="M7" s="46">
        <v>2286887</v>
      </c>
      <c r="N7" s="46">
        <v>2337068</v>
      </c>
      <c r="O7" s="46">
        <v>2389065</v>
      </c>
      <c r="P7" s="46">
        <v>2463828.420042248</v>
      </c>
      <c r="Q7" s="46">
        <v>2495140.3026243281</v>
      </c>
      <c r="R7" s="46">
        <v>2544457.3524414399</v>
      </c>
      <c r="S7" s="46">
        <v>2556481.2400000002</v>
      </c>
      <c r="T7" s="46">
        <v>2620388.92</v>
      </c>
      <c r="U7" s="46">
        <v>2641885.0920744999</v>
      </c>
      <c r="V7" s="46">
        <v>2685826.6531088972</v>
      </c>
      <c r="W7" s="46">
        <v>2699304.6428176579</v>
      </c>
      <c r="X7" s="46">
        <v>2671044.2305259039</v>
      </c>
      <c r="Y7" s="46">
        <v>3324977</v>
      </c>
      <c r="Z7" s="46">
        <v>3199116</v>
      </c>
      <c r="AA7" s="46">
        <v>3413875</v>
      </c>
      <c r="AB7" s="46">
        <v>3429995.6410861239</v>
      </c>
      <c r="AC7" s="46">
        <v>3464405.2296386859</v>
      </c>
      <c r="AD7" s="46">
        <v>3490438.2857423411</v>
      </c>
      <c r="AE7" s="46">
        <v>3507723.097311466</v>
      </c>
      <c r="AF7" s="46">
        <v>3502000.6903627221</v>
      </c>
      <c r="AG7" s="46">
        <v>3628378.8815517379</v>
      </c>
      <c r="AH7" s="46">
        <v>3699794.4380078609</v>
      </c>
      <c r="AI7" s="46">
        <v>3709919.1961312541</v>
      </c>
      <c r="AJ7" s="46">
        <v>3729610.234329388</v>
      </c>
      <c r="AK7" s="46">
        <v>3765896.0121443858</v>
      </c>
    </row>
    <row r="8" spans="1:38" s="53" customFormat="1" ht="16.5" customHeight="1">
      <c r="A8" s="8" t="s">
        <v>2090</v>
      </c>
      <c r="B8" s="48" t="s">
        <v>2086</v>
      </c>
      <c r="C8" s="56" t="s">
        <v>2086</v>
      </c>
      <c r="D8" s="48">
        <v>3276.9</v>
      </c>
      <c r="E8" s="48">
        <v>6191.9</v>
      </c>
      <c r="F8" s="48">
        <v>12256.8</v>
      </c>
      <c r="G8" s="48">
        <v>11811.8</v>
      </c>
      <c r="H8" s="48">
        <v>12424.1</v>
      </c>
      <c r="I8" s="48">
        <v>11656.06</v>
      </c>
      <c r="J8" s="48">
        <v>11946.25</v>
      </c>
      <c r="K8" s="48">
        <v>12184.38</v>
      </c>
      <c r="L8" s="46">
        <v>11264</v>
      </c>
      <c r="M8" s="46">
        <v>10777</v>
      </c>
      <c r="N8" s="46">
        <v>10912</v>
      </c>
      <c r="O8" s="46">
        <v>11089</v>
      </c>
      <c r="P8" s="46">
        <v>11311.19799623053</v>
      </c>
      <c r="Q8" s="46">
        <v>11642.29501041563</v>
      </c>
      <c r="R8" s="46">
        <v>11515.79615117548</v>
      </c>
      <c r="S8" s="46">
        <v>11759.58</v>
      </c>
      <c r="T8" s="46">
        <v>12131.04</v>
      </c>
      <c r="U8" s="46">
        <v>12162.99980024194</v>
      </c>
      <c r="V8" s="46">
        <v>12855.361903711801</v>
      </c>
      <c r="W8" s="46">
        <v>13276.957048550579</v>
      </c>
      <c r="X8" s="46">
        <v>15302.837710775921</v>
      </c>
      <c r="Y8" s="46">
        <v>27173</v>
      </c>
      <c r="Z8" s="46">
        <v>26430</v>
      </c>
      <c r="AA8" s="46">
        <v>24162</v>
      </c>
      <c r="AB8" s="46">
        <v>21482.71562323636</v>
      </c>
      <c r="AC8" s="46">
        <v>21516.752486125952</v>
      </c>
      <c r="AD8" s="46">
        <v>24815.916143547369</v>
      </c>
      <c r="AE8" s="46">
        <v>23633.293571165999</v>
      </c>
      <c r="AF8" s="46">
        <v>23173.173385423499</v>
      </c>
      <c r="AG8" s="46">
        <v>22751.532128664399</v>
      </c>
      <c r="AH8" s="46">
        <v>23725.111955421391</v>
      </c>
      <c r="AI8" s="46">
        <v>23381.622003386128</v>
      </c>
      <c r="AJ8" s="46">
        <v>23296.76856786057</v>
      </c>
      <c r="AK8" s="46">
        <v>22846.37347519381</v>
      </c>
    </row>
    <row r="9" spans="1:38" s="53" customFormat="1" ht="16.5" customHeight="1">
      <c r="A9" s="8" t="s">
        <v>2091</v>
      </c>
      <c r="B9" s="48" t="s">
        <v>2086</v>
      </c>
      <c r="C9" s="48" t="s">
        <v>2086</v>
      </c>
      <c r="D9" s="48">
        <v>225613.38</v>
      </c>
      <c r="E9" s="48">
        <v>363267</v>
      </c>
      <c r="F9" s="48">
        <v>520773.65</v>
      </c>
      <c r="G9" s="48">
        <v>688091.36</v>
      </c>
      <c r="H9" s="48">
        <v>999753.54</v>
      </c>
      <c r="I9" s="48">
        <v>1116957.68</v>
      </c>
      <c r="J9" s="48">
        <v>1201667.1000000001</v>
      </c>
      <c r="K9" s="48">
        <v>1252860</v>
      </c>
      <c r="L9" s="46">
        <v>885897</v>
      </c>
      <c r="M9" s="46">
        <v>1256146</v>
      </c>
      <c r="N9" s="46">
        <v>1298299</v>
      </c>
      <c r="O9" s="46">
        <v>1352675</v>
      </c>
      <c r="P9" s="46">
        <v>1380557.2397938729</v>
      </c>
      <c r="Q9" s="46">
        <v>1432782.3794077849</v>
      </c>
      <c r="R9" s="46">
        <v>1467663.799149916</v>
      </c>
      <c r="S9" s="46">
        <v>1678852.559588542</v>
      </c>
      <c r="T9" s="46">
        <v>1674791.8930520001</v>
      </c>
      <c r="U9" s="46">
        <v>1706102.912463947</v>
      </c>
      <c r="V9" s="46">
        <v>1780771.1384466069</v>
      </c>
      <c r="W9" s="46">
        <v>1804848.0064037021</v>
      </c>
      <c r="X9" s="46">
        <v>1876689.847532914</v>
      </c>
      <c r="Y9" s="46">
        <v>1017007</v>
      </c>
      <c r="Z9" s="46">
        <v>1049667</v>
      </c>
      <c r="AA9" s="46">
        <v>991383</v>
      </c>
      <c r="AB9" s="46">
        <v>1001455.72770592</v>
      </c>
      <c r="AC9" s="46">
        <v>972382.44726826402</v>
      </c>
      <c r="AD9" s="46">
        <v>970669.41516661318</v>
      </c>
      <c r="AE9" s="46">
        <v>977476.62107445241</v>
      </c>
      <c r="AF9" s="46">
        <v>1037129.086196658</v>
      </c>
      <c r="AG9" s="46">
        <v>1028773.684001882</v>
      </c>
      <c r="AH9" s="46">
        <v>1075233.5052042799</v>
      </c>
      <c r="AI9" s="46">
        <v>1106303.445420448</v>
      </c>
      <c r="AJ9" s="46">
        <v>1119644.0825954301</v>
      </c>
      <c r="AK9" s="46">
        <v>1128488.8887035879</v>
      </c>
    </row>
    <row r="10" spans="1:38" s="53" customFormat="1" ht="16.5" customHeight="1">
      <c r="A10" s="7" t="s">
        <v>2092</v>
      </c>
      <c r="B10" s="48">
        <v>98551</v>
      </c>
      <c r="C10" s="48">
        <v>128769</v>
      </c>
      <c r="D10" s="48">
        <v>27081</v>
      </c>
      <c r="E10" s="48">
        <v>34606</v>
      </c>
      <c r="F10" s="48">
        <v>39813</v>
      </c>
      <c r="G10" s="48">
        <v>45441</v>
      </c>
      <c r="H10" s="48">
        <v>51901</v>
      </c>
      <c r="I10" s="48">
        <v>52898</v>
      </c>
      <c r="J10" s="48">
        <v>53874</v>
      </c>
      <c r="K10" s="48">
        <v>56772</v>
      </c>
      <c r="L10" s="46">
        <v>61284</v>
      </c>
      <c r="M10" s="46">
        <v>62705</v>
      </c>
      <c r="N10" s="46">
        <v>64072</v>
      </c>
      <c r="O10" s="46">
        <v>66893</v>
      </c>
      <c r="P10" s="46">
        <v>68021</v>
      </c>
      <c r="Q10" s="46">
        <v>70311</v>
      </c>
      <c r="R10" s="46">
        <v>70500</v>
      </c>
      <c r="S10" s="46">
        <v>85488.639999999999</v>
      </c>
      <c r="T10" s="46">
        <v>75866</v>
      </c>
      <c r="U10" s="46">
        <v>77756.625026012029</v>
      </c>
      <c r="V10" s="46">
        <v>78441.001270563196</v>
      </c>
      <c r="W10" s="46">
        <v>78495.659525951312</v>
      </c>
      <c r="X10" s="46">
        <v>80344.221164056842</v>
      </c>
      <c r="Y10" s="46">
        <v>119979</v>
      </c>
      <c r="Z10" s="46">
        <v>126855</v>
      </c>
      <c r="AA10" s="46">
        <v>120207</v>
      </c>
      <c r="AB10" s="46">
        <v>110738.2452064016</v>
      </c>
      <c r="AC10" s="46">
        <v>103803.0302729814</v>
      </c>
      <c r="AD10" s="46">
        <v>105605.2225970268</v>
      </c>
      <c r="AE10" s="46">
        <v>106581.5789048788</v>
      </c>
      <c r="AF10" s="46">
        <v>109301.40619692919</v>
      </c>
      <c r="AG10" s="46">
        <v>109597.3184496071</v>
      </c>
      <c r="AH10" s="46">
        <v>113337.9416326799</v>
      </c>
      <c r="AI10" s="46">
        <v>116102.39910916959</v>
      </c>
      <c r="AJ10" s="46">
        <v>120698.994214612</v>
      </c>
      <c r="AK10" s="46">
        <v>124745.7071807546</v>
      </c>
    </row>
    <row r="11" spans="1:38" s="53" customFormat="1" ht="16.5" customHeight="1">
      <c r="A11" s="7" t="s">
        <v>2093</v>
      </c>
      <c r="B11" s="48">
        <v>28854</v>
      </c>
      <c r="C11" s="48">
        <v>31665</v>
      </c>
      <c r="D11" s="48">
        <v>35134</v>
      </c>
      <c r="E11" s="48">
        <v>46724</v>
      </c>
      <c r="F11" s="48">
        <v>68678</v>
      </c>
      <c r="G11" s="48">
        <v>78063</v>
      </c>
      <c r="H11" s="48">
        <v>94341</v>
      </c>
      <c r="I11" s="48">
        <v>96645</v>
      </c>
      <c r="J11" s="48">
        <v>99510</v>
      </c>
      <c r="K11" s="48">
        <v>103116</v>
      </c>
      <c r="L11" s="46">
        <v>108932</v>
      </c>
      <c r="M11" s="46">
        <v>115451</v>
      </c>
      <c r="N11" s="46">
        <v>118899</v>
      </c>
      <c r="O11" s="46">
        <v>124584</v>
      </c>
      <c r="P11" s="46">
        <v>128359</v>
      </c>
      <c r="Q11" s="46">
        <v>132386</v>
      </c>
      <c r="R11" s="46">
        <v>135020</v>
      </c>
      <c r="S11" s="46">
        <v>161169.12</v>
      </c>
      <c r="T11" s="46">
        <v>138737</v>
      </c>
      <c r="U11" s="46">
        <v>140159.9624817427</v>
      </c>
      <c r="V11" s="46">
        <v>142369.77185656939</v>
      </c>
      <c r="W11" s="46">
        <v>144027.63604132409</v>
      </c>
      <c r="X11" s="46">
        <v>142169.22730548191</v>
      </c>
      <c r="Y11" s="46">
        <v>184199</v>
      </c>
      <c r="Z11" s="46">
        <v>183826</v>
      </c>
      <c r="AA11" s="46">
        <v>168100</v>
      </c>
      <c r="AB11" s="46">
        <v>175788.97173715089</v>
      </c>
      <c r="AC11" s="46">
        <v>163791.29311902041</v>
      </c>
      <c r="AD11" s="46">
        <v>163601.73110557569</v>
      </c>
      <c r="AE11" s="46">
        <v>168435.63414130089</v>
      </c>
      <c r="AF11" s="46">
        <v>169830.17838475661</v>
      </c>
      <c r="AG11" s="46">
        <v>170246.27799988689</v>
      </c>
      <c r="AH11" s="46">
        <v>174556.97827435561</v>
      </c>
      <c r="AI11" s="46">
        <v>181490.18169777931</v>
      </c>
      <c r="AJ11" s="46">
        <v>184165.1211510069</v>
      </c>
      <c r="AK11" s="46">
        <v>175304.70135307591</v>
      </c>
    </row>
    <row r="12" spans="1:38" s="53" customFormat="1" ht="16.5" customHeight="1">
      <c r="A12" s="7" t="s">
        <v>2094</v>
      </c>
      <c r="B12" s="48" t="s">
        <v>2086</v>
      </c>
      <c r="C12" s="48" t="s">
        <v>2086</v>
      </c>
      <c r="D12" s="48" t="s">
        <v>2086</v>
      </c>
      <c r="E12" s="48" t="s">
        <v>2086</v>
      </c>
      <c r="F12" s="48" t="s">
        <v>2086</v>
      </c>
      <c r="G12" s="48">
        <v>73093</v>
      </c>
      <c r="H12" s="48">
        <v>99792</v>
      </c>
      <c r="I12" s="48">
        <v>100166</v>
      </c>
      <c r="J12" s="48">
        <v>101465</v>
      </c>
      <c r="K12" s="48">
        <v>108854</v>
      </c>
      <c r="L12" s="48">
        <v>116275</v>
      </c>
      <c r="M12" s="48">
        <v>116492</v>
      </c>
      <c r="N12" s="48">
        <v>121758.7273</v>
      </c>
      <c r="O12" s="48">
        <v>126830.532872</v>
      </c>
      <c r="P12" s="48">
        <v>129989.382183254</v>
      </c>
      <c r="Q12" s="48">
        <v>143037.46203487611</v>
      </c>
      <c r="R12" s="48">
        <v>141331.7671156849</v>
      </c>
      <c r="S12" s="48">
        <v>129646.6864501497</v>
      </c>
      <c r="T12" s="48">
        <v>124606.1318542955</v>
      </c>
      <c r="U12" s="48">
        <v>123757.41139621761</v>
      </c>
      <c r="V12" s="48">
        <v>124390.5181900022</v>
      </c>
      <c r="W12" s="48">
        <v>127655.5879217226</v>
      </c>
      <c r="X12" s="48">
        <v>122508.4732366328</v>
      </c>
      <c r="Y12" s="48">
        <v>286431.70120000001</v>
      </c>
      <c r="Z12" s="48">
        <v>292075.290018</v>
      </c>
      <c r="AA12" s="48">
        <v>282864.89591899997</v>
      </c>
      <c r="AB12" s="48">
        <v>270344.2606625912</v>
      </c>
      <c r="AC12" s="46">
        <v>271150.55391375569</v>
      </c>
      <c r="AD12" s="46">
        <v>291201.84246469662</v>
      </c>
      <c r="AE12" s="46">
        <v>299273.23993402399</v>
      </c>
      <c r="AF12" s="46">
        <v>316726.32030126388</v>
      </c>
      <c r="AG12" s="46">
        <v>322962.55593409849</v>
      </c>
      <c r="AH12" s="46">
        <v>325179.64792415377</v>
      </c>
      <c r="AI12" s="46">
        <v>344992.9126821332</v>
      </c>
      <c r="AJ12" s="46">
        <v>368430.10266490339</v>
      </c>
      <c r="AK12" s="46">
        <v>361844.28941487317</v>
      </c>
    </row>
    <row r="13" spans="1:38" s="53" customFormat="1" ht="16.5" customHeight="1">
      <c r="A13" s="40" t="s">
        <v>2095</v>
      </c>
      <c r="B13" s="45" t="s">
        <v>2086</v>
      </c>
      <c r="C13" s="45" t="s">
        <v>2086</v>
      </c>
      <c r="D13" s="45" t="s">
        <v>2086</v>
      </c>
      <c r="E13" s="45" t="s">
        <v>2086</v>
      </c>
      <c r="F13" s="55">
        <v>39854</v>
      </c>
      <c r="G13" s="55">
        <v>39581</v>
      </c>
      <c r="H13" s="55">
        <v>41143</v>
      </c>
      <c r="I13" s="55">
        <v>40703</v>
      </c>
      <c r="J13" s="55">
        <v>40241</v>
      </c>
      <c r="K13" s="55">
        <v>39384</v>
      </c>
      <c r="L13" s="55">
        <v>39585</v>
      </c>
      <c r="M13" s="55">
        <v>39808</v>
      </c>
      <c r="N13" s="55">
        <v>38984.124200000013</v>
      </c>
      <c r="O13" s="55">
        <v>40180.218952000003</v>
      </c>
      <c r="P13" s="55">
        <v>41605.038687999993</v>
      </c>
      <c r="Q13" s="55">
        <v>43278.862480999996</v>
      </c>
      <c r="R13" s="55">
        <v>45100.241891000012</v>
      </c>
      <c r="S13" s="55">
        <v>46507.533026999998</v>
      </c>
      <c r="T13" s="55">
        <v>46096.088879000003</v>
      </c>
      <c r="U13" s="55">
        <v>45676.831125999997</v>
      </c>
      <c r="V13" s="55">
        <v>46545.783080000001</v>
      </c>
      <c r="W13" s="55">
        <v>47124.653055000002</v>
      </c>
      <c r="X13" s="55">
        <v>49504.172899999998</v>
      </c>
      <c r="Y13" s="55">
        <v>51873.259700000002</v>
      </c>
      <c r="Z13" s="55">
        <v>53712.078122999999</v>
      </c>
      <c r="AA13" s="55">
        <v>53898.382540000013</v>
      </c>
      <c r="AB13" s="55">
        <v>52627.181348999991</v>
      </c>
      <c r="AC13" s="55">
        <v>54328.134432999992</v>
      </c>
      <c r="AD13" s="55">
        <v>55169.258447999993</v>
      </c>
      <c r="AE13" s="55">
        <v>56467.102654000009</v>
      </c>
      <c r="AF13" s="55">
        <v>57012.092909000014</v>
      </c>
      <c r="AG13" s="55">
        <v>55697.697335999997</v>
      </c>
      <c r="AH13" s="55">
        <v>56321.611936000008</v>
      </c>
      <c r="AI13" s="55">
        <v>54825.884253999997</v>
      </c>
      <c r="AJ13" s="55">
        <v>53830.315946000002</v>
      </c>
      <c r="AK13" s="49">
        <v>54097.055531000013</v>
      </c>
    </row>
    <row r="14" spans="1:38" ht="16.5" customHeight="1">
      <c r="A14" s="7" t="s">
        <v>2096</v>
      </c>
      <c r="B14" s="48" t="s">
        <v>2086</v>
      </c>
      <c r="C14" s="48" t="s">
        <v>2086</v>
      </c>
      <c r="D14" s="48" t="s">
        <v>2086</v>
      </c>
      <c r="E14" s="48" t="s">
        <v>2086</v>
      </c>
      <c r="F14" s="48">
        <v>21790</v>
      </c>
      <c r="G14" s="48">
        <v>21161</v>
      </c>
      <c r="H14" s="48">
        <v>20981</v>
      </c>
      <c r="I14" s="48">
        <v>21090</v>
      </c>
      <c r="J14" s="48">
        <v>20336</v>
      </c>
      <c r="K14" s="48">
        <v>20247</v>
      </c>
      <c r="L14" s="48">
        <v>18832</v>
      </c>
      <c r="M14" s="48">
        <v>18818</v>
      </c>
      <c r="N14" s="48">
        <v>16802.168099999999</v>
      </c>
      <c r="O14" s="48">
        <v>17509.219212</v>
      </c>
      <c r="P14" s="48">
        <v>17873.721648999999</v>
      </c>
      <c r="Q14" s="48">
        <v>18683.797939</v>
      </c>
      <c r="R14" s="48">
        <v>18807.334752999999</v>
      </c>
      <c r="S14" s="48">
        <v>19582.868181999998</v>
      </c>
      <c r="T14" s="48">
        <v>19678.689117000002</v>
      </c>
      <c r="U14" s="48">
        <v>19178.851354999999</v>
      </c>
      <c r="V14" s="48">
        <v>18920.853863</v>
      </c>
      <c r="W14" s="48">
        <v>19424.922554000001</v>
      </c>
      <c r="X14" s="48">
        <v>20390.185933000001</v>
      </c>
      <c r="Y14" s="48">
        <v>20388.053</v>
      </c>
      <c r="Z14" s="48">
        <v>21198.098654000001</v>
      </c>
      <c r="AA14" s="48">
        <v>21099.988628999999</v>
      </c>
      <c r="AB14" s="48">
        <v>20569.726839999999</v>
      </c>
      <c r="AC14" s="48">
        <v>19905.426138999999</v>
      </c>
      <c r="AD14" s="48">
        <v>20129.730629000001</v>
      </c>
      <c r="AE14" s="48">
        <v>18926.876337000002</v>
      </c>
      <c r="AF14" s="48">
        <v>18964.660620999999</v>
      </c>
      <c r="AG14" s="48">
        <v>18506.425159999999</v>
      </c>
      <c r="AH14" s="48">
        <v>18149.823675</v>
      </c>
      <c r="AI14" s="48">
        <v>17075.697165000001</v>
      </c>
      <c r="AJ14" s="48">
        <v>16584.114250999999</v>
      </c>
      <c r="AK14" s="46">
        <v>16387.317525999999</v>
      </c>
      <c r="AL14" s="57"/>
    </row>
    <row r="15" spans="1:38" ht="16.5" customHeight="1">
      <c r="A15" s="7" t="s">
        <v>2097</v>
      </c>
      <c r="B15" s="48" t="s">
        <v>2086</v>
      </c>
      <c r="C15" s="48" t="s">
        <v>2086</v>
      </c>
      <c r="D15" s="48" t="s">
        <v>2086</v>
      </c>
      <c r="E15" s="48" t="s">
        <v>2086</v>
      </c>
      <c r="F15" s="48" t="s">
        <v>2086</v>
      </c>
      <c r="G15" s="48" t="s">
        <v>2086</v>
      </c>
      <c r="H15" s="48" t="s">
        <v>2086</v>
      </c>
      <c r="I15" s="48" t="s">
        <v>2086</v>
      </c>
      <c r="J15" s="48" t="s">
        <v>2086</v>
      </c>
      <c r="K15" s="48" t="s">
        <v>2086</v>
      </c>
      <c r="L15" s="48" t="s">
        <v>2086</v>
      </c>
      <c r="M15" s="48" t="s">
        <v>2086</v>
      </c>
      <c r="N15" s="48" t="s">
        <v>2086</v>
      </c>
      <c r="O15" s="48" t="s">
        <v>2086</v>
      </c>
      <c r="P15" s="48" t="s">
        <v>2086</v>
      </c>
      <c r="Q15" s="48" t="s">
        <v>2086</v>
      </c>
      <c r="R15" s="48" t="s">
        <v>2086</v>
      </c>
      <c r="S15" s="48" t="s">
        <v>2086</v>
      </c>
      <c r="T15" s="48" t="s">
        <v>2086</v>
      </c>
      <c r="U15" s="48" t="s">
        <v>2086</v>
      </c>
      <c r="V15" s="48" t="s">
        <v>2086</v>
      </c>
      <c r="W15" s="48" t="s">
        <v>2086</v>
      </c>
      <c r="X15" s="48" t="s">
        <v>2086</v>
      </c>
      <c r="Y15" s="48" t="s">
        <v>2086</v>
      </c>
      <c r="Z15" s="48" t="s">
        <v>2086</v>
      </c>
      <c r="AA15" s="48" t="s">
        <v>2086</v>
      </c>
      <c r="AB15" s="48" t="s">
        <v>2086</v>
      </c>
      <c r="AC15" s="48">
        <v>653.14929600000005</v>
      </c>
      <c r="AD15" s="48">
        <v>1012.461811</v>
      </c>
      <c r="AE15" s="48">
        <v>2330.5266470000001</v>
      </c>
      <c r="AF15" s="48">
        <v>2464.2874219999999</v>
      </c>
      <c r="AG15" s="48">
        <v>1586.7355230000001</v>
      </c>
      <c r="AH15" s="48">
        <v>2261.1835350000001</v>
      </c>
      <c r="AI15" s="48">
        <v>2147.8257210000002</v>
      </c>
      <c r="AJ15" s="48">
        <v>2040.4712919999999</v>
      </c>
      <c r="AK15" s="46">
        <v>1979.8159760000001</v>
      </c>
      <c r="AL15" s="57"/>
    </row>
    <row r="16" spans="1:38" ht="16.5" customHeight="1">
      <c r="A16" s="7" t="s">
        <v>2098</v>
      </c>
      <c r="B16" s="48" t="s">
        <v>2086</v>
      </c>
      <c r="C16" s="48" t="s">
        <v>2086</v>
      </c>
      <c r="D16" s="48" t="s">
        <v>2086</v>
      </c>
      <c r="E16" s="48" t="s">
        <v>2086</v>
      </c>
      <c r="F16" s="48">
        <v>381</v>
      </c>
      <c r="G16" s="48">
        <v>350</v>
      </c>
      <c r="H16" s="48">
        <v>571</v>
      </c>
      <c r="I16" s="48">
        <v>662</v>
      </c>
      <c r="J16" s="48">
        <v>701</v>
      </c>
      <c r="K16" s="48">
        <v>705</v>
      </c>
      <c r="L16" s="48">
        <v>833</v>
      </c>
      <c r="M16" s="48">
        <v>860</v>
      </c>
      <c r="N16" s="48">
        <v>955.24509999999998</v>
      </c>
      <c r="O16" s="48">
        <v>1023.708132</v>
      </c>
      <c r="P16" s="48">
        <v>1115.35194</v>
      </c>
      <c r="Q16" s="48">
        <v>1190.168551</v>
      </c>
      <c r="R16" s="48">
        <v>1339.431795</v>
      </c>
      <c r="S16" s="48">
        <v>1427.305259</v>
      </c>
      <c r="T16" s="48">
        <v>1431.6725369999999</v>
      </c>
      <c r="U16" s="48">
        <v>1476.0326319999999</v>
      </c>
      <c r="V16" s="48">
        <v>1576.197658</v>
      </c>
      <c r="W16" s="48">
        <v>1699.5838490000001</v>
      </c>
      <c r="X16" s="48">
        <v>1865.7202</v>
      </c>
      <c r="Y16" s="48">
        <v>1930.2944</v>
      </c>
      <c r="Z16" s="48">
        <v>2081.062559</v>
      </c>
      <c r="AA16" s="48">
        <v>2196.117518</v>
      </c>
      <c r="AB16" s="48">
        <v>2172.7471529999998</v>
      </c>
      <c r="AC16" s="48">
        <v>2363.430715</v>
      </c>
      <c r="AD16" s="48">
        <v>2488.8479259999999</v>
      </c>
      <c r="AE16" s="48">
        <v>2564.6256589999998</v>
      </c>
      <c r="AF16" s="48">
        <v>2674.5207209999999</v>
      </c>
      <c r="AG16" s="48">
        <v>2678.1120999999998</v>
      </c>
      <c r="AH16" s="48">
        <v>2755.9249209999998</v>
      </c>
      <c r="AI16" s="48">
        <v>2776.0459599999999</v>
      </c>
      <c r="AJ16" s="48">
        <v>2728.4780609999998</v>
      </c>
      <c r="AK16" s="46">
        <v>2692.6561099999999</v>
      </c>
      <c r="AL16" s="57"/>
    </row>
    <row r="17" spans="1:38" ht="16.5" customHeight="1">
      <c r="A17" s="7" t="s">
        <v>2099</v>
      </c>
      <c r="B17" s="48" t="s">
        <v>2086</v>
      </c>
      <c r="C17" s="48" t="s">
        <v>2086</v>
      </c>
      <c r="D17" s="48" t="s">
        <v>2086</v>
      </c>
      <c r="E17" s="48" t="s">
        <v>2086</v>
      </c>
      <c r="F17" s="48">
        <v>10558</v>
      </c>
      <c r="G17" s="48">
        <v>10427</v>
      </c>
      <c r="H17" s="48">
        <v>11475</v>
      </c>
      <c r="I17" s="48">
        <v>10528</v>
      </c>
      <c r="J17" s="48">
        <v>10737</v>
      </c>
      <c r="K17" s="48">
        <v>10231</v>
      </c>
      <c r="L17" s="48">
        <v>10668</v>
      </c>
      <c r="M17" s="48">
        <v>10559</v>
      </c>
      <c r="N17" s="48">
        <v>11530.220300000001</v>
      </c>
      <c r="O17" s="48">
        <v>12056.0676</v>
      </c>
      <c r="P17" s="48">
        <v>12284.382321999999</v>
      </c>
      <c r="Q17" s="48">
        <v>12902.056581000001</v>
      </c>
      <c r="R17" s="48">
        <v>13843.512075000001</v>
      </c>
      <c r="S17" s="48">
        <v>14178.091571999999</v>
      </c>
      <c r="T17" s="48">
        <v>13663.224326</v>
      </c>
      <c r="U17" s="48">
        <v>13606.195594000001</v>
      </c>
      <c r="V17" s="48">
        <v>14354.281086999999</v>
      </c>
      <c r="W17" s="48">
        <v>14417.698761</v>
      </c>
      <c r="X17" s="48">
        <v>14721.465516</v>
      </c>
      <c r="Y17" s="48">
        <v>16137.9522</v>
      </c>
      <c r="Z17" s="48">
        <v>16849.920437000001</v>
      </c>
      <c r="AA17" s="48">
        <v>16805.109970000001</v>
      </c>
      <c r="AB17" s="48">
        <v>16406.938677999999</v>
      </c>
      <c r="AC17" s="48">
        <v>17316.613255</v>
      </c>
      <c r="AD17" s="48">
        <v>17516.432841999998</v>
      </c>
      <c r="AE17" s="48">
        <v>18004.627035000001</v>
      </c>
      <c r="AF17" s="48">
        <v>18339.048674999998</v>
      </c>
      <c r="AG17" s="48">
        <v>18283.014310999999</v>
      </c>
      <c r="AH17" s="48">
        <v>18356.560739</v>
      </c>
      <c r="AI17" s="48">
        <v>17591.049738000002</v>
      </c>
      <c r="AJ17" s="48">
        <v>16914.100309000001</v>
      </c>
      <c r="AK17" s="46">
        <v>17365.828963</v>
      </c>
      <c r="AL17" s="58"/>
    </row>
    <row r="18" spans="1:38" ht="16.5" customHeight="1">
      <c r="A18" s="7" t="s">
        <v>2100</v>
      </c>
      <c r="B18" s="48" t="s">
        <v>2086</v>
      </c>
      <c r="C18" s="48" t="s">
        <v>2086</v>
      </c>
      <c r="D18" s="48" t="s">
        <v>2086</v>
      </c>
      <c r="E18" s="48" t="s">
        <v>2086</v>
      </c>
      <c r="F18" s="48">
        <v>219</v>
      </c>
      <c r="G18" s="48">
        <v>306</v>
      </c>
      <c r="H18" s="48">
        <v>193</v>
      </c>
      <c r="I18" s="48">
        <v>195</v>
      </c>
      <c r="J18" s="48">
        <v>199</v>
      </c>
      <c r="K18" s="48">
        <v>188</v>
      </c>
      <c r="L18" s="48">
        <v>187</v>
      </c>
      <c r="M18" s="48">
        <v>187</v>
      </c>
      <c r="N18" s="48">
        <v>184.16370000000001</v>
      </c>
      <c r="O18" s="48">
        <v>189.170345</v>
      </c>
      <c r="P18" s="48">
        <v>181.71669800000001</v>
      </c>
      <c r="Q18" s="48">
        <v>186.10567</v>
      </c>
      <c r="R18" s="48">
        <v>191.89107100000001</v>
      </c>
      <c r="S18" s="48">
        <v>186.997972</v>
      </c>
      <c r="T18" s="48">
        <v>187.793553</v>
      </c>
      <c r="U18" s="48">
        <v>176.144657</v>
      </c>
      <c r="V18" s="48">
        <v>173.214709</v>
      </c>
      <c r="W18" s="48">
        <v>172.98174700000001</v>
      </c>
      <c r="X18" s="48">
        <v>163.889129</v>
      </c>
      <c r="Y18" s="48">
        <v>155.51650000000001</v>
      </c>
      <c r="Z18" s="48">
        <v>160.68531200000001</v>
      </c>
      <c r="AA18" s="48">
        <v>168.066937</v>
      </c>
      <c r="AB18" s="48">
        <v>158.87200799999999</v>
      </c>
      <c r="AC18" s="48">
        <v>160.306691</v>
      </c>
      <c r="AD18" s="48">
        <v>161.88904700000001</v>
      </c>
      <c r="AE18" s="48">
        <v>156.31329400000001</v>
      </c>
      <c r="AF18" s="48">
        <v>157.73160200000001</v>
      </c>
      <c r="AG18" s="48">
        <v>146.21782099999999</v>
      </c>
      <c r="AH18" s="48">
        <v>153.97867400000001</v>
      </c>
      <c r="AI18" s="48">
        <v>140.21642199999999</v>
      </c>
      <c r="AJ18" s="48">
        <v>126.282285</v>
      </c>
      <c r="AK18" s="46">
        <v>125.805218</v>
      </c>
      <c r="AL18" s="58"/>
    </row>
    <row r="19" spans="1:38" ht="16.5" customHeight="1">
      <c r="A19" s="7" t="s">
        <v>2101</v>
      </c>
      <c r="B19" s="48">
        <v>4197</v>
      </c>
      <c r="C19" s="48">
        <v>4128</v>
      </c>
      <c r="D19" s="48">
        <v>4592</v>
      </c>
      <c r="E19" s="48">
        <v>4513</v>
      </c>
      <c r="F19" s="48">
        <v>6516</v>
      </c>
      <c r="G19" s="48">
        <v>6534</v>
      </c>
      <c r="H19" s="48">
        <v>7082</v>
      </c>
      <c r="I19" s="48">
        <v>7344</v>
      </c>
      <c r="J19" s="48">
        <v>7320</v>
      </c>
      <c r="K19" s="48">
        <v>6940</v>
      </c>
      <c r="L19" s="48">
        <v>7996</v>
      </c>
      <c r="M19" s="48">
        <v>8244</v>
      </c>
      <c r="N19" s="48">
        <v>8350.4012999999995</v>
      </c>
      <c r="O19" s="48">
        <v>8037.4858980000008</v>
      </c>
      <c r="P19" s="48">
        <v>8702.2589120000011</v>
      </c>
      <c r="Q19" s="48">
        <v>8764.0169889999997</v>
      </c>
      <c r="R19" s="48">
        <v>9399.8729629999998</v>
      </c>
      <c r="S19" s="48">
        <v>9543.5642550000011</v>
      </c>
      <c r="T19" s="48">
        <v>9499.8287029999992</v>
      </c>
      <c r="U19" s="48">
        <v>9555.383124</v>
      </c>
      <c r="V19" s="48">
        <v>9715.2788890000011</v>
      </c>
      <c r="W19" s="48">
        <v>9470.1332469999998</v>
      </c>
      <c r="X19" s="48">
        <v>10358.926487000001</v>
      </c>
      <c r="Y19" s="48">
        <v>11136.821900000001</v>
      </c>
      <c r="Z19" s="48">
        <v>11031.999811</v>
      </c>
      <c r="AA19" s="48">
        <v>11129.418953</v>
      </c>
      <c r="AB19" s="48">
        <v>10773.7353</v>
      </c>
      <c r="AC19" s="48">
        <v>11314.228574000001</v>
      </c>
      <c r="AD19" s="48">
        <v>11120.63185</v>
      </c>
      <c r="AE19" s="48">
        <v>11735.558829</v>
      </c>
      <c r="AF19" s="48">
        <v>11599.846942</v>
      </c>
      <c r="AG19" s="48">
        <v>11687.41799</v>
      </c>
      <c r="AH19" s="48">
        <v>11767.703304999999</v>
      </c>
      <c r="AI19" s="48">
        <v>12250.669639</v>
      </c>
      <c r="AJ19" s="48">
        <v>12609.891154999999</v>
      </c>
      <c r="AK19" s="46">
        <v>12707.307116</v>
      </c>
      <c r="AL19" s="57"/>
    </row>
    <row r="20" spans="1:38" ht="16.5" customHeight="1">
      <c r="A20" s="8" t="s">
        <v>2102</v>
      </c>
      <c r="B20" s="48" t="s">
        <v>2086</v>
      </c>
      <c r="C20" s="48" t="s">
        <v>2086</v>
      </c>
      <c r="D20" s="48" t="s">
        <v>2086</v>
      </c>
      <c r="E20" s="48" t="s">
        <v>2086</v>
      </c>
      <c r="F20" s="48" t="s">
        <v>2086</v>
      </c>
      <c r="G20" s="48">
        <v>364</v>
      </c>
      <c r="H20" s="48">
        <v>431</v>
      </c>
      <c r="I20" s="48">
        <v>454</v>
      </c>
      <c r="J20" s="48">
        <v>495</v>
      </c>
      <c r="K20" s="48">
        <v>562</v>
      </c>
      <c r="L20" s="48">
        <v>577</v>
      </c>
      <c r="M20" s="48">
        <v>607</v>
      </c>
      <c r="N20" s="48">
        <v>390.9409</v>
      </c>
      <c r="O20" s="48">
        <v>531.07757100000003</v>
      </c>
      <c r="P20" s="48">
        <v>513.41098099999999</v>
      </c>
      <c r="Q20" s="48">
        <v>558.98629999999991</v>
      </c>
      <c r="R20" s="48">
        <v>587.65657799999997</v>
      </c>
      <c r="S20" s="48">
        <v>625.77712400000007</v>
      </c>
      <c r="T20" s="48">
        <v>650.98968500000001</v>
      </c>
      <c r="U20" s="48">
        <v>688.58305900000005</v>
      </c>
      <c r="V20" s="48">
        <v>703.84377199999994</v>
      </c>
      <c r="W20" s="48">
        <v>738.47902800000008</v>
      </c>
      <c r="X20" s="48">
        <v>753.30440099999998</v>
      </c>
      <c r="Y20" s="48">
        <v>777.72930000000008</v>
      </c>
      <c r="Z20" s="48">
        <v>843.926016</v>
      </c>
      <c r="AA20" s="48">
        <v>881.04851499999995</v>
      </c>
      <c r="AB20" s="48">
        <v>841.18544899999995</v>
      </c>
      <c r="AC20" s="48">
        <v>846.28385000000003</v>
      </c>
      <c r="AD20" s="48">
        <v>851.33871699999997</v>
      </c>
      <c r="AE20" s="48">
        <v>851.65238199999999</v>
      </c>
      <c r="AF20" s="48">
        <v>863.76945699999999</v>
      </c>
      <c r="AG20" s="48">
        <v>871.27002600000003</v>
      </c>
      <c r="AH20" s="48">
        <v>865.04832399999998</v>
      </c>
      <c r="AI20" s="48">
        <v>863.55728899999997</v>
      </c>
      <c r="AJ20" s="48">
        <v>851.11984399999994</v>
      </c>
      <c r="AK20" s="46">
        <v>838.53669000000002</v>
      </c>
      <c r="AL20" s="57"/>
    </row>
    <row r="21" spans="1:38" ht="16.5" customHeight="1">
      <c r="A21" s="7" t="s">
        <v>2103</v>
      </c>
      <c r="B21" s="48" t="s">
        <v>2086</v>
      </c>
      <c r="C21" s="48" t="s">
        <v>2086</v>
      </c>
      <c r="D21" s="48" t="s">
        <v>2086</v>
      </c>
      <c r="E21" s="48" t="s">
        <v>2086</v>
      </c>
      <c r="F21" s="48" t="s">
        <v>2086</v>
      </c>
      <c r="G21" s="48" t="s">
        <v>2086</v>
      </c>
      <c r="H21" s="48">
        <v>286</v>
      </c>
      <c r="I21" s="48">
        <v>282</v>
      </c>
      <c r="J21" s="48">
        <v>271</v>
      </c>
      <c r="K21" s="48">
        <v>260</v>
      </c>
      <c r="L21" s="48">
        <v>260</v>
      </c>
      <c r="M21" s="48">
        <v>260</v>
      </c>
      <c r="N21" s="48">
        <v>255.38839999999999</v>
      </c>
      <c r="O21" s="48">
        <v>254.21924200000001</v>
      </c>
      <c r="P21" s="48">
        <v>280.125878</v>
      </c>
      <c r="Q21" s="48">
        <v>294.71404899999999</v>
      </c>
      <c r="R21" s="48">
        <v>298.132858</v>
      </c>
      <c r="S21" s="48">
        <v>295.33117600000003</v>
      </c>
      <c r="T21" s="48">
        <v>301.363563</v>
      </c>
      <c r="U21" s="48">
        <v>366.84362800000002</v>
      </c>
      <c r="V21" s="48">
        <v>356.984306</v>
      </c>
      <c r="W21" s="48">
        <v>359.19848400000001</v>
      </c>
      <c r="X21" s="48">
        <v>359.85686900000002</v>
      </c>
      <c r="Y21" s="48">
        <v>380.78190000000001</v>
      </c>
      <c r="Z21" s="48">
        <v>390.45811700000002</v>
      </c>
      <c r="AA21" s="48">
        <v>364.67172900000003</v>
      </c>
      <c r="AB21" s="48">
        <v>389.20500600000003</v>
      </c>
      <c r="AC21" s="48">
        <v>389.38419099999999</v>
      </c>
      <c r="AD21" s="48">
        <v>402.115701</v>
      </c>
      <c r="AE21" s="48">
        <v>402.30593399999998</v>
      </c>
      <c r="AF21" s="48">
        <v>414.20945999999998</v>
      </c>
      <c r="AG21" s="48">
        <v>450.52650199999999</v>
      </c>
      <c r="AH21" s="48">
        <v>489.35633300000001</v>
      </c>
      <c r="AI21" s="48">
        <v>486.03749599999998</v>
      </c>
      <c r="AJ21" s="48">
        <v>519.78385800000001</v>
      </c>
      <c r="AK21" s="46">
        <v>546.56959700000004</v>
      </c>
      <c r="AL21" s="57"/>
    </row>
    <row r="22" spans="1:38" ht="16.5" customHeight="1">
      <c r="A22" s="7" t="s">
        <v>2104</v>
      </c>
      <c r="B22" s="48" t="s">
        <v>2086</v>
      </c>
      <c r="C22" s="48" t="s">
        <v>2086</v>
      </c>
      <c r="D22" s="48" t="s">
        <v>2086</v>
      </c>
      <c r="E22" s="48" t="s">
        <v>2086</v>
      </c>
      <c r="F22" s="48">
        <v>390</v>
      </c>
      <c r="G22" s="48">
        <v>439</v>
      </c>
      <c r="H22" s="48">
        <v>124</v>
      </c>
      <c r="I22" s="48">
        <v>148</v>
      </c>
      <c r="J22" s="48">
        <v>182</v>
      </c>
      <c r="K22" s="48">
        <v>251</v>
      </c>
      <c r="L22" s="48">
        <v>232</v>
      </c>
      <c r="M22" s="48">
        <v>273</v>
      </c>
      <c r="N22" s="48">
        <v>515.5963999999949</v>
      </c>
      <c r="O22" s="48">
        <v>579.27095199999894</v>
      </c>
      <c r="P22" s="48">
        <v>654.07030799999484</v>
      </c>
      <c r="Q22" s="48">
        <v>699.01640200000111</v>
      </c>
      <c r="R22" s="48">
        <v>632.40979800000787</v>
      </c>
      <c r="S22" s="48">
        <v>667.59748699999909</v>
      </c>
      <c r="T22" s="48">
        <v>682.52739499999007</v>
      </c>
      <c r="U22" s="48">
        <v>628.79707700001018</v>
      </c>
      <c r="V22" s="48">
        <v>745.12879600000451</v>
      </c>
      <c r="W22" s="48">
        <v>841.65538500000548</v>
      </c>
      <c r="X22" s="48">
        <v>890.82436499999312</v>
      </c>
      <c r="Y22" s="48">
        <v>966.1105000000025</v>
      </c>
      <c r="Z22" s="48">
        <v>1155.9272169999999</v>
      </c>
      <c r="AA22" s="48">
        <v>1253.9602890000001</v>
      </c>
      <c r="AB22" s="48">
        <v>1314.7709150000001</v>
      </c>
      <c r="AC22" s="48">
        <v>1379.3117219999999</v>
      </c>
      <c r="AD22" s="48">
        <v>1485.809925</v>
      </c>
      <c r="AE22" s="48">
        <v>1494.6165370000001</v>
      </c>
      <c r="AF22" s="48">
        <v>1534.0180089999999</v>
      </c>
      <c r="AG22" s="48">
        <v>1487.977903</v>
      </c>
      <c r="AH22" s="48">
        <v>1522.03243</v>
      </c>
      <c r="AI22" s="48">
        <v>1494.7848240000001</v>
      </c>
      <c r="AJ22" s="48">
        <v>1456.074891</v>
      </c>
      <c r="AK22" s="46">
        <v>1453.218335</v>
      </c>
      <c r="AL22" s="57"/>
    </row>
    <row r="23" spans="1:38" s="39" customFormat="1" ht="16.5" customHeight="1">
      <c r="A23" s="9" t="s">
        <v>2105</v>
      </c>
      <c r="B23" s="45">
        <v>17064</v>
      </c>
      <c r="C23" s="45">
        <v>13260</v>
      </c>
      <c r="D23" s="45">
        <v>6179</v>
      </c>
      <c r="E23" s="45">
        <v>3931</v>
      </c>
      <c r="F23" s="45">
        <v>4503</v>
      </c>
      <c r="G23" s="45">
        <v>4825</v>
      </c>
      <c r="H23" s="45">
        <v>6057</v>
      </c>
      <c r="I23" s="45">
        <v>6273</v>
      </c>
      <c r="J23" s="45">
        <v>6091</v>
      </c>
      <c r="K23" s="45">
        <v>6199</v>
      </c>
      <c r="L23" s="45">
        <v>5921</v>
      </c>
      <c r="M23" s="45">
        <v>5545</v>
      </c>
      <c r="N23" s="45">
        <v>5050</v>
      </c>
      <c r="O23" s="45">
        <v>5166</v>
      </c>
      <c r="P23" s="45">
        <v>5304</v>
      </c>
      <c r="Q23" s="45">
        <v>5330</v>
      </c>
      <c r="R23" s="45">
        <v>5573.9916949999997</v>
      </c>
      <c r="S23" s="45">
        <v>5571</v>
      </c>
      <c r="T23" s="45">
        <v>5313.8277230000003</v>
      </c>
      <c r="U23" s="45">
        <v>5679.9337930000002</v>
      </c>
      <c r="V23" s="45">
        <v>5510.88</v>
      </c>
      <c r="W23" s="45">
        <v>5381.3719999999994</v>
      </c>
      <c r="X23" s="45">
        <v>5409.8040000000001</v>
      </c>
      <c r="Y23" s="45">
        <v>5782.8180000000002</v>
      </c>
      <c r="Z23" s="45">
        <v>6178.5059999999994</v>
      </c>
      <c r="AA23" s="45">
        <v>5914.0330000000004</v>
      </c>
      <c r="AB23" s="45">
        <v>6419.7687269999997</v>
      </c>
      <c r="AC23" s="49">
        <v>6567.8390909999989</v>
      </c>
      <c r="AD23" s="49">
        <v>6803.8689760000007</v>
      </c>
      <c r="AE23" s="49">
        <v>6809.5782929999996</v>
      </c>
      <c r="AF23" s="49">
        <v>6674.6818009999997</v>
      </c>
      <c r="AG23" s="49">
        <v>6535.9028010000002</v>
      </c>
      <c r="AH23" s="49">
        <v>6520.4109099999996</v>
      </c>
      <c r="AI23" s="49">
        <v>6563.3325960000002</v>
      </c>
      <c r="AJ23" s="49">
        <v>6361.2704389999999</v>
      </c>
      <c r="AK23" s="49">
        <v>6419.8326479999996</v>
      </c>
    </row>
    <row r="24" spans="1:38" s="39" customFormat="1" ht="16.5" customHeight="1">
      <c r="A24" s="9" t="s">
        <v>2106</v>
      </c>
      <c r="B24" s="49" t="s">
        <v>2087</v>
      </c>
      <c r="C24" s="49" t="s">
        <v>2087</v>
      </c>
      <c r="D24" s="49" t="s">
        <v>2087</v>
      </c>
      <c r="E24" s="49" t="s">
        <v>2087</v>
      </c>
      <c r="F24" s="49" t="s">
        <v>2087</v>
      </c>
      <c r="G24" s="49" t="s">
        <v>2087</v>
      </c>
      <c r="H24" s="45">
        <v>11418</v>
      </c>
      <c r="I24" s="49" t="s">
        <v>2087</v>
      </c>
      <c r="J24" s="49" t="s">
        <v>2087</v>
      </c>
      <c r="K24" s="49" t="s">
        <v>2087</v>
      </c>
      <c r="L24" s="49" t="s">
        <v>2087</v>
      </c>
      <c r="M24" s="49">
        <v>10821</v>
      </c>
      <c r="N24" s="49" t="s">
        <v>2087</v>
      </c>
      <c r="O24" s="49" t="s">
        <v>2087</v>
      </c>
      <c r="P24" s="49" t="s">
        <v>2087</v>
      </c>
      <c r="Q24" s="49" t="s">
        <v>2087</v>
      </c>
      <c r="R24" s="49" t="s">
        <v>2087</v>
      </c>
      <c r="S24" s="49">
        <v>24779</v>
      </c>
      <c r="T24" s="49" t="s">
        <v>2087</v>
      </c>
      <c r="U24" s="49" t="s">
        <v>2087</v>
      </c>
      <c r="V24" s="49" t="s">
        <v>2087</v>
      </c>
      <c r="W24" s="49" t="s">
        <v>2087</v>
      </c>
      <c r="X24" s="49" t="s">
        <v>2087</v>
      </c>
      <c r="Y24" s="49" t="s">
        <v>2087</v>
      </c>
      <c r="Z24" s="49" t="s">
        <v>2087</v>
      </c>
      <c r="AA24" s="45">
        <v>27943</v>
      </c>
      <c r="AB24" s="49" t="s">
        <v>2087</v>
      </c>
      <c r="AC24" s="49" t="s">
        <v>2087</v>
      </c>
      <c r="AD24" s="49" t="s">
        <v>2087</v>
      </c>
      <c r="AE24" s="49" t="s">
        <v>2087</v>
      </c>
      <c r="AF24" s="49" t="s">
        <v>2087</v>
      </c>
      <c r="AG24" s="49" t="s">
        <v>2087</v>
      </c>
      <c r="AH24" s="49" t="s">
        <v>2087</v>
      </c>
      <c r="AI24" s="49">
        <v>33651</v>
      </c>
      <c r="AJ24" s="49" t="s">
        <v>2087</v>
      </c>
      <c r="AK24" s="49" t="s">
        <v>2087</v>
      </c>
    </row>
    <row r="25" spans="1:38" s="39" customFormat="1" ht="16.5" customHeight="1" thickBot="1">
      <c r="A25" s="9" t="s">
        <v>2107</v>
      </c>
      <c r="B25" s="59" t="s">
        <v>2087</v>
      </c>
      <c r="C25" s="59" t="s">
        <v>2087</v>
      </c>
      <c r="D25" s="59" t="s">
        <v>2087</v>
      </c>
      <c r="E25" s="59" t="s">
        <v>2087</v>
      </c>
      <c r="F25" s="59" t="s">
        <v>2087</v>
      </c>
      <c r="G25" s="59" t="s">
        <v>2087</v>
      </c>
      <c r="H25" s="60">
        <v>3471</v>
      </c>
      <c r="I25" s="59" t="s">
        <v>2087</v>
      </c>
      <c r="J25" s="59" t="s">
        <v>2087</v>
      </c>
      <c r="K25" s="59" t="s">
        <v>2087</v>
      </c>
      <c r="L25" s="59" t="s">
        <v>2087</v>
      </c>
      <c r="M25" s="59">
        <v>4593</v>
      </c>
      <c r="N25" s="59" t="s">
        <v>2087</v>
      </c>
      <c r="O25" s="59" t="s">
        <v>2087</v>
      </c>
      <c r="P25" s="59" t="s">
        <v>2087</v>
      </c>
      <c r="Q25" s="59" t="s">
        <v>2087</v>
      </c>
      <c r="R25" s="59" t="s">
        <v>2087</v>
      </c>
      <c r="S25" s="60">
        <v>6266</v>
      </c>
      <c r="T25" s="59" t="s">
        <v>2087</v>
      </c>
      <c r="U25" s="59" t="s">
        <v>2087</v>
      </c>
      <c r="V25" s="59" t="s">
        <v>2087</v>
      </c>
      <c r="W25" s="59" t="s">
        <v>2087</v>
      </c>
      <c r="X25" s="59" t="s">
        <v>2087</v>
      </c>
      <c r="Y25" s="59" t="s">
        <v>2087</v>
      </c>
      <c r="Z25" s="59" t="s">
        <v>2087</v>
      </c>
      <c r="AA25" s="60">
        <v>8956</v>
      </c>
      <c r="AB25" s="59" t="s">
        <v>2087</v>
      </c>
      <c r="AC25" s="59" t="s">
        <v>2087</v>
      </c>
      <c r="AD25" s="59" t="s">
        <v>2087</v>
      </c>
      <c r="AE25" s="59" t="s">
        <v>2087</v>
      </c>
      <c r="AF25" s="59" t="s">
        <v>2087</v>
      </c>
      <c r="AG25" s="59" t="s">
        <v>2087</v>
      </c>
      <c r="AH25" s="59" t="s">
        <v>2087</v>
      </c>
      <c r="AI25" s="59">
        <v>8499</v>
      </c>
      <c r="AJ25" s="59" t="s">
        <v>2087</v>
      </c>
      <c r="AK25" s="59" t="s">
        <v>2087</v>
      </c>
    </row>
    <row r="26" spans="1:38" s="98" customFormat="1" ht="12.75" customHeight="1">
      <c r="A26" s="116" t="s">
        <v>2108</v>
      </c>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spans="1:38" s="61" customFormat="1" ht="12.75" customHeight="1">
      <c r="A27" s="118"/>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spans="1:38" s="98" customFormat="1" ht="38.25" customHeight="1">
      <c r="A28" s="130" t="s">
        <v>2109</v>
      </c>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38" s="98" customFormat="1" ht="12.75" customHeight="1">
      <c r="A29" s="130" t="s">
        <v>2110</v>
      </c>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38" s="98" customFormat="1" ht="12.75" customHeight="1">
      <c r="A30" s="130" t="s">
        <v>2111</v>
      </c>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38" s="98" customFormat="1" ht="25.5" customHeight="1">
      <c r="A31" s="130" t="s">
        <v>2112</v>
      </c>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38" s="98" customFormat="1" ht="12.75" customHeight="1">
      <c r="A32" s="130" t="s">
        <v>2113</v>
      </c>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s="98" customFormat="1" ht="12.75" customHeight="1">
      <c r="A33" s="130" t="s">
        <v>2114</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s="98" customFormat="1" ht="12.75" customHeight="1">
      <c r="A34" s="130" t="s">
        <v>2115</v>
      </c>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s="98" customFormat="1" ht="12.75" customHeight="1">
      <c r="A35" s="131" t="s">
        <v>2116</v>
      </c>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s="98" customFormat="1" ht="12.75" customHeight="1">
      <c r="A36" s="130" t="s">
        <v>2117</v>
      </c>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s="98" customFormat="1" ht="25.5" customHeight="1">
      <c r="A37" s="130" t="s">
        <v>2118</v>
      </c>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s="98" customFormat="1" ht="12.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s="98" customFormat="1" ht="12.75" customHeight="1">
      <c r="A39" s="132" t="s">
        <v>2119</v>
      </c>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s="98" customFormat="1" ht="12.75" customHeight="1">
      <c r="A40" s="126" t="s">
        <v>2120</v>
      </c>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s="98" customFormat="1" ht="38.25" customHeight="1">
      <c r="A41" s="126" t="s">
        <v>2121</v>
      </c>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s="98" customFormat="1" ht="25.5" customHeight="1">
      <c r="A42" s="126" t="s">
        <v>2122</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s="98" customFormat="1" ht="25.5" customHeight="1">
      <c r="A43" s="126" t="s">
        <v>2123</v>
      </c>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s="98" customFormat="1" ht="12.75" customHeight="1">
      <c r="A44" s="128" t="s">
        <v>2124</v>
      </c>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s="98" customFormat="1" ht="24.75" customHeight="1">
      <c r="A45" s="128" t="s">
        <v>2125</v>
      </c>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s="98" customFormat="1" ht="12.75" customHeight="1">
      <c r="A46" s="124" t="s">
        <v>2126</v>
      </c>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s="98" customFormat="1" ht="12.75" customHeight="1">
      <c r="A47" s="129" t="s">
        <v>2127</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s="98" customFormat="1" ht="12.75" customHeight="1">
      <c r="A48" s="126" t="s">
        <v>2128</v>
      </c>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s="98" customFormat="1" ht="12.75" customHeight="1">
      <c r="A49" s="126" t="s">
        <v>2129</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s="98" customFormat="1" ht="12.75" customHeight="1">
      <c r="A50" s="124"/>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s="98" customFormat="1" ht="12.75" customHeight="1">
      <c r="A51" s="127" t="s">
        <v>2130</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98" customFormat="1" ht="12.75" customHeight="1">
      <c r="A52" s="127" t="s">
        <v>2131</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98" customFormat="1" ht="12.75" customHeight="1">
      <c r="A53" s="125" t="s">
        <v>2132</v>
      </c>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s="98" customFormat="1" ht="12.75" customHeight="1">
      <c r="A54" s="112" t="s">
        <v>2133</v>
      </c>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s="98" customFormat="1" ht="12.75" customHeight="1">
      <c r="A55" s="112" t="s">
        <v>2134</v>
      </c>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s="98" customFormat="1" ht="12.75" customHeight="1">
      <c r="A56" s="124" t="s">
        <v>2135</v>
      </c>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s="98" customFormat="1" ht="12.75" customHeight="1">
      <c r="A57" s="124" t="s">
        <v>2136</v>
      </c>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s="98" customFormat="1" ht="13" customHeight="1">
      <c r="A58" s="125" t="s">
        <v>2137</v>
      </c>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s="98" customFormat="1" ht="13" customHeight="1">
      <c r="A59" s="124" t="s">
        <v>2138</v>
      </c>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s="98" customFormat="1" ht="12.75" customHeight="1">
      <c r="A60" s="121" t="s">
        <v>2139</v>
      </c>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s="98" customFormat="1" ht="12.75" customHeight="1">
      <c r="A61" s="122" t="s">
        <v>2140</v>
      </c>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s="98" customFormat="1" ht="12.75" customHeight="1">
      <c r="A62" s="124" t="s">
        <v>2141</v>
      </c>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s="50" customFormat="1" ht="12.75" customHeight="1">
      <c r="A63" s="112" t="s">
        <v>2142</v>
      </c>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s="50" customFormat="1" ht="12.75" customHeight="1">
      <c r="A64" s="122" t="s">
        <v>2143</v>
      </c>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s="98" customFormat="1" ht="12.75" customHeight="1">
      <c r="A65" s="124" t="s">
        <v>2144</v>
      </c>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s="50" customFormat="1" ht="12.75" customHeight="1">
      <c r="A66" s="112" t="s">
        <v>2145</v>
      </c>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s="50" customFormat="1" ht="12.75" customHeight="1">
      <c r="A67" s="121" t="s">
        <v>2146</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50" customFormat="1" ht="12.75" customHeight="1">
      <c r="A68" s="122" t="s">
        <v>2147</v>
      </c>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s="50" customFormat="1" ht="12.75" customHeight="1">
      <c r="A69" s="112" t="s">
        <v>2148</v>
      </c>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s="98" customFormat="1" ht="12.75" customHeight="1">
      <c r="A70" s="112" t="s">
        <v>2149</v>
      </c>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s="98" customFormat="1" ht="12.75" customHeight="1">
      <c r="A71" s="112" t="s">
        <v>2150</v>
      </c>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s="98" customFormat="1" ht="12.75" customHeight="1">
      <c r="A72" s="112" t="s">
        <v>2151</v>
      </c>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s="98" customFormat="1" ht="12.75" customHeight="1">
      <c r="A73" s="122" t="s">
        <v>2143</v>
      </c>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s="50" customFormat="1" ht="12.75" customHeight="1">
      <c r="A74" s="112" t="s">
        <v>2152</v>
      </c>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s="98" customFormat="1" ht="12.75" customHeight="1">
      <c r="A75" s="112" t="s">
        <v>2150</v>
      </c>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s="98" customFormat="1" ht="12.75" customHeight="1">
      <c r="A76" s="112" t="s">
        <v>2151</v>
      </c>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s="98" customFormat="1" ht="12.75" customHeight="1">
      <c r="A77" s="121" t="s">
        <v>2153</v>
      </c>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s="98" customFormat="1" ht="12.75" customHeight="1">
      <c r="A78" s="112" t="s">
        <v>2154</v>
      </c>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s="98" customFormat="1" ht="12.75" customHeight="1">
      <c r="A79" s="112" t="s">
        <v>2155</v>
      </c>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s="98" customFormat="1" ht="12.75" customHeight="1">
      <c r="A80" s="112" t="s">
        <v>2156</v>
      </c>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2.75" customHeight="1">
      <c r="A81" s="112" t="s">
        <v>2157</v>
      </c>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spans="1:26" ht="12.75" customHeight="1">
      <c r="A82" s="121" t="s">
        <v>2158</v>
      </c>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spans="1:26" ht="12.75" customHeight="1">
      <c r="A83" s="112" t="s">
        <v>2159</v>
      </c>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sheetData>
  <mergeCells count="59">
    <mergeCell ref="A38:Z38"/>
    <mergeCell ref="A39:Z39"/>
    <mergeCell ref="A40:Z40"/>
    <mergeCell ref="A41:Z41"/>
    <mergeCell ref="A42:Z42"/>
    <mergeCell ref="A28:Z28"/>
    <mergeCell ref="A29:Z29"/>
    <mergeCell ref="A30:Z30"/>
    <mergeCell ref="A31:Z31"/>
    <mergeCell ref="A37:Z37"/>
    <mergeCell ref="A32:Z32"/>
    <mergeCell ref="A33:Z33"/>
    <mergeCell ref="A34:Z34"/>
    <mergeCell ref="A35:Z35"/>
    <mergeCell ref="A36:Z36"/>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70:Z70"/>
    <mergeCell ref="A71:Z71"/>
    <mergeCell ref="A72:Z72"/>
    <mergeCell ref="A63:Z63"/>
    <mergeCell ref="A64:Z64"/>
    <mergeCell ref="A65:Z65"/>
    <mergeCell ref="A66:Z66"/>
    <mergeCell ref="A67:Z67"/>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s>
  <pageMargins left="0.25" right="0.25" top="0.25" bottom="0.25" header="0.3" footer="0.3"/>
  <pageSetup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80" customWidth="1"/>
    <col min="2" max="2" width="16.6640625" style="80" customWidth="1"/>
    <col min="3" max="3" width="12.5" style="80" customWidth="1"/>
    <col min="4" max="4" width="14.1640625" style="80" customWidth="1"/>
    <col min="5" max="5" width="16.6640625" style="80" customWidth="1"/>
    <col min="6" max="6" width="16.33203125" style="80" customWidth="1"/>
    <col min="7" max="7" width="15.83203125" style="80" customWidth="1"/>
  </cols>
  <sheetData>
    <row r="1" spans="1:7">
      <c r="A1" s="24" t="s">
        <v>2160</v>
      </c>
    </row>
    <row r="2" spans="1:7">
      <c r="A2" s="24"/>
    </row>
    <row r="3" spans="1:7" ht="43.5" customHeight="1">
      <c r="A3" s="4" t="s">
        <v>2161</v>
      </c>
      <c r="B3" s="4" t="s">
        <v>2162</v>
      </c>
      <c r="C3" s="4" t="s">
        <v>2163</v>
      </c>
      <c r="D3" s="4" t="s">
        <v>2164</v>
      </c>
      <c r="E3" s="4" t="s">
        <v>2165</v>
      </c>
      <c r="F3" s="4" t="s">
        <v>2166</v>
      </c>
      <c r="G3" s="4" t="s">
        <v>2167</v>
      </c>
    </row>
    <row r="4" spans="1:7">
      <c r="A4" t="s">
        <v>2168</v>
      </c>
      <c r="B4" s="5">
        <v>21611</v>
      </c>
      <c r="C4" s="5">
        <v>244203</v>
      </c>
      <c r="D4" s="5">
        <v>3584</v>
      </c>
      <c r="E4">
        <v>11.3</v>
      </c>
      <c r="F4">
        <v>5.7</v>
      </c>
      <c r="G4">
        <v>2.4</v>
      </c>
    </row>
    <row r="5" spans="1:7">
      <c r="A5" t="s">
        <v>2169</v>
      </c>
      <c r="B5" s="5">
        <v>10147</v>
      </c>
      <c r="C5" s="5">
        <v>121865</v>
      </c>
      <c r="D5" s="5">
        <v>2035</v>
      </c>
      <c r="E5">
        <v>12</v>
      </c>
      <c r="F5">
        <v>6</v>
      </c>
      <c r="G5">
        <v>2.7</v>
      </c>
    </row>
    <row r="6" spans="1:7">
      <c r="A6" t="s">
        <v>2170</v>
      </c>
      <c r="B6">
        <v>735</v>
      </c>
      <c r="C6" s="5">
        <v>8137</v>
      </c>
      <c r="D6">
        <v>154</v>
      </c>
      <c r="E6">
        <v>11.1</v>
      </c>
      <c r="F6">
        <v>7.8</v>
      </c>
      <c r="G6">
        <v>2.4</v>
      </c>
    </row>
    <row r="7" spans="1:7">
      <c r="A7" t="s">
        <v>2171</v>
      </c>
      <c r="B7">
        <v>854</v>
      </c>
      <c r="C7" s="5">
        <v>12694</v>
      </c>
      <c r="D7">
        <v>220</v>
      </c>
      <c r="E7">
        <v>14.9</v>
      </c>
      <c r="F7">
        <v>4.0999999999999996</v>
      </c>
      <c r="G7">
        <v>3.8</v>
      </c>
    </row>
    <row r="8" spans="1:7">
      <c r="A8" t="s">
        <v>2172</v>
      </c>
      <c r="B8" s="5">
        <v>1704</v>
      </c>
      <c r="C8" s="5">
        <v>18728</v>
      </c>
      <c r="D8">
        <v>212</v>
      </c>
      <c r="E8">
        <v>11</v>
      </c>
      <c r="F8">
        <v>4.7</v>
      </c>
      <c r="G8">
        <v>2.2999999999999998</v>
      </c>
    </row>
    <row r="9" spans="1:7">
      <c r="A9" t="s">
        <v>2173</v>
      </c>
      <c r="B9" s="5">
        <v>2508</v>
      </c>
      <c r="C9" s="5">
        <v>21580</v>
      </c>
      <c r="D9">
        <v>362</v>
      </c>
      <c r="E9">
        <v>8.6</v>
      </c>
      <c r="F9">
        <v>6.3</v>
      </c>
      <c r="G9">
        <v>2.2999999999999998</v>
      </c>
    </row>
    <row r="10" spans="1:7">
      <c r="A10" t="s">
        <v>2174</v>
      </c>
      <c r="B10" s="5">
        <v>3916</v>
      </c>
      <c r="C10" s="5">
        <v>43741</v>
      </c>
      <c r="D10">
        <v>280</v>
      </c>
      <c r="E10">
        <v>11.2</v>
      </c>
      <c r="F10">
        <v>4.5999999999999996</v>
      </c>
      <c r="G10">
        <v>1.3</v>
      </c>
    </row>
    <row r="11" spans="1:7">
      <c r="A11" t="s">
        <v>2175</v>
      </c>
      <c r="B11" s="5">
        <v>1747</v>
      </c>
      <c r="C11" s="5">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53"/>
  <sheetViews>
    <sheetView workbookViewId="0"/>
  </sheetViews>
  <sheetFormatPr baseColWidth="10" defaultColWidth="8.83203125" defaultRowHeight="15"/>
  <cols>
    <col min="1" max="1" width="50.5" style="80" customWidth="1"/>
    <col min="2" max="2" width="21.5" style="80" customWidth="1"/>
    <col min="3" max="3" width="26.83203125" style="80" customWidth="1"/>
    <col min="4" max="4" width="42.83203125" style="80" customWidth="1"/>
    <col min="5" max="5" width="17" style="80" customWidth="1"/>
  </cols>
  <sheetData>
    <row r="1" spans="1:36">
      <c r="A1" s="1" t="s">
        <v>2176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2177</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2178</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1" t="s">
        <v>2179</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G7" si="0">B2</f>
        <v>2019</v>
      </c>
      <c r="C7">
        <f t="shared" si="0"/>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2180</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2181</v>
      </c>
      <c r="B9">
        <f>'AEO 49'!E202/'AEO 49'!E131</f>
        <v>1.0269694549852406</v>
      </c>
    </row>
    <row r="11" spans="1:36">
      <c r="A11" s="1" t="s">
        <v>2182</v>
      </c>
      <c r="B11" s="2"/>
      <c r="D11" s="1" t="s">
        <v>2183</v>
      </c>
    </row>
    <row r="12" spans="1:36">
      <c r="A12" t="s">
        <v>2184</v>
      </c>
      <c r="B12" s="103">
        <v>0.68595041322314043</v>
      </c>
      <c r="D12" s="6" t="s">
        <v>2185</v>
      </c>
    </row>
    <row r="13" spans="1:36">
      <c r="A13" t="s">
        <v>2186</v>
      </c>
      <c r="B13" s="103">
        <v>0.68881036513545346</v>
      </c>
    </row>
    <row r="15" spans="1:36">
      <c r="A15" s="1" t="s">
        <v>2187</v>
      </c>
      <c r="B15" s="2"/>
      <c r="D15" s="1" t="s">
        <v>2183</v>
      </c>
    </row>
    <row r="16" spans="1:36">
      <c r="A16" t="s">
        <v>2188</v>
      </c>
      <c r="B16">
        <v>0.55000000000000004</v>
      </c>
      <c r="D16" s="6" t="s">
        <v>2189</v>
      </c>
    </row>
    <row r="18" spans="1:5">
      <c r="A18" s="1" t="s">
        <v>2190</v>
      </c>
      <c r="B18" s="2"/>
      <c r="D18" s="1" t="s">
        <v>2183</v>
      </c>
    </row>
    <row r="19" spans="1:5">
      <c r="A19" t="s">
        <v>21</v>
      </c>
      <c r="B19">
        <v>1.67</v>
      </c>
      <c r="D19" s="6" t="s">
        <v>2191</v>
      </c>
    </row>
    <row r="20" spans="1:5">
      <c r="A20" t="s">
        <v>2192</v>
      </c>
      <c r="B20" s="33">
        <v>1</v>
      </c>
    </row>
    <row r="21" spans="1:5">
      <c r="A21" t="s">
        <v>29</v>
      </c>
      <c r="B21">
        <v>21.2</v>
      </c>
    </row>
    <row r="22" spans="1:5">
      <c r="A22" t="s">
        <v>2181</v>
      </c>
      <c r="B22" s="35">
        <v>16</v>
      </c>
    </row>
    <row r="23" spans="1:5">
      <c r="A23" t="s">
        <v>52</v>
      </c>
      <c r="B23">
        <v>48.656731685074099</v>
      </c>
    </row>
    <row r="25" spans="1:5">
      <c r="A25" s="1" t="s">
        <v>2193</v>
      </c>
      <c r="B25" s="2"/>
      <c r="D25" s="1" t="s">
        <v>2183</v>
      </c>
    </row>
    <row r="26" spans="1:5">
      <c r="A26" t="s">
        <v>2194</v>
      </c>
      <c r="B26" s="33">
        <v>120476</v>
      </c>
      <c r="D26" t="s">
        <v>3</v>
      </c>
      <c r="E26" t="s">
        <v>2195</v>
      </c>
    </row>
    <row r="27" spans="1:5">
      <c r="A27" t="s">
        <v>2196</v>
      </c>
      <c r="B27">
        <v>137452</v>
      </c>
      <c r="D27" s="3">
        <v>2017</v>
      </c>
      <c r="E27" t="s">
        <v>2197</v>
      </c>
    </row>
    <row r="29" spans="1:5">
      <c r="A29" s="1" t="s">
        <v>2198</v>
      </c>
      <c r="B29" s="1"/>
      <c r="D29" s="1" t="s">
        <v>2183</v>
      </c>
    </row>
    <row r="30" spans="1:5">
      <c r="A30" t="s">
        <v>2199</v>
      </c>
      <c r="B30">
        <v>336815.15580485889</v>
      </c>
      <c r="D30" s="6" t="s">
        <v>2200</v>
      </c>
    </row>
    <row r="31" spans="1:5">
      <c r="A31" t="s">
        <v>2201</v>
      </c>
      <c r="B31">
        <v>2518.3000000000002</v>
      </c>
    </row>
    <row r="33" spans="1:37">
      <c r="A33" s="1" t="s">
        <v>2202</v>
      </c>
      <c r="B33" s="2"/>
      <c r="D33" s="1" t="s">
        <v>2183</v>
      </c>
    </row>
    <row r="34" spans="1:37">
      <c r="A34" t="s">
        <v>2203</v>
      </c>
      <c r="B34" s="14">
        <v>0.2</v>
      </c>
      <c r="D34" s="6" t="s">
        <v>15</v>
      </c>
    </row>
    <row r="35" spans="1:37">
      <c r="A35" t="s">
        <v>2204</v>
      </c>
      <c r="B35" s="14">
        <v>0.6</v>
      </c>
      <c r="D35" s="6" t="s">
        <v>2205</v>
      </c>
    </row>
    <row r="36" spans="1:37">
      <c r="A36" t="s">
        <v>2206</v>
      </c>
      <c r="B36">
        <f>B35/B34</f>
        <v>2.9999999999999996</v>
      </c>
    </row>
    <row r="38" spans="1:37">
      <c r="A38" s="1" t="s">
        <v>2207</v>
      </c>
      <c r="B38" s="1"/>
      <c r="D38" s="1" t="s">
        <v>2183</v>
      </c>
    </row>
    <row r="39" spans="1:37">
      <c r="A39" t="s">
        <v>2208</v>
      </c>
      <c r="B39" s="104">
        <v>0.22500000000000001</v>
      </c>
      <c r="D39" s="15" t="s">
        <v>2209</v>
      </c>
    </row>
    <row r="40" spans="1:37">
      <c r="A40" t="s">
        <v>2210</v>
      </c>
      <c r="B40">
        <f>1-B39</f>
        <v>0.77500000000000002</v>
      </c>
      <c r="D40" s="15" t="s">
        <v>2211</v>
      </c>
    </row>
    <row r="42" spans="1:37">
      <c r="A42" s="1" t="s">
        <v>2212</v>
      </c>
    </row>
    <row r="43" spans="1:37">
      <c r="D43" s="17" t="s">
        <v>2213</v>
      </c>
      <c r="E43" s="24">
        <v>2019</v>
      </c>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row>
    <row r="44" spans="1:37">
      <c r="C44" s="18" t="s">
        <v>106</v>
      </c>
      <c r="D44" t="s">
        <v>2214</v>
      </c>
      <c r="E44" s="105">
        <f>INDEX('AEO 7'!$C$18:$AH$28,MATCH($C$44,'AEO 7'!$A$18:$A$28,0),MATCH(E$43,'AEO 7'!$C$13:$AH$13,0))*10^9</f>
        <v>41270718000</v>
      </c>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9"/>
    </row>
    <row r="45" spans="1:37">
      <c r="A45" s="12"/>
      <c r="B45" s="12"/>
      <c r="C45" s="12"/>
      <c r="D45" t="s">
        <v>2215</v>
      </c>
      <c r="E45" s="25">
        <f>SUM('AEO 36'!E88,'AEO 36'!E93,'AEO 36'!E95)*10^12</f>
        <v>25023815000000</v>
      </c>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19"/>
    </row>
    <row r="46" spans="1:37">
      <c r="B46" s="12"/>
      <c r="C46" s="12"/>
      <c r="D46" t="s">
        <v>2216</v>
      </c>
      <c r="E46" s="25">
        <f>SUM('AEO 36'!E89,'AEO 36'!E96)*10^12</f>
        <v>24100901000000</v>
      </c>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19"/>
    </row>
    <row r="47" spans="1:37">
      <c r="D47" t="s">
        <v>2217</v>
      </c>
      <c r="E47" s="25">
        <f>E45*$B$52</f>
        <v>23772624250000</v>
      </c>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19"/>
    </row>
    <row r="48" spans="1:37">
      <c r="D48" t="s">
        <v>2218</v>
      </c>
      <c r="E48" s="25">
        <f>E46*$B$53</f>
        <v>7832792825000</v>
      </c>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19"/>
    </row>
    <row r="49" spans="1:37">
      <c r="D49" s="20" t="s">
        <v>2219</v>
      </c>
      <c r="E49" s="21">
        <f>E44*(E47/SUM(E47:E48))/E45</f>
        <v>1.2405209526886144E-3</v>
      </c>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19"/>
    </row>
    <row r="50" spans="1:37">
      <c r="D50" s="20" t="s">
        <v>2220</v>
      </c>
      <c r="E50" s="21">
        <f>E44*(E48/SUM(E47:E48))/E46</f>
        <v>4.2438874697242065E-4</v>
      </c>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row>
    <row r="51" spans="1:37">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row>
    <row r="52" spans="1:37">
      <c r="A52" t="s">
        <v>2221</v>
      </c>
      <c r="B52" s="22">
        <v>0.95</v>
      </c>
      <c r="C52" s="22"/>
      <c r="D52" s="23" t="s">
        <v>2222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row>
    <row r="53" spans="1:37">
      <c r="A53" t="s">
        <v>2223</v>
      </c>
      <c r="B53" s="22">
        <v>0.32500000000000001</v>
      </c>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row>
  </sheetData>
  <hyperlinks>
    <hyperlink ref="D39" r:id="rId1" xr:uid="{00000000-0004-0000-0B00-000000000000}"/>
    <hyperlink ref="D40" r:id="rId2" xr:uid="{00000000-0004-0000-0B00-000001000000}"/>
  </hyperlink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3"/>
  <sheetViews>
    <sheetView topLeftCell="A25" workbookViewId="0"/>
  </sheetViews>
  <sheetFormatPr baseColWidth="10" defaultColWidth="8.83203125" defaultRowHeight="15"/>
  <cols>
    <col min="1" max="1" width="12.33203125" style="80" customWidth="1"/>
    <col min="2" max="2" width="21.83203125" style="80" customWidth="1"/>
    <col min="3" max="3" width="18.1640625" style="80" customWidth="1"/>
    <col min="4" max="5" width="16.6640625" style="80" customWidth="1"/>
    <col min="6" max="8" width="20.5" style="80" customWidth="1"/>
  </cols>
  <sheetData>
    <row r="1" spans="1:1">
      <c r="A1" t="s">
        <v>2224</v>
      </c>
    </row>
    <row r="2" spans="1:1">
      <c r="A2" t="s">
        <v>2225</v>
      </c>
    </row>
    <row r="3" spans="1:1">
      <c r="A3" t="s">
        <v>2226</v>
      </c>
    </row>
    <row r="4" spans="1:1">
      <c r="A4" t="s">
        <v>2227</v>
      </c>
    </row>
    <row r="5" spans="1:1">
      <c r="A5" t="s">
        <v>2228</v>
      </c>
    </row>
    <row r="6" spans="1:1">
      <c r="A6" t="s">
        <v>2229</v>
      </c>
    </row>
    <row r="7" spans="1:1">
      <c r="A7" t="s">
        <v>2230</v>
      </c>
    </row>
    <row r="8" spans="1:1">
      <c r="A8" t="s">
        <v>2231</v>
      </c>
    </row>
    <row r="10" spans="1:1">
      <c r="A10" t="s">
        <v>2232</v>
      </c>
    </row>
    <row r="11" spans="1:1">
      <c r="A11" t="s">
        <v>2233</v>
      </c>
    </row>
    <row r="12" spans="1:1">
      <c r="A12" t="s">
        <v>2234</v>
      </c>
    </row>
    <row r="13" spans="1:1">
      <c r="A13" t="s">
        <v>2235</v>
      </c>
    </row>
    <row r="14" spans="1:1">
      <c r="A14" t="s">
        <v>2236</v>
      </c>
    </row>
    <row r="15" spans="1:1">
      <c r="A15" t="s">
        <v>2237</v>
      </c>
    </row>
    <row r="17" spans="1:8">
      <c r="A17" s="1" t="s">
        <v>2238</v>
      </c>
      <c r="B17" s="2"/>
      <c r="C17" s="2"/>
      <c r="D17" s="2"/>
      <c r="E17" s="2"/>
      <c r="F17" s="2"/>
      <c r="G17" s="2"/>
      <c r="H17" s="2"/>
    </row>
    <row r="18" spans="1:8">
      <c r="B18" s="77" t="s">
        <v>2239</v>
      </c>
      <c r="C18" s="77" t="s">
        <v>2240</v>
      </c>
      <c r="D18" s="77" t="s">
        <v>2241</v>
      </c>
      <c r="E18" s="77" t="s">
        <v>2242</v>
      </c>
      <c r="F18" s="77" t="s">
        <v>2243</v>
      </c>
      <c r="G18" s="77" t="s">
        <v>2244</v>
      </c>
      <c r="H18" s="77" t="s">
        <v>2245</v>
      </c>
    </row>
    <row r="19" spans="1:8">
      <c r="A19" t="s">
        <v>2246</v>
      </c>
      <c r="B19">
        <v>1</v>
      </c>
      <c r="C19">
        <v>1</v>
      </c>
      <c r="D19" s="16">
        <v>0.96</v>
      </c>
      <c r="E19">
        <v>1</v>
      </c>
      <c r="F19">
        <v>1</v>
      </c>
      <c r="G19">
        <v>1</v>
      </c>
      <c r="H19">
        <v>1</v>
      </c>
    </row>
    <row r="20" spans="1:8">
      <c r="A20" t="s">
        <v>2186</v>
      </c>
      <c r="B20">
        <v>1</v>
      </c>
      <c r="C20">
        <v>1</v>
      </c>
      <c r="D20">
        <v>1</v>
      </c>
      <c r="E20">
        <v>1</v>
      </c>
      <c r="F20">
        <v>1</v>
      </c>
      <c r="G20">
        <v>1</v>
      </c>
      <c r="H20">
        <v>1</v>
      </c>
    </row>
    <row r="21" spans="1:8">
      <c r="A21" t="s">
        <v>2180</v>
      </c>
      <c r="B21">
        <v>1</v>
      </c>
      <c r="C21">
        <v>1</v>
      </c>
      <c r="D21">
        <v>1</v>
      </c>
      <c r="E21">
        <v>1</v>
      </c>
      <c r="F21">
        <v>0</v>
      </c>
      <c r="G21">
        <v>0</v>
      </c>
      <c r="H21">
        <v>1</v>
      </c>
    </row>
    <row r="22" spans="1:8">
      <c r="A22" t="s">
        <v>2247</v>
      </c>
      <c r="B22">
        <v>1</v>
      </c>
      <c r="C22">
        <v>1</v>
      </c>
      <c r="D22">
        <v>1</v>
      </c>
      <c r="E22">
        <v>1</v>
      </c>
      <c r="F22">
        <v>0</v>
      </c>
      <c r="G22">
        <v>0</v>
      </c>
      <c r="H22">
        <v>1</v>
      </c>
    </row>
    <row r="23" spans="1:8">
      <c r="A23" t="s">
        <v>2248</v>
      </c>
      <c r="B23">
        <v>1</v>
      </c>
      <c r="C23">
        <v>1</v>
      </c>
      <c r="D23">
        <v>1</v>
      </c>
      <c r="E23">
        <v>1</v>
      </c>
      <c r="F23">
        <v>0</v>
      </c>
      <c r="G23">
        <v>0</v>
      </c>
      <c r="H23">
        <v>1</v>
      </c>
    </row>
    <row r="24" spans="1:8">
      <c r="A24" t="s">
        <v>2249</v>
      </c>
      <c r="B24">
        <v>1</v>
      </c>
      <c r="C24">
        <v>1</v>
      </c>
      <c r="D24">
        <v>1</v>
      </c>
      <c r="E24">
        <v>1</v>
      </c>
      <c r="F24">
        <v>1</v>
      </c>
      <c r="G24">
        <v>1</v>
      </c>
      <c r="H24">
        <v>1</v>
      </c>
    </row>
    <row r="26" spans="1:8">
      <c r="A26" s="1" t="s">
        <v>2250</v>
      </c>
      <c r="B26" s="2"/>
      <c r="C26" s="2"/>
      <c r="D26" s="2"/>
      <c r="E26" s="2"/>
      <c r="F26" s="2"/>
      <c r="G26" s="2"/>
      <c r="H26" s="2"/>
    </row>
    <row r="27" spans="1:8">
      <c r="B27" s="77" t="s">
        <v>2239</v>
      </c>
      <c r="C27" s="77" t="s">
        <v>2240</v>
      </c>
      <c r="D27" s="77" t="s">
        <v>2241</v>
      </c>
      <c r="E27" s="77" t="s">
        <v>2242</v>
      </c>
      <c r="F27" s="77" t="s">
        <v>2243</v>
      </c>
      <c r="G27" s="77" t="s">
        <v>2244</v>
      </c>
      <c r="H27" s="77" t="s">
        <v>2245</v>
      </c>
    </row>
    <row r="28" spans="1:8">
      <c r="A28" t="s">
        <v>2246</v>
      </c>
      <c r="B28">
        <v>1</v>
      </c>
      <c r="C28">
        <v>1</v>
      </c>
      <c r="D28" s="33">
        <v>1</v>
      </c>
      <c r="E28">
        <v>1</v>
      </c>
      <c r="F28">
        <v>1</v>
      </c>
      <c r="G28">
        <v>1</v>
      </c>
      <c r="H28">
        <v>1</v>
      </c>
    </row>
    <row r="29" spans="1:8">
      <c r="A29" t="s">
        <v>2186</v>
      </c>
      <c r="B29">
        <v>1</v>
      </c>
      <c r="C29">
        <v>1</v>
      </c>
      <c r="D29">
        <v>1</v>
      </c>
      <c r="E29">
        <v>1</v>
      </c>
      <c r="F29">
        <v>1</v>
      </c>
      <c r="G29">
        <v>1</v>
      </c>
      <c r="H29">
        <v>1</v>
      </c>
    </row>
    <row r="30" spans="1:8">
      <c r="A30" t="s">
        <v>2180</v>
      </c>
      <c r="B30">
        <v>1</v>
      </c>
      <c r="C30">
        <v>1</v>
      </c>
      <c r="D30">
        <v>1</v>
      </c>
      <c r="E30">
        <v>1</v>
      </c>
      <c r="F30">
        <v>0</v>
      </c>
      <c r="G30">
        <v>0</v>
      </c>
      <c r="H30">
        <v>1</v>
      </c>
    </row>
    <row r="31" spans="1:8">
      <c r="A31" t="s">
        <v>2247</v>
      </c>
      <c r="B31">
        <v>1</v>
      </c>
      <c r="C31">
        <v>1</v>
      </c>
      <c r="D31">
        <v>1</v>
      </c>
      <c r="E31">
        <v>1</v>
      </c>
      <c r="F31">
        <v>0</v>
      </c>
      <c r="G31">
        <v>0</v>
      </c>
      <c r="H31">
        <v>1</v>
      </c>
    </row>
    <row r="32" spans="1:8">
      <c r="A32" t="s">
        <v>2248</v>
      </c>
      <c r="B32">
        <v>1</v>
      </c>
      <c r="C32">
        <v>1</v>
      </c>
      <c r="D32">
        <v>1</v>
      </c>
      <c r="E32">
        <v>1</v>
      </c>
      <c r="F32">
        <v>0</v>
      </c>
      <c r="G32">
        <v>0</v>
      </c>
      <c r="H32">
        <v>1</v>
      </c>
    </row>
    <row r="33" spans="1:8">
      <c r="A33" t="s">
        <v>2249</v>
      </c>
      <c r="B33">
        <v>1</v>
      </c>
      <c r="C33">
        <v>1</v>
      </c>
      <c r="D33">
        <v>1</v>
      </c>
      <c r="E33">
        <v>1</v>
      </c>
      <c r="F33">
        <v>1</v>
      </c>
      <c r="G33">
        <v>1</v>
      </c>
      <c r="H33">
        <v>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2"/>
  <sheetViews>
    <sheetView topLeftCell="D16" workbookViewId="0">
      <selection activeCell="F31" sqref="F31"/>
    </sheetView>
  </sheetViews>
  <sheetFormatPr baseColWidth="10" defaultColWidth="8.83203125" defaultRowHeight="15"/>
  <cols>
    <col min="1" max="1" width="13.33203125" style="80" bestFit="1" customWidth="1"/>
    <col min="2" max="2" width="42.33203125" style="80" bestFit="1" customWidth="1"/>
    <col min="3" max="4" width="35.33203125" style="80" bestFit="1" customWidth="1"/>
    <col min="5" max="5" width="33" style="80" bestFit="1" customWidth="1"/>
    <col min="6" max="6" width="19.6640625" style="80" bestFit="1" customWidth="1"/>
    <col min="7" max="8" width="35.6640625" style="80" bestFit="1" customWidth="1"/>
    <col min="9" max="10" width="11.83203125" style="80" bestFit="1" customWidth="1"/>
    <col min="11" max="11" width="10.83203125" style="80" bestFit="1" customWidth="1"/>
  </cols>
  <sheetData>
    <row r="1" spans="1:6">
      <c r="A1" s="65" t="s">
        <v>2251</v>
      </c>
      <c r="B1" s="35"/>
      <c r="C1" s="35"/>
    </row>
    <row r="2" spans="1:6">
      <c r="A2" t="s">
        <v>2252</v>
      </c>
      <c r="C2" t="s">
        <v>2253</v>
      </c>
    </row>
    <row r="3" spans="1:6">
      <c r="C3" s="24">
        <v>2018</v>
      </c>
      <c r="F3" s="24"/>
    </row>
    <row r="4" spans="1:6">
      <c r="A4" t="s">
        <v>2254</v>
      </c>
      <c r="B4" t="s">
        <v>2255</v>
      </c>
      <c r="C4" s="66">
        <v>44000000000</v>
      </c>
    </row>
    <row r="5" spans="1:6">
      <c r="A5" t="s">
        <v>2254</v>
      </c>
      <c r="B5" t="s">
        <v>2256</v>
      </c>
      <c r="C5" s="66">
        <v>85915000000000</v>
      </c>
    </row>
    <row r="6" spans="1:6">
      <c r="A6" t="s">
        <v>2254</v>
      </c>
      <c r="B6" t="s">
        <v>2257</v>
      </c>
      <c r="C6" s="66">
        <v>4398000000000</v>
      </c>
      <c r="D6" s="66">
        <v>136180000000000</v>
      </c>
    </row>
    <row r="7" spans="1:6">
      <c r="A7" t="s">
        <v>2254</v>
      </c>
      <c r="B7" t="s">
        <v>2258</v>
      </c>
      <c r="C7" s="66">
        <v>0</v>
      </c>
    </row>
    <row r="8" spans="1:6">
      <c r="A8" t="s">
        <v>2254</v>
      </c>
      <c r="B8" t="s">
        <v>2259</v>
      </c>
      <c r="C8" s="66">
        <v>2820000000000</v>
      </c>
    </row>
    <row r="9" spans="1:6">
      <c r="A9" t="s">
        <v>2254</v>
      </c>
      <c r="B9" t="s">
        <v>2260</v>
      </c>
      <c r="C9" s="66">
        <v>0</v>
      </c>
    </row>
    <row r="10" spans="1:6">
      <c r="A10" t="s">
        <v>2254</v>
      </c>
      <c r="B10" t="s">
        <v>2261</v>
      </c>
      <c r="C10" s="66">
        <v>164842000000000</v>
      </c>
    </row>
    <row r="11" spans="1:6">
      <c r="A11" t="s">
        <v>2254</v>
      </c>
      <c r="B11" t="s">
        <v>2262</v>
      </c>
      <c r="C11" s="66">
        <v>37614000000000</v>
      </c>
    </row>
    <row r="12" spans="1:6">
      <c r="A12" t="s">
        <v>2254</v>
      </c>
      <c r="B12" t="s">
        <v>2263</v>
      </c>
      <c r="C12" s="66">
        <v>547775000000000</v>
      </c>
    </row>
    <row r="13" spans="1:6">
      <c r="A13" t="s">
        <v>2254</v>
      </c>
      <c r="B13" t="s">
        <v>2264</v>
      </c>
      <c r="C13" s="66">
        <v>87000000000</v>
      </c>
    </row>
    <row r="14" spans="1:6">
      <c r="A14" t="s">
        <v>2254</v>
      </c>
      <c r="B14" t="s">
        <v>2265</v>
      </c>
      <c r="C14" s="66">
        <v>170000000000</v>
      </c>
    </row>
    <row r="17" spans="1:12">
      <c r="G17" s="96" t="s">
        <v>2266</v>
      </c>
      <c r="H17" s="97">
        <f>C6/((G19*C19)+(G20*C20)+(G26*C26) +(G27*C27))</f>
        <v>10077.223130193053</v>
      </c>
    </row>
    <row r="18" spans="1:12">
      <c r="B18" s="89" t="s">
        <v>2267</v>
      </c>
      <c r="C18" s="90" t="s">
        <v>2268</v>
      </c>
      <c r="D18" s="90" t="s">
        <v>2269</v>
      </c>
      <c r="E18" s="90" t="s">
        <v>2270</v>
      </c>
      <c r="F18" s="90" t="s">
        <v>2271</v>
      </c>
      <c r="G18" s="90" t="s">
        <v>2272</v>
      </c>
      <c r="H18" s="91" t="s">
        <v>2273</v>
      </c>
      <c r="J18" s="94" t="s">
        <v>2274</v>
      </c>
    </row>
    <row r="19" spans="1:12">
      <c r="A19" t="s">
        <v>2246</v>
      </c>
      <c r="B19" s="78">
        <f>'SYFAFE-psgr'!D2/'SYFAFE-psgr'!$D$2</f>
        <v>1</v>
      </c>
      <c r="C19">
        <f>B19/SUM($B$19:$B$20,$B$26:$B$27)</f>
        <v>0.15114510892479108</v>
      </c>
      <c r="D19" s="79">
        <f>SYVbT!C6</f>
        <v>4176</v>
      </c>
      <c r="E19">
        <f>BAADTbVT!B6</f>
        <v>12149.724053985001</v>
      </c>
      <c r="F19">
        <v>1.67</v>
      </c>
      <c r="G19">
        <f t="shared" ref="G19:G24" si="0">PRODUCT(D19:F19)</f>
        <v>84731203.574567065</v>
      </c>
      <c r="H19" s="81">
        <f>1/(H17*C19)</f>
        <v>6.5654579971125059E-4</v>
      </c>
      <c r="J19" s="92">
        <f>G19/H19</f>
        <v>129056043937.57742</v>
      </c>
    </row>
    <row r="20" spans="1:12">
      <c r="A20" t="s">
        <v>2186</v>
      </c>
      <c r="B20" s="78">
        <f>'SYFAFE-psgr'!D3/'SYFAFE-psgr'!$D$2</f>
        <v>2.7790459809428589</v>
      </c>
      <c r="C20">
        <f>B20/SUM($B$19:$B$20,$B$26:$B$27)</f>
        <v>0.42003920749661128</v>
      </c>
      <c r="D20" s="79">
        <f>SYVbT!C7</f>
        <v>2926</v>
      </c>
      <c r="E20">
        <f>BAADTbVT!B7</f>
        <v>10667.472159471559</v>
      </c>
      <c r="F20">
        <v>21.196137258578659</v>
      </c>
      <c r="G20">
        <f t="shared" si="0"/>
        <v>661595531.17970431</v>
      </c>
      <c r="H20" s="81">
        <f>1/(H17*C20)</f>
        <v>2.3624862784332249E-4</v>
      </c>
      <c r="J20" s="92">
        <f>G20/H20</f>
        <v>2800420629822.5244</v>
      </c>
    </row>
    <row r="21" spans="1:12">
      <c r="A21" t="s">
        <v>2180</v>
      </c>
      <c r="B21" s="78">
        <f>'SYFAFE-psgr'!D4/'SYFAFE-psgr'!$D$2</f>
        <v>1.4045103528674492</v>
      </c>
      <c r="D21" s="79">
        <f>SYVbT!C8</f>
        <v>0</v>
      </c>
      <c r="E21">
        <f>BAADTbVT!B8</f>
        <v>2154371.7842660341</v>
      </c>
      <c r="F21">
        <v>111.39416306433711</v>
      </c>
      <c r="G21">
        <f t="shared" si="0"/>
        <v>0</v>
      </c>
      <c r="H21" s="81"/>
      <c r="J21" s="92"/>
    </row>
    <row r="22" spans="1:12">
      <c r="A22" t="s">
        <v>2247</v>
      </c>
      <c r="B22" s="78">
        <f>'SYFAFE-psgr'!D5/'SYFAFE-psgr'!$D$2</f>
        <v>1.3387478455642927</v>
      </c>
      <c r="D22" s="79">
        <f>SYVbT!C9</f>
        <v>0</v>
      </c>
      <c r="E22">
        <f>BAADTbVT!B9</f>
        <v>270835.98349127098</v>
      </c>
      <c r="F22">
        <v>4.8656731685074099</v>
      </c>
      <c r="G22">
        <f t="shared" si="0"/>
        <v>0</v>
      </c>
      <c r="H22" s="81"/>
      <c r="J22" s="92"/>
    </row>
    <row r="23" spans="1:12">
      <c r="A23" t="s">
        <v>2248</v>
      </c>
      <c r="B23" s="78">
        <f>'SYFAFE-psgr'!D6/'SYFAFE-psgr'!$D$2</f>
        <v>3.1701190807469561E-2</v>
      </c>
      <c r="D23" s="79">
        <f>SYVbT!C10</f>
        <v>0</v>
      </c>
      <c r="E23">
        <f>BAADTbVT!B10</f>
        <v>616.70814324814796</v>
      </c>
      <c r="F23">
        <v>1</v>
      </c>
      <c r="G23">
        <f t="shared" si="0"/>
        <v>0</v>
      </c>
      <c r="H23" s="81"/>
      <c r="J23" s="92"/>
    </row>
    <row r="24" spans="1:12">
      <c r="A24" t="s">
        <v>2249</v>
      </c>
      <c r="B24" s="82">
        <f>'SYFAFE-psgr'!D7/'SYFAFE-psgr'!$D$2</f>
        <v>3.7989770175068687</v>
      </c>
      <c r="C24" s="84"/>
      <c r="D24" s="83">
        <f>SYVbT!C11</f>
        <v>0</v>
      </c>
      <c r="E24" s="84">
        <f>BAADTbVT!B11</f>
        <v>2509.557461997349</v>
      </c>
      <c r="F24" s="84">
        <v>1.270075674087136</v>
      </c>
      <c r="G24" s="84">
        <f t="shared" si="0"/>
        <v>0</v>
      </c>
      <c r="H24" s="85"/>
      <c r="J24" s="92"/>
    </row>
    <row r="25" spans="1:12">
      <c r="B25" s="86" t="s">
        <v>2267</v>
      </c>
      <c r="C25" s="87" t="s">
        <v>2268</v>
      </c>
      <c r="D25" s="87" t="s">
        <v>2275</v>
      </c>
      <c r="E25" s="87" t="s">
        <v>2276</v>
      </c>
      <c r="F25" s="87" t="s">
        <v>2277</v>
      </c>
      <c r="G25" s="87" t="s">
        <v>2278</v>
      </c>
      <c r="H25" s="88" t="s">
        <v>2279</v>
      </c>
      <c r="J25" s="92"/>
    </row>
    <row r="26" spans="1:12">
      <c r="A26" t="s">
        <v>2246</v>
      </c>
      <c r="B26" s="78">
        <f>'SYFAFE-frgt'!D2/'SYFAFE-psgr'!$D$2</f>
        <v>0.26921935858492935</v>
      </c>
      <c r="C26">
        <f>B26/SUM($B$19:$B$20,$B$26:$B$27)</f>
        <v>4.0691189277981536E-2</v>
      </c>
      <c r="D26" s="79">
        <f>SYVbT!C15</f>
        <v>372</v>
      </c>
      <c r="E26">
        <f>BAADTbVT!B15</f>
        <v>8564.6689345872073</v>
      </c>
      <c r="F26">
        <f>BAADTbVT!B30</f>
        <v>1</v>
      </c>
      <c r="G26">
        <f t="shared" ref="G26:G31" si="1">PRODUCT(D26:F26)</f>
        <v>3186056.8436664413</v>
      </c>
      <c r="H26" s="81">
        <f>1/(C26*H17)</f>
        <v>2.4387020426843977E-3</v>
      </c>
      <c r="J26" s="92">
        <f>G26/H26</f>
        <v>1306455970.3896396</v>
      </c>
    </row>
    <row r="27" spans="1:12">
      <c r="A27" t="s">
        <v>2186</v>
      </c>
      <c r="B27" s="78">
        <f>'SYFAFE-frgt'!D3/'SYFAFE-psgr'!$D$2</f>
        <v>2.567893179353522</v>
      </c>
      <c r="C27">
        <f>B27/SUM($B$19:$B$20,$B$26:$B$27)</f>
        <v>0.38812449430061619</v>
      </c>
      <c r="D27" s="79">
        <f>SYVbT!C16</f>
        <v>1188</v>
      </c>
      <c r="E27">
        <f>BAADTbVT!B16</f>
        <v>19735.40131660286</v>
      </c>
      <c r="F27">
        <f>BAADTbVT!B31</f>
        <v>16</v>
      </c>
      <c r="G27">
        <f t="shared" si="1"/>
        <v>375130508.22598714</v>
      </c>
      <c r="H27" s="81">
        <f>1/(C27*H17)</f>
        <v>2.5567488748754678E-4</v>
      </c>
      <c r="J27" s="92">
        <f>G27/H27</f>
        <v>1467216870269.5085</v>
      </c>
    </row>
    <row r="28" spans="1:12">
      <c r="A28" t="s">
        <v>2180</v>
      </c>
      <c r="B28" s="78">
        <f>'SYFAFE-frgt'!D4/'SYFAFE-psgr'!$D$2</f>
        <v>0.36162076113148151</v>
      </c>
      <c r="D28" s="79">
        <f>SYVbT!C17</f>
        <v>0</v>
      </c>
      <c r="E28">
        <f>BAADTbVT!B17</f>
        <v>294921.32558347861</v>
      </c>
      <c r="F28">
        <f>BAADTbVT!B32</f>
        <v>41.989116133258747</v>
      </c>
      <c r="G28">
        <f t="shared" si="1"/>
        <v>0</v>
      </c>
      <c r="H28" s="81"/>
      <c r="J28" s="92"/>
    </row>
    <row r="29" spans="1:12">
      <c r="A29" t="s">
        <v>2247</v>
      </c>
      <c r="B29" s="78">
        <f>'SYFAFE-frgt'!D5/'SYFAFE-psgr'!$D$2</f>
        <v>10.936396214395703</v>
      </c>
      <c r="D29" s="79">
        <f>SYVbT!C18</f>
        <v>0</v>
      </c>
      <c r="E29">
        <f>BAADTbVT!B18</f>
        <v>5606.0221970713983</v>
      </c>
      <c r="F29">
        <f>BAADTbVT!B33</f>
        <v>3512.35916421195</v>
      </c>
      <c r="G29">
        <f t="shared" si="1"/>
        <v>0</v>
      </c>
      <c r="H29" s="81"/>
      <c r="J29" s="92"/>
    </row>
    <row r="30" spans="1:12">
      <c r="A30" t="s">
        <v>2248</v>
      </c>
      <c r="B30" s="78">
        <f>'SYFAFE-frgt'!D6/'SYFAFE-psgr'!$D$2</f>
        <v>15.18391349826091</v>
      </c>
      <c r="D30" s="79">
        <f>SYVbT!C19</f>
        <v>0</v>
      </c>
      <c r="E30">
        <f>BAADTbVT!B19</f>
        <v>30315.719840610422</v>
      </c>
      <c r="F30">
        <f>BAADTbVT!B34</f>
        <v>1974.4736422180431</v>
      </c>
      <c r="G30">
        <f t="shared" si="1"/>
        <v>0</v>
      </c>
      <c r="H30" s="81"/>
      <c r="J30" s="92"/>
    </row>
    <row r="31" spans="1:12">
      <c r="A31" t="s">
        <v>2249</v>
      </c>
      <c r="B31" s="82">
        <f>'SYFAFE-frgt'!D7/'SYFAFE-psgr'!$D$2</f>
        <v>3.7989770175068687</v>
      </c>
      <c r="C31" s="84"/>
      <c r="D31" s="83">
        <f>SYVbT!C20</f>
        <v>0</v>
      </c>
      <c r="E31" s="84">
        <f>BAADTbVT!B20</f>
        <v>0</v>
      </c>
      <c r="F31" s="84">
        <f>BAADTbVT!B35</f>
        <v>0</v>
      </c>
      <c r="G31" s="84">
        <f t="shared" si="1"/>
        <v>0</v>
      </c>
      <c r="H31" s="85"/>
      <c r="J31" s="92"/>
    </row>
    <row r="32" spans="1:12">
      <c r="J32" s="93">
        <f>SUM(J19:J20,J26:J27)</f>
        <v>4398000000000</v>
      </c>
      <c r="K32" s="95">
        <f>C6</f>
        <v>4398000000000</v>
      </c>
      <c r="L32" t="s">
        <v>2280</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0"/>
  <sheetViews>
    <sheetView topLeftCell="A4" workbookViewId="0">
      <selection activeCell="I17" sqref="I17"/>
    </sheetView>
  </sheetViews>
  <sheetFormatPr baseColWidth="10" defaultColWidth="8.83203125" defaultRowHeight="15"/>
  <cols>
    <col min="1" max="1" width="18.83203125" style="80" customWidth="1"/>
    <col min="2" max="2" width="19.83203125" style="80" bestFit="1" customWidth="1"/>
    <col min="3" max="3" width="16.33203125" style="80" bestFit="1" customWidth="1"/>
    <col min="4" max="4" width="13.83203125" style="80" bestFit="1" customWidth="1"/>
    <col min="5" max="5" width="11.83203125" style="80" bestFit="1" customWidth="1"/>
    <col min="6" max="6" width="18.1640625" style="80" bestFit="1" customWidth="1"/>
    <col min="7" max="7" width="10.1640625" style="80" bestFit="1" customWidth="1"/>
    <col min="8" max="8" width="15" style="80" bestFit="1" customWidth="1"/>
  </cols>
  <sheetData>
    <row r="1" spans="1:8">
      <c r="A1" t="s">
        <v>2281</v>
      </c>
    </row>
    <row r="2" spans="1:8">
      <c r="A2" t="s">
        <v>2282</v>
      </c>
    </row>
    <row r="4" spans="1:8">
      <c r="A4" s="24" t="s">
        <v>300</v>
      </c>
    </row>
    <row r="5" spans="1:8" ht="16">
      <c r="A5" s="4" t="s">
        <v>2201</v>
      </c>
      <c r="B5" s="67" t="s">
        <v>2239</v>
      </c>
      <c r="C5" s="67" t="s">
        <v>2240</v>
      </c>
      <c r="D5" s="67" t="s">
        <v>2241</v>
      </c>
      <c r="E5" s="67" t="s">
        <v>2242</v>
      </c>
      <c r="F5" s="67" t="s">
        <v>2243</v>
      </c>
      <c r="G5" s="67" t="s">
        <v>2244</v>
      </c>
      <c r="H5" s="67" t="s">
        <v>2245</v>
      </c>
    </row>
    <row r="6" spans="1:8">
      <c r="A6" t="s">
        <v>2246</v>
      </c>
      <c r="B6" s="79">
        <v>18402</v>
      </c>
      <c r="C6" s="79">
        <v>4176</v>
      </c>
      <c r="D6" s="79">
        <v>8111749</v>
      </c>
      <c r="E6" s="79">
        <v>40813</v>
      </c>
      <c r="F6" s="79">
        <v>17071</v>
      </c>
      <c r="G6" s="79">
        <v>3194</v>
      </c>
      <c r="H6" s="79">
        <v>0</v>
      </c>
    </row>
    <row r="7" spans="1:8">
      <c r="A7" t="s">
        <v>2186</v>
      </c>
      <c r="B7" s="79">
        <v>9</v>
      </c>
      <c r="C7" s="79">
        <v>2926</v>
      </c>
      <c r="D7" s="79">
        <v>3204</v>
      </c>
      <c r="E7" s="79">
        <v>26001</v>
      </c>
      <c r="F7" s="79">
        <v>0</v>
      </c>
      <c r="G7" s="79">
        <v>215</v>
      </c>
      <c r="H7" s="79">
        <v>0</v>
      </c>
    </row>
    <row r="8" spans="1:8">
      <c r="A8" t="s">
        <v>2180</v>
      </c>
      <c r="B8" s="79">
        <v>0</v>
      </c>
      <c r="C8" s="79">
        <v>0</v>
      </c>
      <c r="D8" s="79">
        <v>0</v>
      </c>
      <c r="E8" s="79">
        <v>92</v>
      </c>
      <c r="F8" s="79">
        <v>0</v>
      </c>
      <c r="G8" s="79">
        <v>0</v>
      </c>
      <c r="H8" s="79">
        <v>0</v>
      </c>
    </row>
    <row r="9" spans="1:8">
      <c r="A9" t="s">
        <v>2247</v>
      </c>
      <c r="B9" s="79">
        <v>382.28</v>
      </c>
      <c r="C9" s="79">
        <v>0</v>
      </c>
      <c r="D9" s="79">
        <v>0</v>
      </c>
      <c r="E9" s="79">
        <v>120.72</v>
      </c>
      <c r="F9" s="79">
        <v>0</v>
      </c>
      <c r="G9" s="79">
        <v>0</v>
      </c>
      <c r="H9" s="79">
        <v>0</v>
      </c>
    </row>
    <row r="10" spans="1:8">
      <c r="A10" t="s">
        <v>2248</v>
      </c>
      <c r="B10" s="79">
        <v>0</v>
      </c>
      <c r="C10" s="79">
        <v>0</v>
      </c>
      <c r="D10" s="79">
        <v>287979.12</v>
      </c>
      <c r="E10" s="79">
        <v>81224.88</v>
      </c>
      <c r="F10" s="79">
        <v>0</v>
      </c>
      <c r="G10" s="79">
        <v>0</v>
      </c>
      <c r="H10" s="79">
        <v>0</v>
      </c>
    </row>
    <row r="11" spans="1:8">
      <c r="A11" t="s">
        <v>2249</v>
      </c>
      <c r="B11" s="79">
        <v>0</v>
      </c>
      <c r="C11" s="79">
        <v>0</v>
      </c>
      <c r="D11" s="79">
        <v>188067</v>
      </c>
      <c r="E11" s="79">
        <v>0</v>
      </c>
      <c r="F11" s="79">
        <v>0</v>
      </c>
      <c r="G11" s="79">
        <v>0</v>
      </c>
      <c r="H11" s="79">
        <v>0</v>
      </c>
    </row>
    <row r="13" spans="1:8">
      <c r="A13" s="24" t="s">
        <v>283</v>
      </c>
    </row>
    <row r="14" spans="1:8" ht="16">
      <c r="A14" s="76" t="s">
        <v>2201</v>
      </c>
      <c r="B14" s="77" t="s">
        <v>2239</v>
      </c>
      <c r="C14" s="77" t="s">
        <v>2240</v>
      </c>
      <c r="D14" s="77" t="s">
        <v>2241</v>
      </c>
      <c r="E14" s="77" t="s">
        <v>2242</v>
      </c>
      <c r="F14" s="77" t="s">
        <v>2243</v>
      </c>
      <c r="G14" s="77" t="s">
        <v>2244</v>
      </c>
      <c r="H14" s="77" t="s">
        <v>2245</v>
      </c>
    </row>
    <row r="15" spans="1:8">
      <c r="A15" t="s">
        <v>2246</v>
      </c>
      <c r="B15" s="79">
        <v>0</v>
      </c>
      <c r="C15" s="79">
        <v>372</v>
      </c>
      <c r="D15" s="79">
        <v>370868</v>
      </c>
      <c r="E15" s="79">
        <v>0</v>
      </c>
      <c r="F15" s="79">
        <v>0</v>
      </c>
      <c r="G15" s="79">
        <v>23</v>
      </c>
      <c r="H15" s="79">
        <v>0</v>
      </c>
    </row>
    <row r="16" spans="1:8">
      <c r="A16" t="s">
        <v>2186</v>
      </c>
      <c r="B16">
        <v>101</v>
      </c>
      <c r="C16">
        <v>1188</v>
      </c>
      <c r="D16">
        <v>0</v>
      </c>
      <c r="E16">
        <v>458061</v>
      </c>
      <c r="F16">
        <v>41</v>
      </c>
      <c r="G16">
        <v>244</v>
      </c>
      <c r="H16">
        <v>0</v>
      </c>
    </row>
    <row r="17" spans="1:8">
      <c r="A17" t="s">
        <v>2180</v>
      </c>
      <c r="B17">
        <v>0</v>
      </c>
      <c r="C17">
        <v>0</v>
      </c>
      <c r="D17">
        <v>0</v>
      </c>
      <c r="E17">
        <v>70</v>
      </c>
      <c r="F17">
        <v>0</v>
      </c>
      <c r="G17">
        <v>0</v>
      </c>
      <c r="H17">
        <v>0</v>
      </c>
    </row>
    <row r="18" spans="1:8">
      <c r="A18" t="s">
        <v>2247</v>
      </c>
      <c r="B18">
        <v>0</v>
      </c>
      <c r="C18">
        <v>0</v>
      </c>
      <c r="D18">
        <v>0</v>
      </c>
      <c r="E18" s="79">
        <v>613</v>
      </c>
      <c r="F18">
        <v>0</v>
      </c>
      <c r="G18" s="79">
        <v>0</v>
      </c>
      <c r="H18" s="79">
        <v>0</v>
      </c>
    </row>
    <row r="19" spans="1:8">
      <c r="A19" t="s">
        <v>2248</v>
      </c>
      <c r="B19">
        <v>0</v>
      </c>
      <c r="C19">
        <v>0</v>
      </c>
      <c r="D19">
        <v>0</v>
      </c>
      <c r="E19" s="79">
        <v>32</v>
      </c>
      <c r="F19">
        <v>0</v>
      </c>
      <c r="G19" s="79">
        <v>0</v>
      </c>
      <c r="H19" s="79">
        <v>0</v>
      </c>
    </row>
    <row r="20" spans="1:8">
      <c r="A20" t="s">
        <v>2249</v>
      </c>
      <c r="B20">
        <v>0</v>
      </c>
      <c r="C20">
        <v>0</v>
      </c>
      <c r="D20">
        <v>0</v>
      </c>
      <c r="E20">
        <v>0</v>
      </c>
      <c r="F20">
        <v>0</v>
      </c>
      <c r="G20" s="79">
        <v>0</v>
      </c>
      <c r="H20" s="79">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34"/>
  <sheetViews>
    <sheetView topLeftCell="A4" workbookViewId="0">
      <selection activeCell="C20" sqref="C20"/>
    </sheetView>
  </sheetViews>
  <sheetFormatPr baseColWidth="10" defaultColWidth="8.83203125" defaultRowHeight="15"/>
  <cols>
    <col min="1" max="1" width="75.5" style="80" bestFit="1" customWidth="1"/>
  </cols>
  <sheetData>
    <row r="1" spans="1:34">
      <c r="A1" t="s">
        <v>2283</v>
      </c>
    </row>
    <row r="2" spans="1:34">
      <c r="A2" t="s">
        <v>2284</v>
      </c>
    </row>
    <row r="4" spans="1:34">
      <c r="A4" s="24" t="s">
        <v>300</v>
      </c>
    </row>
    <row r="5" spans="1:34">
      <c r="A5" t="s">
        <v>2285</v>
      </c>
      <c r="B5">
        <v>2018</v>
      </c>
      <c r="C5">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4">
      <c r="A6" t="s">
        <v>2246</v>
      </c>
      <c r="B6">
        <v>12149.724053985001</v>
      </c>
      <c r="C6">
        <v>12149.724053985001</v>
      </c>
      <c r="D6">
        <v>12149.724053985001</v>
      </c>
      <c r="E6">
        <v>12149.724053985001</v>
      </c>
      <c r="F6">
        <v>12149.724053985001</v>
      </c>
      <c r="G6">
        <v>12149.724053985001</v>
      </c>
      <c r="H6">
        <v>12149.724053985001</v>
      </c>
      <c r="I6">
        <v>12149.724053985001</v>
      </c>
      <c r="J6">
        <v>12149.724053985001</v>
      </c>
      <c r="K6">
        <v>12149.724053985001</v>
      </c>
      <c r="L6">
        <v>12149.724053985001</v>
      </c>
      <c r="M6">
        <v>12149.724053985001</v>
      </c>
      <c r="N6">
        <v>12149.724053985001</v>
      </c>
      <c r="O6">
        <v>12149.724053985001</v>
      </c>
      <c r="P6">
        <v>12149.724053985001</v>
      </c>
      <c r="Q6">
        <v>12149.724053985001</v>
      </c>
      <c r="R6">
        <v>12149.724053985001</v>
      </c>
      <c r="S6">
        <v>12149.724053985001</v>
      </c>
      <c r="T6">
        <v>12149.724053985001</v>
      </c>
      <c r="U6">
        <v>12149.724053985001</v>
      </c>
      <c r="V6">
        <v>12149.724053985001</v>
      </c>
      <c r="W6">
        <v>12149.724053985001</v>
      </c>
      <c r="X6">
        <v>12149.724053985001</v>
      </c>
      <c r="Y6">
        <v>12149.724053985001</v>
      </c>
      <c r="Z6">
        <v>12149.724053985001</v>
      </c>
      <c r="AA6">
        <v>12149.724053985001</v>
      </c>
      <c r="AB6">
        <v>12149.724053985001</v>
      </c>
      <c r="AC6">
        <v>12149.724053985001</v>
      </c>
      <c r="AD6">
        <v>12149.724053985001</v>
      </c>
      <c r="AE6">
        <v>12149.724053985001</v>
      </c>
      <c r="AF6">
        <v>12149.724053985001</v>
      </c>
      <c r="AG6">
        <v>12149.724053985001</v>
      </c>
      <c r="AH6">
        <v>12149.724053985001</v>
      </c>
    </row>
    <row r="7" spans="1:34">
      <c r="A7" t="s">
        <v>2186</v>
      </c>
      <c r="B7">
        <v>10667.472159471559</v>
      </c>
      <c r="C7">
        <v>10667.472159471559</v>
      </c>
      <c r="D7">
        <v>10667.472159471559</v>
      </c>
      <c r="E7">
        <v>10667.472159471559</v>
      </c>
      <c r="F7">
        <v>10667.472159471559</v>
      </c>
      <c r="G7">
        <v>10667.472159471559</v>
      </c>
      <c r="H7">
        <v>10667.472159471559</v>
      </c>
      <c r="I7">
        <v>10667.472159471559</v>
      </c>
      <c r="J7">
        <v>10667.472159471559</v>
      </c>
      <c r="K7">
        <v>10667.472159471559</v>
      </c>
      <c r="L7">
        <v>10667.472159471559</v>
      </c>
      <c r="M7">
        <v>10667.472159471559</v>
      </c>
      <c r="N7">
        <v>10667.472159471559</v>
      </c>
      <c r="O7">
        <v>10667.472159471559</v>
      </c>
      <c r="P7">
        <v>10667.472159471559</v>
      </c>
      <c r="Q7">
        <v>10667.472159471559</v>
      </c>
      <c r="R7">
        <v>10667.472159471559</v>
      </c>
      <c r="S7">
        <v>10667.472159471559</v>
      </c>
      <c r="T7">
        <v>10667.472159471559</v>
      </c>
      <c r="U7">
        <v>10667.472159471559</v>
      </c>
      <c r="V7">
        <v>10667.472159471559</v>
      </c>
      <c r="W7">
        <v>10667.472159471559</v>
      </c>
      <c r="X7">
        <v>10667.472159471559</v>
      </c>
      <c r="Y7">
        <v>10667.472159471559</v>
      </c>
      <c r="Z7">
        <v>10667.472159471559</v>
      </c>
      <c r="AA7">
        <v>10667.472159471559</v>
      </c>
      <c r="AB7">
        <v>10667.472159471559</v>
      </c>
      <c r="AC7">
        <v>10667.472159471559</v>
      </c>
      <c r="AD7">
        <v>10667.472159471559</v>
      </c>
      <c r="AE7">
        <v>10667.472159471559</v>
      </c>
      <c r="AF7">
        <v>10667.472159471559</v>
      </c>
      <c r="AG7">
        <v>10667.472159471559</v>
      </c>
      <c r="AH7">
        <v>10667.472159471559</v>
      </c>
    </row>
    <row r="8" spans="1:34">
      <c r="A8" t="s">
        <v>2180</v>
      </c>
      <c r="B8">
        <v>2154371.7842660341</v>
      </c>
      <c r="C8">
        <v>2154371.7842660341</v>
      </c>
      <c r="D8">
        <v>2154371.7842660341</v>
      </c>
      <c r="E8">
        <v>2154371.7842660341</v>
      </c>
      <c r="F8">
        <v>2154371.7842660341</v>
      </c>
      <c r="G8">
        <v>2154371.7842660341</v>
      </c>
      <c r="H8">
        <v>2154371.7842660341</v>
      </c>
      <c r="I8">
        <v>2154371.7842660341</v>
      </c>
      <c r="J8">
        <v>2154371.7842660341</v>
      </c>
      <c r="K8">
        <v>2154371.7842660341</v>
      </c>
      <c r="L8">
        <v>2154371.7842660341</v>
      </c>
      <c r="M8">
        <v>2154371.7842660341</v>
      </c>
      <c r="N8">
        <v>2154371.7842660341</v>
      </c>
      <c r="O8">
        <v>2154371.7842660341</v>
      </c>
      <c r="P8">
        <v>2154371.7842660341</v>
      </c>
      <c r="Q8">
        <v>2154371.7842660341</v>
      </c>
      <c r="R8">
        <v>2154371.7842660341</v>
      </c>
      <c r="S8">
        <v>2154371.7842660341</v>
      </c>
      <c r="T8">
        <v>2154371.7842660341</v>
      </c>
      <c r="U8">
        <v>2154371.7842660341</v>
      </c>
      <c r="V8">
        <v>2154371.7842660341</v>
      </c>
      <c r="W8">
        <v>2154371.7842660341</v>
      </c>
      <c r="X8">
        <v>2154371.7842660341</v>
      </c>
      <c r="Y8">
        <v>2154371.7842660341</v>
      </c>
      <c r="Z8">
        <v>2154371.7842660341</v>
      </c>
      <c r="AA8">
        <v>2154371.7842660341</v>
      </c>
      <c r="AB8">
        <v>2154371.7842660341</v>
      </c>
      <c r="AC8">
        <v>2154371.7842660341</v>
      </c>
      <c r="AD8">
        <v>2154371.7842660341</v>
      </c>
      <c r="AE8">
        <v>2154371.7842660341</v>
      </c>
      <c r="AF8">
        <v>2154371.7842660341</v>
      </c>
      <c r="AG8">
        <v>2154371.7842660341</v>
      </c>
      <c r="AH8">
        <v>2154371.7842660341</v>
      </c>
    </row>
    <row r="9" spans="1:34">
      <c r="A9" t="s">
        <v>2247</v>
      </c>
      <c r="B9">
        <v>270835.98349127098</v>
      </c>
      <c r="C9">
        <v>270835.98349127098</v>
      </c>
      <c r="D9">
        <v>270835.98349127098</v>
      </c>
      <c r="E9">
        <v>270835.98349127098</v>
      </c>
      <c r="F9">
        <v>270835.98349127098</v>
      </c>
      <c r="G9">
        <v>270835.98349127098</v>
      </c>
      <c r="H9">
        <v>270835.98349127098</v>
      </c>
      <c r="I9">
        <v>270835.98349127098</v>
      </c>
      <c r="J9">
        <v>270835.98349127098</v>
      </c>
      <c r="K9">
        <v>270835.98349127098</v>
      </c>
      <c r="L9">
        <v>270835.98349127098</v>
      </c>
      <c r="M9">
        <v>270835.98349127098</v>
      </c>
      <c r="N9">
        <v>270835.98349127098</v>
      </c>
      <c r="O9">
        <v>270835.98349127098</v>
      </c>
      <c r="P9">
        <v>270835.98349127098</v>
      </c>
      <c r="Q9">
        <v>270835.98349127098</v>
      </c>
      <c r="R9">
        <v>270835.98349127098</v>
      </c>
      <c r="S9">
        <v>270835.98349127098</v>
      </c>
      <c r="T9">
        <v>270835.98349127098</v>
      </c>
      <c r="U9">
        <v>270835.98349127098</v>
      </c>
      <c r="V9">
        <v>270835.98349127098</v>
      </c>
      <c r="W9">
        <v>270835.98349127098</v>
      </c>
      <c r="X9">
        <v>270835.98349127098</v>
      </c>
      <c r="Y9">
        <v>270835.98349127098</v>
      </c>
      <c r="Z9">
        <v>270835.98349127098</v>
      </c>
      <c r="AA9">
        <v>270835.98349127098</v>
      </c>
      <c r="AB9">
        <v>270835.98349127098</v>
      </c>
      <c r="AC9">
        <v>270835.98349127098</v>
      </c>
      <c r="AD9">
        <v>270835.98349127098</v>
      </c>
      <c r="AE9">
        <v>270835.98349127098</v>
      </c>
      <c r="AF9">
        <v>270835.98349127098</v>
      </c>
      <c r="AG9">
        <v>270835.98349127098</v>
      </c>
      <c r="AH9">
        <v>270835.98349127098</v>
      </c>
    </row>
    <row r="10" spans="1:34">
      <c r="A10" t="s">
        <v>2248</v>
      </c>
      <c r="B10">
        <v>616.70814324814796</v>
      </c>
      <c r="C10">
        <v>616.70814324814796</v>
      </c>
      <c r="D10">
        <v>616.70814324814796</v>
      </c>
      <c r="E10">
        <v>616.70814324814796</v>
      </c>
      <c r="F10">
        <v>616.70814324814796</v>
      </c>
      <c r="G10">
        <v>616.70814324814796</v>
      </c>
      <c r="H10">
        <v>616.70814324814796</v>
      </c>
      <c r="I10">
        <v>616.70814324814796</v>
      </c>
      <c r="J10">
        <v>616.70814324814796</v>
      </c>
      <c r="K10">
        <v>616.70814324814796</v>
      </c>
      <c r="L10">
        <v>616.70814324814796</v>
      </c>
      <c r="M10">
        <v>616.70814324814796</v>
      </c>
      <c r="N10">
        <v>616.70814324814796</v>
      </c>
      <c r="O10">
        <v>616.70814324814796</v>
      </c>
      <c r="P10">
        <v>616.70814324814796</v>
      </c>
      <c r="Q10">
        <v>616.70814324814796</v>
      </c>
      <c r="R10">
        <v>616.70814324814796</v>
      </c>
      <c r="S10">
        <v>616.70814324814796</v>
      </c>
      <c r="T10">
        <v>616.70814324814796</v>
      </c>
      <c r="U10">
        <v>616.70814324814796</v>
      </c>
      <c r="V10">
        <v>616.70814324814796</v>
      </c>
      <c r="W10">
        <v>616.70814324814796</v>
      </c>
      <c r="X10">
        <v>616.70814324814796</v>
      </c>
      <c r="Y10">
        <v>616.70814324814796</v>
      </c>
      <c r="Z10">
        <v>616.70814324814796</v>
      </c>
      <c r="AA10">
        <v>616.70814324814796</v>
      </c>
      <c r="AB10">
        <v>616.70814324814796</v>
      </c>
      <c r="AC10">
        <v>616.70814324814796</v>
      </c>
      <c r="AD10">
        <v>616.70814324814796</v>
      </c>
      <c r="AE10">
        <v>616.70814324814796</v>
      </c>
      <c r="AF10">
        <v>616.70814324814796</v>
      </c>
      <c r="AG10">
        <v>616.70814324814796</v>
      </c>
      <c r="AH10">
        <v>616.70814324814796</v>
      </c>
    </row>
    <row r="11" spans="1:34">
      <c r="A11" t="s">
        <v>2249</v>
      </c>
      <c r="B11">
        <v>2509.557461997349</v>
      </c>
      <c r="C11">
        <v>2509.557461997349</v>
      </c>
      <c r="D11">
        <v>2509.557461997349</v>
      </c>
      <c r="E11">
        <v>2509.557461997349</v>
      </c>
      <c r="F11">
        <v>2509.557461997349</v>
      </c>
      <c r="G11">
        <v>2509.557461997349</v>
      </c>
      <c r="H11">
        <v>2509.557461997349</v>
      </c>
      <c r="I11">
        <v>2509.557461997349</v>
      </c>
      <c r="J11">
        <v>2509.557461997349</v>
      </c>
      <c r="K11">
        <v>2509.557461997349</v>
      </c>
      <c r="L11">
        <v>2509.557461997349</v>
      </c>
      <c r="M11">
        <v>2509.557461997349</v>
      </c>
      <c r="N11">
        <v>2509.557461997349</v>
      </c>
      <c r="O11">
        <v>2509.557461997349</v>
      </c>
      <c r="P11">
        <v>2509.557461997349</v>
      </c>
      <c r="Q11">
        <v>2509.557461997349</v>
      </c>
      <c r="R11">
        <v>2509.557461997349</v>
      </c>
      <c r="S11">
        <v>2509.557461997349</v>
      </c>
      <c r="T11">
        <v>2509.557461997349</v>
      </c>
      <c r="U11">
        <v>2509.557461997349</v>
      </c>
      <c r="V11">
        <v>2509.557461997349</v>
      </c>
      <c r="W11">
        <v>2509.557461997349</v>
      </c>
      <c r="X11">
        <v>2509.557461997349</v>
      </c>
      <c r="Y11">
        <v>2509.557461997349</v>
      </c>
      <c r="Z11">
        <v>2509.557461997349</v>
      </c>
      <c r="AA11">
        <v>2509.557461997349</v>
      </c>
      <c r="AB11">
        <v>2509.557461997349</v>
      </c>
      <c r="AC11">
        <v>2509.557461997349</v>
      </c>
      <c r="AD11">
        <v>2509.557461997349</v>
      </c>
      <c r="AE11">
        <v>2509.557461997349</v>
      </c>
      <c r="AF11">
        <v>2509.557461997349</v>
      </c>
      <c r="AG11">
        <v>2509.557461997349</v>
      </c>
      <c r="AH11">
        <v>2509.557461997349</v>
      </c>
    </row>
    <row r="13" spans="1:34">
      <c r="A13" s="24" t="s">
        <v>283</v>
      </c>
    </row>
    <row r="14" spans="1:34">
      <c r="A14" t="s">
        <v>2285</v>
      </c>
      <c r="B14">
        <v>2018</v>
      </c>
      <c r="C14">
        <v>2019</v>
      </c>
      <c r="D14">
        <v>2020</v>
      </c>
      <c r="E14">
        <v>2021</v>
      </c>
      <c r="F14">
        <v>2022</v>
      </c>
      <c r="G14">
        <v>2023</v>
      </c>
      <c r="H14">
        <v>2024</v>
      </c>
      <c r="I14">
        <v>2025</v>
      </c>
      <c r="J14">
        <v>2026</v>
      </c>
      <c r="K14">
        <v>2027</v>
      </c>
      <c r="L14">
        <v>2028</v>
      </c>
      <c r="M14">
        <v>2029</v>
      </c>
      <c r="N14">
        <v>2030</v>
      </c>
      <c r="O14">
        <v>2031</v>
      </c>
      <c r="P14">
        <v>2032</v>
      </c>
      <c r="Q14">
        <v>2033</v>
      </c>
      <c r="R14">
        <v>2034</v>
      </c>
      <c r="S14">
        <v>2035</v>
      </c>
      <c r="T14">
        <v>2036</v>
      </c>
      <c r="U14">
        <v>2037</v>
      </c>
      <c r="V14">
        <v>2038</v>
      </c>
      <c r="W14">
        <v>2039</v>
      </c>
      <c r="X14">
        <v>2040</v>
      </c>
      <c r="Y14">
        <v>2041</v>
      </c>
      <c r="Z14">
        <v>2042</v>
      </c>
      <c r="AA14">
        <v>2043</v>
      </c>
      <c r="AB14">
        <v>2044</v>
      </c>
      <c r="AC14">
        <v>2045</v>
      </c>
      <c r="AD14">
        <v>2046</v>
      </c>
      <c r="AE14">
        <v>2047</v>
      </c>
      <c r="AF14">
        <v>2048</v>
      </c>
      <c r="AG14">
        <v>2049</v>
      </c>
      <c r="AH14">
        <v>2050</v>
      </c>
    </row>
    <row r="15" spans="1:34">
      <c r="A15" t="s">
        <v>2246</v>
      </c>
      <c r="B15">
        <v>8564.6689345872073</v>
      </c>
      <c r="C15">
        <v>8564.6689345872073</v>
      </c>
      <c r="D15">
        <v>8564.6689345872073</v>
      </c>
      <c r="E15">
        <v>8564.6689345872073</v>
      </c>
      <c r="F15">
        <v>8564.6689345872073</v>
      </c>
      <c r="G15">
        <v>8564.6689345872073</v>
      </c>
      <c r="H15">
        <v>8564.6689345872073</v>
      </c>
      <c r="I15">
        <v>8564.6689345872073</v>
      </c>
      <c r="J15">
        <v>8564.6689345872073</v>
      </c>
      <c r="K15">
        <v>8564.6689345872073</v>
      </c>
      <c r="L15">
        <v>8564.6689345872073</v>
      </c>
      <c r="M15">
        <v>8564.6689345872073</v>
      </c>
      <c r="N15">
        <v>8564.6689345872073</v>
      </c>
      <c r="O15">
        <v>8564.6689345872073</v>
      </c>
      <c r="P15">
        <v>8564.6689345872073</v>
      </c>
      <c r="Q15">
        <v>8564.6689345872073</v>
      </c>
      <c r="R15">
        <v>8564.6689345872073</v>
      </c>
      <c r="S15">
        <v>8564.6689345872073</v>
      </c>
      <c r="T15">
        <v>8564.6689345872073</v>
      </c>
      <c r="U15">
        <v>8564.6689345872073</v>
      </c>
      <c r="V15">
        <v>8564.6689345872073</v>
      </c>
      <c r="W15">
        <v>8564.6689345872073</v>
      </c>
      <c r="X15">
        <v>8564.6689345872073</v>
      </c>
      <c r="Y15">
        <v>8564.6689345872073</v>
      </c>
      <c r="Z15">
        <v>8564.6689345872073</v>
      </c>
      <c r="AA15">
        <v>8564.6689345872073</v>
      </c>
      <c r="AB15">
        <v>8564.6689345872073</v>
      </c>
      <c r="AC15">
        <v>8564.6689345872073</v>
      </c>
      <c r="AD15">
        <v>8564.6689345872073</v>
      </c>
      <c r="AE15">
        <v>8564.6689345872073</v>
      </c>
      <c r="AF15">
        <v>8564.6689345872073</v>
      </c>
      <c r="AG15">
        <v>8564.6689345872073</v>
      </c>
      <c r="AH15">
        <v>8564.6689345872073</v>
      </c>
    </row>
    <row r="16" spans="1:34">
      <c r="A16" t="s">
        <v>2186</v>
      </c>
      <c r="B16">
        <v>19735.40131660286</v>
      </c>
      <c r="C16">
        <v>19735.40131660286</v>
      </c>
      <c r="D16">
        <v>19735.40131660286</v>
      </c>
      <c r="E16">
        <v>19735.40131660286</v>
      </c>
      <c r="F16">
        <v>19735.40131660286</v>
      </c>
      <c r="G16">
        <v>19735.40131660286</v>
      </c>
      <c r="H16">
        <v>19735.40131660286</v>
      </c>
      <c r="I16">
        <v>19735.40131660286</v>
      </c>
      <c r="J16">
        <v>19735.40131660286</v>
      </c>
      <c r="K16">
        <v>19735.40131660286</v>
      </c>
      <c r="L16">
        <v>19735.40131660286</v>
      </c>
      <c r="M16">
        <v>19735.40131660286</v>
      </c>
      <c r="N16">
        <v>19735.40131660286</v>
      </c>
      <c r="O16">
        <v>19735.40131660286</v>
      </c>
      <c r="P16">
        <v>19735.40131660286</v>
      </c>
      <c r="Q16">
        <v>19735.40131660286</v>
      </c>
      <c r="R16">
        <v>19735.40131660286</v>
      </c>
      <c r="S16">
        <v>19735.40131660286</v>
      </c>
      <c r="T16">
        <v>19735.40131660286</v>
      </c>
      <c r="U16">
        <v>19735.40131660286</v>
      </c>
      <c r="V16">
        <v>19735.40131660286</v>
      </c>
      <c r="W16">
        <v>19735.40131660286</v>
      </c>
      <c r="X16">
        <v>19735.40131660286</v>
      </c>
      <c r="Y16">
        <v>19735.40131660286</v>
      </c>
      <c r="Z16">
        <v>19735.40131660286</v>
      </c>
      <c r="AA16">
        <v>19735.40131660286</v>
      </c>
      <c r="AB16">
        <v>19735.40131660286</v>
      </c>
      <c r="AC16">
        <v>19735.40131660286</v>
      </c>
      <c r="AD16">
        <v>19735.40131660286</v>
      </c>
      <c r="AE16">
        <v>19735.40131660286</v>
      </c>
      <c r="AF16">
        <v>19735.40131660286</v>
      </c>
      <c r="AG16">
        <v>19735.40131660286</v>
      </c>
      <c r="AH16">
        <v>19735.40131660286</v>
      </c>
    </row>
    <row r="17" spans="1:34">
      <c r="A17" t="s">
        <v>2180</v>
      </c>
      <c r="B17">
        <v>294921.32558347861</v>
      </c>
      <c r="C17">
        <v>294921.32558347861</v>
      </c>
      <c r="D17">
        <v>294921.32558347861</v>
      </c>
      <c r="E17">
        <v>294921.32558347861</v>
      </c>
      <c r="F17">
        <v>294921.32558347861</v>
      </c>
      <c r="G17">
        <v>294921.32558347861</v>
      </c>
      <c r="H17">
        <v>294921.32558347861</v>
      </c>
      <c r="I17">
        <v>294921.32558347861</v>
      </c>
      <c r="J17">
        <v>294921.32558347861</v>
      </c>
      <c r="K17">
        <v>294921.32558347861</v>
      </c>
      <c r="L17">
        <v>294921.32558347861</v>
      </c>
      <c r="M17">
        <v>294921.32558347861</v>
      </c>
      <c r="N17">
        <v>294921.32558347861</v>
      </c>
      <c r="O17">
        <v>294921.32558347861</v>
      </c>
      <c r="P17">
        <v>294921.32558347861</v>
      </c>
      <c r="Q17">
        <v>294921.32558347861</v>
      </c>
      <c r="R17">
        <v>294921.32558347861</v>
      </c>
      <c r="S17">
        <v>294921.32558347861</v>
      </c>
      <c r="T17">
        <v>294921.32558347861</v>
      </c>
      <c r="U17">
        <v>294921.32558347861</v>
      </c>
      <c r="V17">
        <v>294921.32558347861</v>
      </c>
      <c r="W17">
        <v>294921.32558347861</v>
      </c>
      <c r="X17">
        <v>294921.32558347861</v>
      </c>
      <c r="Y17">
        <v>294921.32558347861</v>
      </c>
      <c r="Z17">
        <v>294921.32558347861</v>
      </c>
      <c r="AA17">
        <v>294921.32558347861</v>
      </c>
      <c r="AB17">
        <v>294921.32558347861</v>
      </c>
      <c r="AC17">
        <v>294921.32558347861</v>
      </c>
      <c r="AD17">
        <v>294921.32558347861</v>
      </c>
      <c r="AE17">
        <v>294921.32558347861</v>
      </c>
      <c r="AF17">
        <v>294921.32558347861</v>
      </c>
      <c r="AG17">
        <v>294921.32558347861</v>
      </c>
      <c r="AH17">
        <v>294921.32558347861</v>
      </c>
    </row>
    <row r="18" spans="1:34">
      <c r="A18" t="s">
        <v>2247</v>
      </c>
      <c r="B18">
        <v>5606.0221970713983</v>
      </c>
      <c r="C18">
        <v>5606.0221970713983</v>
      </c>
      <c r="D18">
        <v>5606.0221970713983</v>
      </c>
      <c r="E18">
        <v>5606.0221970713983</v>
      </c>
      <c r="F18">
        <v>5606.0221970713983</v>
      </c>
      <c r="G18">
        <v>5606.0221970713983</v>
      </c>
      <c r="H18">
        <v>5606.0221970713983</v>
      </c>
      <c r="I18">
        <v>5606.0221970713983</v>
      </c>
      <c r="J18">
        <v>5606.0221970713983</v>
      </c>
      <c r="K18">
        <v>5606.0221970713983</v>
      </c>
      <c r="L18">
        <v>5606.0221970713983</v>
      </c>
      <c r="M18">
        <v>5606.0221970713983</v>
      </c>
      <c r="N18">
        <v>5606.0221970713983</v>
      </c>
      <c r="O18">
        <v>5606.0221970713983</v>
      </c>
      <c r="P18">
        <v>5606.0221970713983</v>
      </c>
      <c r="Q18">
        <v>5606.0221970713983</v>
      </c>
      <c r="R18">
        <v>5606.0221970713983</v>
      </c>
      <c r="S18">
        <v>5606.0221970713983</v>
      </c>
      <c r="T18">
        <v>5606.0221970713983</v>
      </c>
      <c r="U18">
        <v>5606.0221970713983</v>
      </c>
      <c r="V18">
        <v>5606.0221970713983</v>
      </c>
      <c r="W18">
        <v>5606.0221970713983</v>
      </c>
      <c r="X18">
        <v>5606.0221970713983</v>
      </c>
      <c r="Y18">
        <v>5606.0221970713983</v>
      </c>
      <c r="Z18">
        <v>5606.0221970713983</v>
      </c>
      <c r="AA18">
        <v>5606.0221970713983</v>
      </c>
      <c r="AB18">
        <v>5606.0221970713983</v>
      </c>
      <c r="AC18">
        <v>5606.0221970713983</v>
      </c>
      <c r="AD18">
        <v>5606.0221970713983</v>
      </c>
      <c r="AE18">
        <v>5606.0221970713983</v>
      </c>
      <c r="AF18">
        <v>5606.0221970713983</v>
      </c>
      <c r="AG18">
        <v>5606.0221970713983</v>
      </c>
      <c r="AH18">
        <v>5606.0221970713983</v>
      </c>
    </row>
    <row r="19" spans="1:34">
      <c r="A19" t="s">
        <v>2248</v>
      </c>
      <c r="B19">
        <v>30315.719840610422</v>
      </c>
      <c r="C19">
        <v>30315.719840610422</v>
      </c>
      <c r="D19">
        <v>30315.719840610422</v>
      </c>
      <c r="E19">
        <v>30315.719840610422</v>
      </c>
      <c r="F19">
        <v>30315.719840610422</v>
      </c>
      <c r="G19">
        <v>30315.719840610422</v>
      </c>
      <c r="H19">
        <v>30315.719840610422</v>
      </c>
      <c r="I19">
        <v>30315.719840610422</v>
      </c>
      <c r="J19">
        <v>30315.719840610422</v>
      </c>
      <c r="K19">
        <v>30315.719840610422</v>
      </c>
      <c r="L19">
        <v>30315.719840610422</v>
      </c>
      <c r="M19">
        <v>30315.719840610422</v>
      </c>
      <c r="N19">
        <v>30315.719840610422</v>
      </c>
      <c r="O19">
        <v>30315.719840610422</v>
      </c>
      <c r="P19">
        <v>30315.719840610422</v>
      </c>
      <c r="Q19">
        <v>30315.719840610422</v>
      </c>
      <c r="R19">
        <v>30315.719840610422</v>
      </c>
      <c r="S19">
        <v>30315.719840610422</v>
      </c>
      <c r="T19">
        <v>30315.719840610422</v>
      </c>
      <c r="U19">
        <v>30315.719840610422</v>
      </c>
      <c r="V19">
        <v>30315.719840610422</v>
      </c>
      <c r="W19">
        <v>30315.719840610422</v>
      </c>
      <c r="X19">
        <v>30315.719840610422</v>
      </c>
      <c r="Y19">
        <v>30315.719840610422</v>
      </c>
      <c r="Z19">
        <v>30315.719840610422</v>
      </c>
      <c r="AA19">
        <v>30315.719840610422</v>
      </c>
      <c r="AB19">
        <v>30315.719840610422</v>
      </c>
      <c r="AC19">
        <v>30315.719840610422</v>
      </c>
      <c r="AD19">
        <v>30315.719840610422</v>
      </c>
      <c r="AE19">
        <v>30315.719840610422</v>
      </c>
      <c r="AF19">
        <v>30315.719840610422</v>
      </c>
      <c r="AG19">
        <v>30315.719840610422</v>
      </c>
      <c r="AH19">
        <v>30315.719840610422</v>
      </c>
    </row>
    <row r="20" spans="1:34">
      <c r="A20" t="s">
        <v>2249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ht="15" customHeight="1" thickBot="1"/>
    <row r="22" spans="1:34">
      <c r="A22" s="70" t="s">
        <v>2286</v>
      </c>
      <c r="B22" s="71"/>
    </row>
    <row r="23" spans="1:34" ht="15" customHeight="1" thickBot="1">
      <c r="A23" s="72" t="s">
        <v>2254</v>
      </c>
      <c r="B23" s="73"/>
    </row>
    <row r="24" spans="1:34">
      <c r="A24" s="74" t="s">
        <v>2287</v>
      </c>
      <c r="B24" s="75">
        <v>1.67</v>
      </c>
    </row>
    <row r="25" spans="1:34">
      <c r="A25" s="74" t="s">
        <v>2288</v>
      </c>
      <c r="B25" s="75">
        <v>21.196137258578659</v>
      </c>
    </row>
    <row r="26" spans="1:34">
      <c r="A26" s="74" t="s">
        <v>2180</v>
      </c>
      <c r="B26" s="75">
        <v>111.39416306433711</v>
      </c>
    </row>
    <row r="27" spans="1:34">
      <c r="A27" s="74" t="s">
        <v>2289</v>
      </c>
      <c r="B27" s="75">
        <v>4.8656731685074099</v>
      </c>
    </row>
    <row r="28" spans="1:34">
      <c r="A28" s="74" t="s">
        <v>2290</v>
      </c>
      <c r="B28" s="75">
        <v>1</v>
      </c>
    </row>
    <row r="29" spans="1:34">
      <c r="A29" s="74" t="s">
        <v>2249</v>
      </c>
      <c r="B29" s="75">
        <v>1.270075674087136</v>
      </c>
    </row>
    <row r="30" spans="1:34">
      <c r="A30" s="74" t="s">
        <v>2291</v>
      </c>
      <c r="B30" s="75">
        <v>1</v>
      </c>
    </row>
    <row r="31" spans="1:34">
      <c r="A31" s="74" t="s">
        <v>2292</v>
      </c>
      <c r="B31" s="75">
        <v>16</v>
      </c>
    </row>
    <row r="32" spans="1:34">
      <c r="A32" s="74" t="s">
        <v>2293</v>
      </c>
      <c r="B32" s="75">
        <v>41.989116133258747</v>
      </c>
    </row>
    <row r="33" spans="1:2">
      <c r="A33" s="74" t="s">
        <v>2294</v>
      </c>
      <c r="B33" s="75">
        <v>3512.35916421195</v>
      </c>
    </row>
    <row r="34" spans="1:2" ht="15" customHeight="1" thickBot="1">
      <c r="A34" s="68" t="s">
        <v>2295</v>
      </c>
      <c r="B34" s="69">
        <v>1974.4736422180431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H23"/>
  <sheetViews>
    <sheetView workbookViewId="0">
      <selection activeCell="C11" sqref="C11"/>
    </sheetView>
  </sheetViews>
  <sheetFormatPr baseColWidth="10" defaultColWidth="8.83203125" defaultRowHeight="15"/>
  <cols>
    <col min="1" max="1" width="22.5" style="80" customWidth="1"/>
    <col min="2" max="2" width="21.83203125" style="80" customWidth="1"/>
    <col min="3" max="3" width="18.1640625" style="80" customWidth="1"/>
    <col min="4" max="5" width="16.6640625" style="80" customWidth="1"/>
    <col min="6" max="8" width="20.5" style="80" customWidth="1"/>
  </cols>
  <sheetData>
    <row r="1" spans="1:8" ht="29" customHeight="1">
      <c r="A1" s="4" t="s">
        <v>2296</v>
      </c>
      <c r="B1" s="77" t="s">
        <v>2239</v>
      </c>
      <c r="C1" s="77" t="s">
        <v>2240</v>
      </c>
      <c r="D1" s="77" t="s">
        <v>2241</v>
      </c>
      <c r="E1" s="77" t="s">
        <v>2242</v>
      </c>
      <c r="F1" s="77" t="s">
        <v>2243</v>
      </c>
      <c r="G1" s="77" t="s">
        <v>2244</v>
      </c>
      <c r="H1" s="77" t="s">
        <v>2245</v>
      </c>
    </row>
    <row r="2" spans="1:8">
      <c r="A2" t="s">
        <v>2246</v>
      </c>
      <c r="B2" s="106">
        <f>$D2/(1-'Calculations Etc'!$B$12)*'Calibration Adjustments'!B19</f>
        <v>1.0094082465469424E-3</v>
      </c>
      <c r="C2" s="106">
        <f>'SEDS Transport'!H19</f>
        <v>6.5654579971125059E-4</v>
      </c>
      <c r="D2" s="107">
        <f>INDEX('AEO 7'!$44:$44,MATCH('Calculations Etc'!B$2,'AEO 7'!$1:$1,0))*'Calculations Etc'!$B$19/'Calculations Etc'!$B$26*'Calibration Adjustments'!D19</f>
        <v>3.1700424271722166E-4</v>
      </c>
      <c r="E2" s="106">
        <f>$D2*'Calibration Adjustments'!E19</f>
        <v>3.1700424271722166E-4</v>
      </c>
      <c r="F2" s="106">
        <f>$D2/(1-'Calculations Etc'!$B$12)*'Calculations Etc'!$B$16+$D2*(1-'Calculations Etc'!$B$16)*'Calibration Adjustments'!F19</f>
        <v>6.9782644482356809E-4</v>
      </c>
      <c r="G2" s="106">
        <f>$D2*'Calculations Etc'!$B$40*'Calibration Adjustments'!G19</f>
        <v>2.4567828810584678E-4</v>
      </c>
      <c r="H2" s="106">
        <f>$D2*'Calculations Etc'!$B$36*'Calibration Adjustments'!H19</f>
        <v>9.5101272815166483E-4</v>
      </c>
    </row>
    <row r="3" spans="1:8">
      <c r="A3" t="s">
        <v>2186</v>
      </c>
      <c r="B3" s="106">
        <f>$E3/(1-'Calculations Etc'!$B$13)*'Calibration Adjustments'!B20</f>
        <v>2.8309727187687166E-3</v>
      </c>
      <c r="C3" s="106">
        <f>'SEDS Transport'!H20</f>
        <v>2.3624862784332249E-4</v>
      </c>
      <c r="D3" s="106">
        <f>$E3*'Calibration Adjustments'!D20</f>
        <v>8.8096936666512947E-4</v>
      </c>
      <c r="E3" s="107">
        <f>('AEO 7'!C22*10^9)/('AEO 7'!C58*10^15)</f>
        <v>8.8096936666512947E-4</v>
      </c>
      <c r="F3" s="106">
        <f>$E3/(1-'Calculations Etc'!$B$13)*'Calculations Etc'!$B$16+$E3*(1-'Calculations Etc'!$B$16)*'Calibration Adjustments'!F20</f>
        <v>1.9534712103221026E-3</v>
      </c>
      <c r="G3" s="106">
        <f>$E3*'Calculations Etc'!$B$40*'Calibration Adjustments'!G20</f>
        <v>6.8275125916547532E-4</v>
      </c>
      <c r="H3" s="106">
        <f>$E3*'Calculations Etc'!$B$36*'Calibration Adjustments'!H20</f>
        <v>2.6429080999953881E-3</v>
      </c>
    </row>
    <row r="4" spans="1:8">
      <c r="A4" t="s">
        <v>2180</v>
      </c>
      <c r="B4" s="106">
        <f>$E4/(1-'Calculations Etc'!$B$13)*'Calibration Adjustments'!B21</f>
        <v>1.4307537620687272E-3</v>
      </c>
      <c r="C4" s="106">
        <f>$E4*'Calibration Adjustments'!C21</f>
        <v>4.452357407992435E-4</v>
      </c>
      <c r="D4" s="106">
        <f>$E4*'Calibration Adjustments'!D21</f>
        <v>4.452357407992435E-4</v>
      </c>
      <c r="E4" s="107">
        <f>SUM(INDEX('AEO 47'!41:41,MATCH('Calculations Etc'!B$2,'AEO 47'!1:1,0)),INDEX('AEO 47'!55:55,MATCH('Calculations Etc'!B$2,'AEO 47'!1:1,0)))/((INDEX('AEO 47'!178:178,MATCH('Calculations Etc'!B$2,'AEO 47'!1:1,0))*'Calculations Etc'!B3*10^3)*'Calibration Adjustments'!E21)</f>
        <v>4.452357407992435E-4</v>
      </c>
      <c r="F4">
        <v>0</v>
      </c>
      <c r="G4">
        <v>0</v>
      </c>
      <c r="H4" s="106">
        <f>$E4*'Calculations Etc'!$B$36*'Calibration Adjustments'!H21</f>
        <v>1.3357072223977302E-3</v>
      </c>
    </row>
    <row r="5" spans="1:8">
      <c r="A5" t="s">
        <v>2247</v>
      </c>
      <c r="B5" s="106">
        <f>'Calculations Etc'!E49*'Calibration Adjustments'!B22</f>
        <v>1.2405209526886144E-3</v>
      </c>
      <c r="C5" s="106">
        <f>$E5*'Calibration Adjustments'!C22</f>
        <v>4.2438874697242065E-4</v>
      </c>
      <c r="D5" s="106">
        <f>$E5*'Calibration Adjustments'!D22</f>
        <v>4.2438874697242065E-4</v>
      </c>
      <c r="E5" s="106">
        <f>'Calculations Etc'!E50*'Calibration Adjustments'!E22</f>
        <v>4.2438874697242065E-4</v>
      </c>
      <c r="F5">
        <v>0</v>
      </c>
      <c r="G5">
        <v>0</v>
      </c>
      <c r="H5" s="106">
        <f>$E5*'Calculations Etc'!$B$36*'Calibration Adjustments'!H22</f>
        <v>1.2731662409172617E-3</v>
      </c>
    </row>
    <row r="6" spans="1:8">
      <c r="A6" t="s">
        <v>2248</v>
      </c>
      <c r="B6" s="106">
        <f>$E6/(1-'Calculations Etc'!$B$13)*'Calibration Adjustments'!B23</f>
        <v>3.2293530565471139E-5</v>
      </c>
      <c r="C6" s="106">
        <f>$E6*'Calibration Adjustments'!C23</f>
        <v>1.0049411985156037E-5</v>
      </c>
      <c r="D6" s="106">
        <f>$E6*'Calibration Adjustments'!D23</f>
        <v>1.0049411985156037E-5</v>
      </c>
      <c r="E6" s="107">
        <f>SUM('NRBS 40'!D5,'NRBS 40'!D7:D8)/(INDEX('AEO 7'!64:64,MATCH('Calculations Etc'!B$2,'AEO 7'!1:1,0))*10^9)*'Calibration Adjustments'!E23</f>
        <v>1.0049411985156037E-5</v>
      </c>
      <c r="F6">
        <v>0</v>
      </c>
      <c r="G6">
        <v>0</v>
      </c>
      <c r="H6" s="106">
        <f>$E6*'Calculations Etc'!$B$36*'Calibration Adjustments'!H23</f>
        <v>3.0148235955468109E-5</v>
      </c>
    </row>
    <row r="7" spans="1:8">
      <c r="A7" t="s">
        <v>2249</v>
      </c>
      <c r="B7" s="106">
        <f>$D7/(1-'Calculations Etc'!$B$12)*'Calibration Adjustments'!B24</f>
        <v>3.8347187299137414E-3</v>
      </c>
      <c r="C7" s="106">
        <f>$D7*'Calibration Adjustments'!C24</f>
        <v>1.2042918325348942E-3</v>
      </c>
      <c r="D7" s="107">
        <f>INDEX('NTS 1-40'!8:8,0,MATCH('Calculations Etc'!B$2,'NTS 1-40'!2:2,0))/(INDEX('AEO 35'!20:20,MATCH('Calculations Etc'!B$2,'AEO 35'!1:1,0))*10^6)*'Calibration Adjustments'!D24</f>
        <v>1.2042918325348942E-3</v>
      </c>
      <c r="E7" s="106">
        <f>$D7*'Calibration Adjustments'!E24</f>
        <v>1.2042918325348942E-3</v>
      </c>
      <c r="F7" s="106">
        <f>$D7/(1-'Calculations Etc'!$B$12)*'Calculations Etc'!$B$16+$D7*(1-'Calculations Etc'!$B$16)*'Calibration Adjustments'!F24</f>
        <v>2.6510266260932605E-3</v>
      </c>
      <c r="G7" s="106">
        <f>$D7*'Calculations Etc'!$B$40*'Calibration Adjustments'!G24</f>
        <v>9.3332617021454304E-4</v>
      </c>
      <c r="H7" s="106">
        <f>D7*'Calculations Etc'!$B$36</f>
        <v>3.6128754976046821E-3</v>
      </c>
    </row>
    <row r="17" spans="2:8">
      <c r="B17" s="19"/>
      <c r="C17" s="19"/>
      <c r="D17" s="19"/>
      <c r="E17" s="19"/>
      <c r="F17" s="19"/>
      <c r="G17" s="19"/>
      <c r="H17" s="19"/>
    </row>
    <row r="18" spans="2:8">
      <c r="B18" s="19"/>
      <c r="C18" s="19"/>
      <c r="D18" s="19"/>
      <c r="E18" s="19"/>
      <c r="F18" s="19"/>
      <c r="G18" s="19"/>
      <c r="H18" s="19"/>
    </row>
    <row r="19" spans="2:8">
      <c r="B19" s="19"/>
      <c r="C19" s="19"/>
      <c r="D19" s="19"/>
      <c r="E19" s="19"/>
      <c r="F19" s="19"/>
      <c r="G19" s="19"/>
      <c r="H19" s="19"/>
    </row>
    <row r="20" spans="2:8">
      <c r="B20" s="19"/>
      <c r="C20" s="19"/>
      <c r="D20" s="19"/>
      <c r="E20" s="19"/>
      <c r="F20" s="19"/>
      <c r="G20" s="19"/>
      <c r="H20" s="19"/>
    </row>
    <row r="21" spans="2:8">
      <c r="B21" s="19"/>
      <c r="C21" s="19"/>
      <c r="D21" s="19"/>
      <c r="E21" s="19"/>
      <c r="F21" s="19"/>
      <c r="G21" s="19"/>
      <c r="H21" s="19"/>
    </row>
    <row r="22" spans="2:8">
      <c r="B22" s="19"/>
      <c r="C22" s="19"/>
      <c r="D22" s="19"/>
      <c r="E22" s="19"/>
      <c r="F22" s="19"/>
      <c r="G22" s="19"/>
      <c r="H22" s="19"/>
    </row>
    <row r="23" spans="2:8">
      <c r="B23" s="19"/>
      <c r="C23" s="19"/>
      <c r="D23" s="19"/>
      <c r="E23" s="19"/>
      <c r="F23" s="19"/>
      <c r="G23" s="19"/>
      <c r="H23" s="1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H24"/>
  <sheetViews>
    <sheetView tabSelected="1" workbookViewId="0">
      <selection activeCell="D12" sqref="D12"/>
    </sheetView>
  </sheetViews>
  <sheetFormatPr baseColWidth="10" defaultColWidth="8.83203125" defaultRowHeight="15"/>
  <cols>
    <col min="1" max="1" width="21.5" style="80" customWidth="1"/>
    <col min="2" max="2" width="21.83203125" style="80" customWidth="1"/>
    <col min="3" max="3" width="35.1640625" style="80" customWidth="1"/>
    <col min="4" max="4" width="20.33203125" style="80" customWidth="1"/>
    <col min="5" max="5" width="16.6640625" style="80" customWidth="1"/>
    <col min="6" max="8" width="20.5" style="80" customWidth="1"/>
  </cols>
  <sheetData>
    <row r="1" spans="1:8" ht="29" customHeight="1">
      <c r="A1" s="4" t="s">
        <v>2297</v>
      </c>
      <c r="B1" s="77" t="s">
        <v>2239</v>
      </c>
      <c r="C1" s="77" t="s">
        <v>2240</v>
      </c>
      <c r="D1" s="77" t="s">
        <v>2241</v>
      </c>
      <c r="E1" s="77" t="s">
        <v>2242</v>
      </c>
      <c r="F1" s="77" t="s">
        <v>2243</v>
      </c>
      <c r="G1" s="77" t="s">
        <v>2244</v>
      </c>
      <c r="H1" s="77" t="s">
        <v>2245</v>
      </c>
    </row>
    <row r="2" spans="1:8">
      <c r="A2" t="s">
        <v>2246</v>
      </c>
      <c r="B2" s="106">
        <f>$D2/(1-'Calculations Etc'!$B$12)*'Calibration Adjustments'!B28</f>
        <v>2.7175224068570606E-4</v>
      </c>
      <c r="C2" s="106">
        <f>'SEDS Transport'!H26</f>
        <v>2.4387020426843977E-3</v>
      </c>
      <c r="D2" s="108">
        <f>(('AEO 7'!C19+SUM('AEO 49'!E20,'AEO 49'!E31,'AEO 49'!E42)-'AEO 46'!E62)*billion)/(('AEO 7'!C57*1000+SUM('AEO 49'!E55,'AEO 49'!E66,'AEO 49'!E77)-'AEO 43'!E62)*trillion)*'Calculations Etc'!$B$20*'Calibration Adjustments'!D28</f>
        <v>8.5343678893031675E-5</v>
      </c>
      <c r="E2" s="106">
        <f>$D2*'Calibration Adjustments'!E28</f>
        <v>8.5343678893031675E-5</v>
      </c>
      <c r="F2" s="106">
        <f>$D2/(1-'Calculations Etc'!$B$12)*'Calculations Etc'!$B$16+$D2*(1-'Calculations Etc'!$B$16)*'Calibration Adjustments'!F28</f>
        <v>1.8786838787900257E-4</v>
      </c>
      <c r="G2" s="106">
        <f>$D2*'Calculations Etc'!$B$40*'Calibration Adjustments'!G28</f>
        <v>6.6141351142099544E-5</v>
      </c>
      <c r="H2" s="106">
        <f>$D2*'Calculations Etc'!$B$36*'Calibration Adjustments'!H28</f>
        <v>2.5603103667909497E-4</v>
      </c>
    </row>
    <row r="3" spans="1:8">
      <c r="A3" t="s">
        <v>2186</v>
      </c>
      <c r="B3" s="106">
        <f>$E3/(1-'Calculations Etc'!$B$13)*'Calibration Adjustments'!B29</f>
        <v>2.6158745070478042E-3</v>
      </c>
      <c r="C3" s="106">
        <f>'SEDS Transport'!H27</f>
        <v>2.5567488748754678E-4</v>
      </c>
      <c r="D3" s="106">
        <f>$E3*'Calibration Adjustments'!D29</f>
        <v>8.1403303269968186E-4</v>
      </c>
      <c r="E3" s="108">
        <f>(SUM('AEO 49'!E51-'AEO 49'!E20-'AEO 49'!E31-'AEO 49'!E42)*billion*'Calculations Etc'!$B$22)/(SUM('AEO 49'!E96-'AEO 49'!E88)*trillion)</f>
        <v>8.1403303269968186E-4</v>
      </c>
      <c r="F3" s="106">
        <f>$E3/(1-'Calculations Etc'!$B$13)*'Calculations Etc'!$B$16+$E3*(1-'Calculations Etc'!$B$16)*'Calibration Adjustments'!F29</f>
        <v>1.8050458435911491E-3</v>
      </c>
      <c r="G3" s="106">
        <f>$E3*'Calculations Etc'!$B$40*'Calibration Adjustments'!G29</f>
        <v>6.3087560034225348E-4</v>
      </c>
      <c r="H3" s="106">
        <f>$E3*'Calculations Etc'!$B$36*'Calibration Adjustments'!H29</f>
        <v>2.442099098099045E-3</v>
      </c>
    </row>
    <row r="4" spans="1:8">
      <c r="A4" t="s">
        <v>2180</v>
      </c>
      <c r="B4" s="106">
        <f>$E4/(1-'Calculations Etc'!$B$13)*'Calibration Adjustments'!B30</f>
        <v>3.6837767936328798E-4</v>
      </c>
      <c r="C4" s="106">
        <f>$E4*'Calibration Adjustments'!C30</f>
        <v>1.146353155333106E-4</v>
      </c>
      <c r="D4" s="106">
        <f>$E4*'Calibration Adjustments'!D30</f>
        <v>1.146353155333106E-4</v>
      </c>
      <c r="E4" s="108">
        <f>INDEX('AEO 47'!69:69,MATCH('Calculations Etc'!B$2,'AEO 47'!1:1,0))/((INDEX('AEO 47'!178:178,MATCH('Calculations Etc'!B$2,'AEO 47'!1:1,0))*'Calculations Etc'!B4*10^3)*'Calibration Adjustments'!E30)</f>
        <v>1.146353155333106E-4</v>
      </c>
      <c r="F4">
        <v>0</v>
      </c>
      <c r="G4">
        <v>0</v>
      </c>
      <c r="H4" s="106">
        <f>$E4*'Calculations Etc'!$B$36*'Calibration Adjustments'!H30</f>
        <v>3.4390594659993172E-4</v>
      </c>
    </row>
    <row r="5" spans="1:8">
      <c r="A5" t="s">
        <v>2247</v>
      </c>
      <c r="B5" s="106">
        <f>$E5/(1-'Calculations Etc'!$B$13)*'Calibration Adjustments'!B31</f>
        <v>1.1140743815291445E-2</v>
      </c>
      <c r="C5" s="106">
        <f>$E5*'Calibration Adjustments'!C31</f>
        <v>3.4668839999999999E-3</v>
      </c>
      <c r="D5" s="106">
        <f>$E5*'Calibration Adjustments'!D31</f>
        <v>3.4668839999999999E-3</v>
      </c>
      <c r="E5" s="108">
        <f>INDEX('AEO 7'!$51:$51,MATCH('Calculations Etc'!B$2,'AEO 7'!$1:$1,0))/10^3*'Calibration Adjustments'!E31</f>
        <v>3.4668839999999999E-3</v>
      </c>
      <c r="F5">
        <v>0</v>
      </c>
      <c r="G5">
        <v>0</v>
      </c>
      <c r="H5" s="106">
        <f>$E5*'Calculations Etc'!$B$36*'Calibration Adjustments'!H31</f>
        <v>1.0400651999999998E-2</v>
      </c>
    </row>
    <row r="6" spans="1:8">
      <c r="A6" t="s">
        <v>2248</v>
      </c>
      <c r="B6" s="106">
        <f>$E6/(1-'Calculations Etc'!$B$13)*'Calibration Adjustments'!B32</f>
        <v>1.5467626362604087E-2</v>
      </c>
      <c r="C6" s="106">
        <f>$E6*'Calibration Adjustments'!C32</f>
        <v>4.813365E-3</v>
      </c>
      <c r="D6" s="106">
        <f>$E6*'Calibration Adjustments'!D32</f>
        <v>4.813365E-3</v>
      </c>
      <c r="E6" s="108">
        <f>INDEX('AEO 7'!$52:$52,MATCH('Calculations Etc'!B$2,'AEO 7'!$1:$1,0))/10^3*'Calibration Adjustments'!E32</f>
        <v>4.813365E-3</v>
      </c>
      <c r="F6">
        <v>0</v>
      </c>
      <c r="G6">
        <v>0</v>
      </c>
      <c r="H6" s="106">
        <f>$E6*'Calculations Etc'!$B$36*'Calibration Adjustments'!H32</f>
        <v>1.4440094999999998E-2</v>
      </c>
    </row>
    <row r="7" spans="1:8">
      <c r="A7" t="s">
        <v>2249</v>
      </c>
      <c r="B7">
        <f>'SYFAFE-psgr'!B7</f>
        <v>3.8347187299137414E-3</v>
      </c>
      <c r="C7">
        <f>'SYFAFE-psgr'!C7</f>
        <v>1.2042918325348942E-3</v>
      </c>
      <c r="D7">
        <f>'SYFAFE-psgr'!D7</f>
        <v>1.2042918325348942E-3</v>
      </c>
      <c r="E7">
        <f>'SYFAFE-psgr'!E7</f>
        <v>1.2042918325348942E-3</v>
      </c>
      <c r="F7">
        <f>'SYFAFE-psgr'!F7</f>
        <v>2.6510266260932605E-3</v>
      </c>
      <c r="G7">
        <f>'SYFAFE-psgr'!G7</f>
        <v>9.3332617021454304E-4</v>
      </c>
      <c r="H7">
        <f>'SYFAFE-psgr'!H7</f>
        <v>3.6128754976046821E-3</v>
      </c>
    </row>
    <row r="8" spans="1:8">
      <c r="D8" s="36"/>
    </row>
    <row r="9" spans="1:8">
      <c r="D9" s="25"/>
    </row>
    <row r="10" spans="1:8">
      <c r="D10" s="36"/>
    </row>
    <row r="11" spans="1:8">
      <c r="C11" s="34"/>
      <c r="D11" s="25"/>
    </row>
    <row r="12" spans="1:8">
      <c r="D12" s="36"/>
    </row>
    <row r="13" spans="1:8">
      <c r="D13" s="25"/>
    </row>
    <row r="14" spans="1:8">
      <c r="D14" s="109"/>
    </row>
    <row r="17" spans="2:8">
      <c r="B17" s="19"/>
      <c r="C17" s="19"/>
      <c r="D17" s="19"/>
      <c r="E17" s="19"/>
      <c r="F17" s="19"/>
      <c r="G17" s="19"/>
      <c r="H17" s="19"/>
    </row>
    <row r="18" spans="2:8">
      <c r="B18" s="19"/>
      <c r="C18" s="19"/>
      <c r="D18" s="19"/>
      <c r="E18" s="19"/>
      <c r="F18" s="19"/>
      <c r="G18" s="19"/>
      <c r="H18" s="19"/>
    </row>
    <row r="19" spans="2:8">
      <c r="B19" s="19"/>
      <c r="C19" s="19"/>
      <c r="D19" s="19"/>
      <c r="E19" s="19"/>
      <c r="F19" s="19"/>
      <c r="G19" s="19"/>
      <c r="H19" s="19"/>
    </row>
    <row r="20" spans="2:8">
      <c r="B20" s="19"/>
      <c r="C20" s="19"/>
      <c r="D20" s="19"/>
      <c r="E20" s="19"/>
      <c r="F20" s="19"/>
      <c r="G20" s="19"/>
      <c r="H20" s="19"/>
    </row>
    <row r="21" spans="2:8">
      <c r="B21" s="19"/>
      <c r="C21" s="19"/>
      <c r="D21" s="19"/>
      <c r="E21" s="19"/>
      <c r="F21" s="19"/>
      <c r="G21" s="19"/>
      <c r="H21" s="19"/>
    </row>
    <row r="22" spans="2:8">
      <c r="B22" s="19"/>
      <c r="C22" s="19"/>
      <c r="D22" s="19"/>
      <c r="E22" s="19"/>
      <c r="F22" s="19"/>
      <c r="G22" s="19"/>
      <c r="H22" s="19"/>
    </row>
    <row r="23" spans="2:8">
      <c r="B23" s="19"/>
      <c r="C23" s="19"/>
      <c r="D23" s="19"/>
      <c r="E23" s="19"/>
      <c r="F23" s="19"/>
      <c r="G23" s="19"/>
      <c r="H23" s="19"/>
    </row>
    <row r="24" spans="2:8">
      <c r="B24" s="19"/>
      <c r="C24" s="19"/>
      <c r="D24" s="19"/>
      <c r="E24" s="19"/>
      <c r="F24" s="19"/>
      <c r="G24" s="19"/>
      <c r="H2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About</vt:lpstr>
      <vt:lpstr>AEO 7</vt:lpstr>
      <vt:lpstr>AEO 35</vt:lpstr>
      <vt:lpstr>AEO 43</vt:lpstr>
      <vt:lpstr>AEO 46</vt:lpstr>
      <vt:lpstr>AEO 49</vt:lpstr>
      <vt:lpstr>AEO 36</vt:lpstr>
      <vt:lpstr>AEO 47</vt:lpstr>
      <vt:lpstr>AEO 48</vt:lpstr>
      <vt:lpstr>NTS 1-40</vt:lpstr>
      <vt:lpstr>NRBS 40</vt:lpstr>
      <vt:lpstr>Calculations Etc</vt:lpstr>
      <vt:lpstr>Calibration Adjustments</vt:lpstr>
      <vt:lpstr>SEDS Transport</vt:lpstr>
      <vt:lpstr>SYVbT</vt:lpstr>
      <vt:lpstr>BAADTbVT</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2021-04-05T15:28:49Z</dcterms:modified>
</cp:coreProperties>
</file>